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AF38A1-DA5C-4F41-B70E-DF12D98AC2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53" i="1" l="1"/>
  <c r="BN53" i="1"/>
  <c r="Z53" i="1"/>
  <c r="BP79" i="1"/>
  <c r="BN79" i="1"/>
  <c r="Z79" i="1"/>
  <c r="BP114" i="1"/>
  <c r="BN114" i="1"/>
  <c r="Z114" i="1"/>
  <c r="BP154" i="1"/>
  <c r="BN154" i="1"/>
  <c r="Z154" i="1"/>
  <c r="BP178" i="1"/>
  <c r="BN178" i="1"/>
  <c r="Z178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Y23" i="1"/>
  <c r="BP22" i="1"/>
  <c r="BN22" i="1"/>
  <c r="Z22" i="1"/>
  <c r="Z23" i="1" s="1"/>
  <c r="BP26" i="1"/>
  <c r="BN26" i="1"/>
  <c r="Z26" i="1"/>
  <c r="BP63" i="1"/>
  <c r="BN63" i="1"/>
  <c r="Z63" i="1"/>
  <c r="BP99" i="1"/>
  <c r="BN99" i="1"/>
  <c r="Z99" i="1"/>
  <c r="BP126" i="1"/>
  <c r="BN126" i="1"/>
  <c r="Z126" i="1"/>
  <c r="BP168" i="1"/>
  <c r="BN168" i="1"/>
  <c r="Z168" i="1"/>
  <c r="BP201" i="1"/>
  <c r="BN201" i="1"/>
  <c r="Z201" i="1"/>
  <c r="BP230" i="1"/>
  <c r="BN230" i="1"/>
  <c r="Z230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33" i="1"/>
  <c r="Y124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8" i="1"/>
  <c r="Z97" i="1"/>
  <c r="BN97" i="1"/>
  <c r="Z106" i="1"/>
  <c r="BN106" i="1"/>
  <c r="Z112" i="1"/>
  <c r="BN112" i="1"/>
  <c r="Y115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Y179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425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H9" i="1"/>
  <c r="Y45" i="1"/>
  <c r="Y58" i="1"/>
  <c r="Y93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Z233" i="1" s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123" i="1" l="1"/>
  <c r="Z425" i="1"/>
  <c r="Z115" i="1"/>
  <c r="Z109" i="1"/>
  <c r="Z324" i="1"/>
  <c r="Y520" i="1"/>
  <c r="Y521" i="1" s="1"/>
  <c r="Y522" i="1"/>
  <c r="Z493" i="1"/>
  <c r="Z471" i="1"/>
  <c r="Z379" i="1"/>
  <c r="Z332" i="1"/>
  <c r="Z310" i="1"/>
  <c r="Z205" i="1"/>
  <c r="Z173" i="1"/>
  <c r="Y519" i="1"/>
  <c r="Z318" i="1"/>
  <c r="Z101" i="1"/>
  <c r="Z80" i="1"/>
  <c r="Z71" i="1"/>
  <c r="Z32" i="1"/>
  <c r="Z504" i="1"/>
  <c r="Z455" i="1"/>
  <c r="Z357" i="1"/>
  <c r="Z338" i="1"/>
  <c r="Z92" i="1"/>
  <c r="Z58" i="1"/>
  <c r="Z44" i="1"/>
  <c r="Y518" i="1"/>
  <c r="Z407" i="1"/>
  <c r="Z477" i="1"/>
  <c r="Z461" i="1"/>
  <c r="Z269" i="1"/>
  <c r="Z300" i="1"/>
  <c r="Z252" i="1"/>
  <c r="Z243" i="1"/>
  <c r="Z217" i="1"/>
  <c r="X521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<sst xmlns="http://schemas.openxmlformats.org/spreadsheetml/2006/main" count="2343" uniqueCount="831">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</sst>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topLeftCell="A36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0.625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300</v>
      </c>
      <c r="Y41" s="58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57.777777777777771</v>
      </c>
      <c r="Y44" s="585">
        <f>IFERROR(Y41/H41,"0")+IFERROR(Y42/H42,"0")+IFERROR(Y43/H43,"0")</f>
        <v>58</v>
      </c>
      <c r="Z44" s="585">
        <f>IFERROR(IF(Z41="",0,Z41),"0")+IFERROR(IF(Z42="",0,Z42),"0")+IFERROR(IF(Z43="",0,Z43),"0")</f>
        <v>0.80204000000000009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420</v>
      </c>
      <c r="Y45" s="585">
        <f>IFERROR(SUM(Y41:Y43),"0")</f>
        <v>422.40000000000003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30</v>
      </c>
      <c r="Y52" s="58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31.165178571428573</v>
      </c>
      <c r="BN52" s="64">
        <f t="shared" ref="BN52:BN57" si="8">IFERROR(Y52*I52/H52,"0")</f>
        <v>34.904999999999994</v>
      </c>
      <c r="BO52" s="64">
        <f t="shared" ref="BO52:BO57" si="9">IFERROR(1/J52*(X52/H52),"0")</f>
        <v>4.1852678571428575E-2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250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90</v>
      </c>
      <c r="Y57" s="584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45.826719576719576</v>
      </c>
      <c r="Y58" s="585">
        <f>IFERROR(Y52/H52,"0")+IFERROR(Y53/H53,"0")+IFERROR(Y54/H54,"0")+IFERROR(Y55/H55,"0")+IFERROR(Y56/H56,"0")+IFERROR(Y57/H57,"0")</f>
        <v>47</v>
      </c>
      <c r="Z58" s="585">
        <f>IFERROR(IF(Z52="",0,Z52),"0")+IFERROR(IF(Z53="",0,Z53),"0")+IFERROR(IF(Z54="",0,Z54),"0")+IFERROR(IF(Z55="",0,Z55),"0")+IFERROR(IF(Z56="",0,Z56),"0")+IFERROR(IF(Z57="",0,Z57),"0")</f>
        <v>0.69286000000000003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370</v>
      </c>
      <c r="Y59" s="585">
        <f>IFERROR(SUM(Y52:Y57),"0")</f>
        <v>382.80000000000007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120</v>
      </c>
      <c r="Y61" s="584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36</v>
      </c>
      <c r="Y64" s="584">
        <f>IFERROR(IF(X64="",0,CEILING((X64/$H64),1)*$H64),"")</f>
        <v>37.800000000000004</v>
      </c>
      <c r="Z64" s="36">
        <f>IFERROR(IF(Y64=0,"",ROUNDUP(Y64/H64,0)*0.00651),"")</f>
        <v>9.1139999999999999E-2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38.399999999999991</v>
      </c>
      <c r="BN64" s="64">
        <f>IFERROR(Y64*I64/H64,"0")</f>
        <v>40.32</v>
      </c>
      <c r="BO64" s="64">
        <f>IFERROR(1/J64*(X64/H64),"0")</f>
        <v>7.3260073260073263E-2</v>
      </c>
      <c r="BP64" s="64">
        <f>IFERROR(1/J64*(Y64/H64),"0")</f>
        <v>7.6923076923076927E-2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24.444444444444443</v>
      </c>
      <c r="Y65" s="585">
        <f>IFERROR(Y61/H61,"0")+IFERROR(Y62/H62,"0")+IFERROR(Y63/H63,"0")+IFERROR(Y64/H64,"0")</f>
        <v>26</v>
      </c>
      <c r="Z65" s="585">
        <f>IFERROR(IF(Z61="",0,Z61),"0")+IFERROR(IF(Z62="",0,Z62),"0")+IFERROR(IF(Z63="",0,Z63),"0")+IFERROR(IF(Z64="",0,Z64),"0")</f>
        <v>0.31890000000000002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156</v>
      </c>
      <c r="Y66" s="585">
        <f>IFERROR(SUM(Y61:Y64),"0")</f>
        <v>167.40000000000003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170</v>
      </c>
      <c r="Y89" s="584">
        <f>IFERROR(IF(X89="",0,CEILING((X89/$H89),1)*$H89),"")</f>
        <v>172.8</v>
      </c>
      <c r="Z89" s="36">
        <f>IFERROR(IF(Y89=0,"",ROUNDUP(Y89/H89,0)*0.01898),"")</f>
        <v>0.30368000000000001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176.8472222222222</v>
      </c>
      <c r="BN89" s="64">
        <f>IFERROR(Y89*I89/H89,"0")</f>
        <v>179.76</v>
      </c>
      <c r="BO89" s="64">
        <f>IFERROR(1/J89*(X89/H89),"0")</f>
        <v>0.24594907407407407</v>
      </c>
      <c r="BP89" s="64">
        <f>IFERROR(1/J89*(Y89/H89),"0")</f>
        <v>0.25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30</v>
      </c>
      <c r="Y91" s="584">
        <f>IFERROR(IF(X91="",0,CEILING((X91/$H91),1)*$H91),"")</f>
        <v>31.5</v>
      </c>
      <c r="Z91" s="36">
        <f>IFERROR(IF(Y91=0,"",ROUNDUP(Y91/H91,0)*0.00902),"")</f>
        <v>6.3140000000000002E-2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31.400000000000002</v>
      </c>
      <c r="BN91" s="64">
        <f>IFERROR(Y91*I91/H91,"0")</f>
        <v>32.97</v>
      </c>
      <c r="BO91" s="64">
        <f>IFERROR(1/J91*(X91/H91),"0")</f>
        <v>5.0505050505050511E-2</v>
      </c>
      <c r="BP91" s="64">
        <f>IFERROR(1/J91*(Y91/H91),"0")</f>
        <v>5.3030303030303032E-2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22.407407407407408</v>
      </c>
      <c r="Y92" s="585">
        <f>IFERROR(Y89/H89,"0")+IFERROR(Y90/H90,"0")+IFERROR(Y91/H91,"0")</f>
        <v>23</v>
      </c>
      <c r="Z92" s="585">
        <f>IFERROR(IF(Z89="",0,Z89),"0")+IFERROR(IF(Z90="",0,Z90),"0")+IFERROR(IF(Z91="",0,Z91),"0")</f>
        <v>0.36682000000000003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200</v>
      </c>
      <c r="Y93" s="585">
        <f>IFERROR(SUM(Y89:Y91),"0")</f>
        <v>204.3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13.5</v>
      </c>
      <c r="Y99" s="584">
        <f t="shared" si="16"/>
        <v>13.5</v>
      </c>
      <c r="Z99" s="36">
        <f>IFERROR(IF(Y99=0,"",ROUNDUP(Y99/H99,0)*0.00651),"")</f>
        <v>3.2550000000000003E-2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14.759999999999998</v>
      </c>
      <c r="BN99" s="64">
        <f t="shared" si="18"/>
        <v>14.759999999999998</v>
      </c>
      <c r="BO99" s="64">
        <f t="shared" si="19"/>
        <v>2.7472527472527476E-2</v>
      </c>
      <c r="BP99" s="64">
        <f t="shared" si="20"/>
        <v>2.7472527472527476E-2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17.345679012345677</v>
      </c>
      <c r="Y101" s="585">
        <f>IFERROR(Y95/H95,"0")+IFERROR(Y96/H96,"0")+IFERROR(Y97/H97,"0")+IFERROR(Y98/H98,"0")+IFERROR(Y99/H99,"0")+IFERROR(Y100/H100,"0")</f>
        <v>18</v>
      </c>
      <c r="Z101" s="585">
        <f>IFERROR(IF(Z95="",0,Z95),"0")+IFERROR(IF(Z96="",0,Z96),"0")+IFERROR(IF(Z97="",0,Z97),"0")+IFERROR(IF(Z98="",0,Z98),"0")+IFERROR(IF(Z99="",0,Z99),"0")+IFERROR(IF(Z100="",0,Z100),"0")</f>
        <v>0.27929000000000004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113.5</v>
      </c>
      <c r="Y102" s="585">
        <f>IFERROR(SUM(Y95:Y100),"0")</f>
        <v>118.8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50</v>
      </c>
      <c r="Y105" s="584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4.6296296296296298</v>
      </c>
      <c r="Y109" s="585">
        <f>IFERROR(Y105/H105,"0")+IFERROR(Y106/H106,"0")+IFERROR(Y107/H107,"0")+IFERROR(Y108/H108,"0")</f>
        <v>5</v>
      </c>
      <c r="Z109" s="585">
        <f>IFERROR(IF(Z105="",0,Z105),"0")+IFERROR(IF(Z106="",0,Z106),"0")+IFERROR(IF(Z107="",0,Z107),"0")+IFERROR(IF(Z108="",0,Z108),"0")</f>
        <v>9.4899999999999998E-2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50</v>
      </c>
      <c r="Y110" s="585">
        <f>IFERROR(SUM(Y105:Y108),"0")</f>
        <v>54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150</v>
      </c>
      <c r="Y119" s="584">
        <f>IFERROR(IF(X119="",0,CEILING((X119/$H119),1)*$H119),"")</f>
        <v>153.9</v>
      </c>
      <c r="Z119" s="36">
        <f>IFERROR(IF(Y119=0,"",ROUNDUP(Y119/H119,0)*0.01898),"")</f>
        <v>0.36062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159.49999999999997</v>
      </c>
      <c r="BN119" s="64">
        <f>IFERROR(Y119*I119/H119,"0")</f>
        <v>163.64700000000002</v>
      </c>
      <c r="BO119" s="64">
        <f>IFERROR(1/J119*(X119/H119),"0")</f>
        <v>0.28935185185185186</v>
      </c>
      <c r="BP119" s="64">
        <f>IFERROR(1/J119*(Y119/H119),"0")</f>
        <v>0.296875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13.5</v>
      </c>
      <c r="Y121" s="584">
        <f>IFERROR(IF(X121="",0,CEILING((X121/$H121),1)*$H121),"")</f>
        <v>13.5</v>
      </c>
      <c r="Z121" s="36">
        <f>IFERROR(IF(Y121=0,"",ROUNDUP(Y121/H121,0)*0.00651),"")</f>
        <v>3.2550000000000003E-2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14.759999999999998</v>
      </c>
      <c r="BN121" s="64">
        <f>IFERROR(Y121*I121/H121,"0")</f>
        <v>14.759999999999998</v>
      </c>
      <c r="BO121" s="64">
        <f>IFERROR(1/J121*(X121/H121),"0")</f>
        <v>2.7472527472527476E-2</v>
      </c>
      <c r="BP121" s="64">
        <f>IFERROR(1/J121*(Y121/H121),"0")</f>
        <v>2.7472527472527476E-2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23.518518518518519</v>
      </c>
      <c r="Y123" s="585">
        <f>IFERROR(Y118/H118,"0")+IFERROR(Y119/H119,"0")+IFERROR(Y120/H120,"0")+IFERROR(Y121/H121,"0")+IFERROR(Y122/H122,"0")</f>
        <v>24</v>
      </c>
      <c r="Z123" s="585">
        <f>IFERROR(IF(Z118="",0,Z118),"0")+IFERROR(IF(Z119="",0,Z119),"0")+IFERROR(IF(Z120="",0,Z120),"0")+IFERROR(IF(Z121="",0,Z121),"0")+IFERROR(IF(Z122="",0,Z122),"0")</f>
        <v>0.39317000000000002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163.5</v>
      </c>
      <c r="Y124" s="585">
        <f>IFERROR(SUM(Y118:Y122),"0")</f>
        <v>167.4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7</v>
      </c>
      <c r="Y137" s="584">
        <f>IFERROR(IF(X137="",0,CEILING((X137/$H137),1)*$H137),"")</f>
        <v>8.3999999999999986</v>
      </c>
      <c r="Z137" s="36">
        <f>IFERROR(IF(Y137=0,"",ROUNDUP(Y137/H137,0)*0.00651),"")</f>
        <v>1.9529999999999999E-2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7.67</v>
      </c>
      <c r="BN137" s="64">
        <f>IFERROR(Y137*I137/H137,"0")</f>
        <v>9.2039999999999988</v>
      </c>
      <c r="BO137" s="64">
        <f>IFERROR(1/J137*(X137/H137),"0")</f>
        <v>1.3736263736263738E-2</v>
      </c>
      <c r="BP137" s="64">
        <f>IFERROR(1/J137*(Y137/H137),"0")</f>
        <v>1.6483516483516484E-2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2.5</v>
      </c>
      <c r="Y139" s="585">
        <f>IFERROR(Y137/H137,"0")+IFERROR(Y138/H138,"0")</f>
        <v>2.9999999999999996</v>
      </c>
      <c r="Z139" s="585">
        <f>IFERROR(IF(Z137="",0,Z137),"0")+IFERROR(IF(Z138="",0,Z138),"0")</f>
        <v>1.9529999999999999E-2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7</v>
      </c>
      <c r="Y140" s="585">
        <f>IFERROR(SUM(Y137:Y138),"0")</f>
        <v>8.3999999999999986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20</v>
      </c>
      <c r="Y154" s="584">
        <f>IFERROR(IF(X154="",0,CEILING((X154/$H154),1)*$H154),"")</f>
        <v>27</v>
      </c>
      <c r="Z154" s="36">
        <f>IFERROR(IF(Y154=0,"",ROUNDUP(Y154/H154,0)*0.01898),"")</f>
        <v>5.6940000000000004E-2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21.3</v>
      </c>
      <c r="BN154" s="64">
        <f>IFERROR(Y154*I154/H154,"0")</f>
        <v>28.755000000000003</v>
      </c>
      <c r="BO154" s="64">
        <f>IFERROR(1/J154*(X154/H154),"0")</f>
        <v>3.4722222222222224E-2</v>
      </c>
      <c r="BP154" s="64">
        <f>IFERROR(1/J154*(Y154/H154),"0")</f>
        <v>4.6875E-2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2.2222222222222223</v>
      </c>
      <c r="Y155" s="585">
        <f>IFERROR(Y152/H152,"0")+IFERROR(Y153/H153,"0")+IFERROR(Y154/H154,"0")</f>
        <v>3</v>
      </c>
      <c r="Z155" s="585">
        <f>IFERROR(IF(Z152="",0,Z152),"0")+IFERROR(IF(Z153="",0,Z153),"0")+IFERROR(IF(Z154="",0,Z154),"0")</f>
        <v>5.6940000000000004E-2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20</v>
      </c>
      <c r="Y156" s="585">
        <f>IFERROR(SUM(Y152:Y154),"0")</f>
        <v>27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21</v>
      </c>
      <c r="Y167" s="584">
        <f t="shared" si="21"/>
        <v>21</v>
      </c>
      <c r="Z167" s="36">
        <f>IFERROR(IF(Y167=0,"",ROUNDUP(Y167/H167,0)*0.00502),"")</f>
        <v>5.0200000000000002E-2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22.299999999999997</v>
      </c>
      <c r="BN167" s="64">
        <f t="shared" si="23"/>
        <v>22.299999999999997</v>
      </c>
      <c r="BO167" s="64">
        <f t="shared" si="24"/>
        <v>4.2735042735042736E-2</v>
      </c>
      <c r="BP167" s="64">
        <f t="shared" si="25"/>
        <v>4.2735042735042736E-2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10</v>
      </c>
      <c r="Y173" s="585">
        <f>IFERROR(Y164/H164,"0")+IFERROR(Y165/H165,"0")+IFERROR(Y166/H166,"0")+IFERROR(Y167/H167,"0")+IFERROR(Y168/H168,"0")+IFERROR(Y169/H169,"0")+IFERROR(Y170/H170,"0")+IFERROR(Y171/H171,"0")+IFERROR(Y172/H172,"0")</f>
        <v>10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5.0200000000000002E-2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21</v>
      </c>
      <c r="Y174" s="585">
        <f>IFERROR(SUM(Y164:Y172),"0")</f>
        <v>21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50</v>
      </c>
      <c r="Y197" s="584">
        <f t="shared" ref="Y197:Y204" si="26">IFERROR(IF(X197="",0,CEILING((X197/$H197),1)*$H197),"")</f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51.944444444444443</v>
      </c>
      <c r="BN197" s="64">
        <f t="shared" ref="BN197:BN204" si="28">IFERROR(Y197*I197/H197,"0")</f>
        <v>56.099999999999994</v>
      </c>
      <c r="BO197" s="64">
        <f t="shared" ref="BO197:BO204" si="29">IFERROR(1/J197*(X197/H197),"0")</f>
        <v>7.0145903479236812E-2</v>
      </c>
      <c r="BP197" s="64">
        <f t="shared" ref="BP197:BP204" si="30">IFERROR(1/J197*(Y197/H197),"0")</f>
        <v>7.575757575757576E-2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22.5</v>
      </c>
      <c r="Y199" s="584">
        <f t="shared" si="26"/>
        <v>27</v>
      </c>
      <c r="Z199" s="36">
        <f>IFERROR(IF(Y199=0,"",ROUNDUP(Y199/H199,0)*0.00902),"")</f>
        <v>4.5100000000000001E-2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23.375</v>
      </c>
      <c r="BN199" s="64">
        <f t="shared" si="28"/>
        <v>28.049999999999997</v>
      </c>
      <c r="BO199" s="64">
        <f t="shared" si="29"/>
        <v>3.1565656565656561E-2</v>
      </c>
      <c r="BP199" s="64">
        <f t="shared" si="30"/>
        <v>3.787878787878788E-2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40</v>
      </c>
      <c r="Y200" s="584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41.555555555555557</v>
      </c>
      <c r="BN200" s="64">
        <f t="shared" si="28"/>
        <v>44.88</v>
      </c>
      <c r="BO200" s="64">
        <f t="shared" si="29"/>
        <v>5.6116722783389444E-2</v>
      </c>
      <c r="BP200" s="64">
        <f t="shared" si="30"/>
        <v>6.0606060606060608E-2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26.388888888888886</v>
      </c>
      <c r="Y205" s="585">
        <f>IFERROR(Y197/H197,"0")+IFERROR(Y198/H198,"0")+IFERROR(Y199/H199,"0")+IFERROR(Y200/H200,"0")+IFERROR(Y201/H201,"0")+IFERROR(Y202/H202,"0")+IFERROR(Y203/H203,"0")+IFERROR(Y204/H204,"0")</f>
        <v>29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0.26158000000000003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142.5</v>
      </c>
      <c r="Y206" s="585">
        <f>IFERROR(SUM(Y197:Y204),"0")</f>
        <v>156.60000000000002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40</v>
      </c>
      <c r="Y304" s="584">
        <f t="shared" si="53"/>
        <v>42</v>
      </c>
      <c r="Z304" s="36">
        <f>IFERROR(IF(Y304=0,"",ROUNDUP(Y304/H304,0)*0.00902),"")</f>
        <v>9.0200000000000002E-2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42.571428571428562</v>
      </c>
      <c r="BN304" s="64">
        <f t="shared" si="55"/>
        <v>44.699999999999996</v>
      </c>
      <c r="BO304" s="64">
        <f t="shared" si="56"/>
        <v>7.2150072150072145E-2</v>
      </c>
      <c r="BP304" s="64">
        <f t="shared" si="57"/>
        <v>7.575757575757576E-2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10.5</v>
      </c>
      <c r="Y306" s="584">
        <f t="shared" si="53"/>
        <v>10.5</v>
      </c>
      <c r="Z306" s="36">
        <f>IFERROR(IF(Y306=0,"",ROUNDUP(Y306/H306,0)*0.00502),"")</f>
        <v>2.5100000000000001E-2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11.149999999999999</v>
      </c>
      <c r="BN306" s="64">
        <f t="shared" si="55"/>
        <v>11.149999999999999</v>
      </c>
      <c r="BO306" s="64">
        <f t="shared" si="56"/>
        <v>2.1367521367521368E-2</v>
      </c>
      <c r="BP306" s="64">
        <f t="shared" si="57"/>
        <v>2.1367521367521368E-2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17.5</v>
      </c>
      <c r="Y307" s="584">
        <f t="shared" si="53"/>
        <v>18.900000000000002</v>
      </c>
      <c r="Z307" s="36">
        <f>IFERROR(IF(Y307=0,"",ROUNDUP(Y307/H307,0)*0.00502),"")</f>
        <v>4.5179999999999998E-2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18.333333333333332</v>
      </c>
      <c r="BN307" s="64">
        <f t="shared" si="55"/>
        <v>19.8</v>
      </c>
      <c r="BO307" s="64">
        <f t="shared" si="56"/>
        <v>3.5612535612535613E-2</v>
      </c>
      <c r="BP307" s="64">
        <f t="shared" si="57"/>
        <v>3.8461538461538464E-2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22.857142857142854</v>
      </c>
      <c r="Y310" s="585">
        <f>IFERROR(Y303/H303,"0")+IFERROR(Y304/H304,"0")+IFERROR(Y305/H305,"0")+IFERROR(Y306/H306,"0")+IFERROR(Y307/H307,"0")+IFERROR(Y308/H308,"0")+IFERROR(Y309/H309,"0")</f>
        <v>24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0.16048000000000001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68</v>
      </c>
      <c r="Y311" s="585">
        <f>IFERROR(SUM(Y303:Y309),"0")</f>
        <v>71.400000000000006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100</v>
      </c>
      <c r="Y313" s="584">
        <f>IFERROR(IF(X313="",0,CEILING((X313/$H313),1)*$H313),"")</f>
        <v>101.39999999999999</v>
      </c>
      <c r="Z313" s="36">
        <f>IFERROR(IF(Y313=0,"",ROUNDUP(Y313/H313,0)*0.01898),"")</f>
        <v>0.24674000000000001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106.57692307692309</v>
      </c>
      <c r="BN313" s="64">
        <f>IFERROR(Y313*I313/H313,"0")</f>
        <v>108.06899999999999</v>
      </c>
      <c r="BO313" s="64">
        <f>IFERROR(1/J313*(X313/H313),"0")</f>
        <v>0.20032051282051283</v>
      </c>
      <c r="BP313" s="64">
        <f>IFERROR(1/J313*(Y313/H313),"0")</f>
        <v>0.203125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12.820512820512821</v>
      </c>
      <c r="Y318" s="585">
        <f>IFERROR(Y313/H313,"0")+IFERROR(Y314/H314,"0")+IFERROR(Y315/H315,"0")+IFERROR(Y316/H316,"0")+IFERROR(Y317/H317,"0")</f>
        <v>13</v>
      </c>
      <c r="Z318" s="585">
        <f>IFERROR(IF(Z313="",0,Z313),"0")+IFERROR(IF(Z314="",0,Z314),"0")+IFERROR(IF(Z315="",0,Z315),"0")+IFERROR(IF(Z316="",0,Z316),"0")+IFERROR(IF(Z317="",0,Z317),"0")</f>
        <v>0.24674000000000001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100</v>
      </c>
      <c r="Y319" s="585">
        <f>IFERROR(SUM(Y313:Y317),"0")</f>
        <v>101.39999999999999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7</v>
      </c>
      <c r="Y344" s="584">
        <f>IFERROR(IF(X344="",0,CEILING((X344/$H344),1)*$H344),"")</f>
        <v>8.4</v>
      </c>
      <c r="Z344" s="36">
        <f>IFERROR(IF(Y344=0,"",ROUNDUP(Y344/H344,0)*0.00651),"")</f>
        <v>2.6040000000000001E-2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7.7999999999999989</v>
      </c>
      <c r="BN344" s="64">
        <f>IFERROR(Y344*I344/H344,"0")</f>
        <v>9.36</v>
      </c>
      <c r="BO344" s="64">
        <f>IFERROR(1/J344*(X344/H344),"0")</f>
        <v>1.8315018315018316E-2</v>
      </c>
      <c r="BP344" s="64">
        <f>IFERROR(1/J344*(Y344/H344),"0")</f>
        <v>2.197802197802198E-2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3.333333333333333</v>
      </c>
      <c r="Y345" s="585">
        <f>IFERROR(Y342/H342,"0")+IFERROR(Y343/H343,"0")+IFERROR(Y344/H344,"0")</f>
        <v>4</v>
      </c>
      <c r="Z345" s="585">
        <f>IFERROR(IF(Z342="",0,Z342),"0")+IFERROR(IF(Z343="",0,Z343),"0")+IFERROR(IF(Z344="",0,Z344),"0")</f>
        <v>2.6040000000000001E-2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7</v>
      </c>
      <c r="Y346" s="585">
        <f>IFERROR(SUM(Y342:Y344),"0")</f>
        <v>8.4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200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206.4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0.27777777777777779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300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46.666666666666671</v>
      </c>
      <c r="Y357" s="585">
        <f>IFERROR(Y350/H350,"0")+IFERROR(Y351/H351,"0")+IFERROR(Y352/H352,"0")+IFERROR(Y353/H353,"0")+IFERROR(Y354/H354,"0")+IFERROR(Y355/H355,"0")+IFERROR(Y356/H356,"0")</f>
        <v>48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700</v>
      </c>
      <c r="Y358" s="585">
        <f>IFERROR(SUM(Y350:Y356),"0")</f>
        <v>720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250</v>
      </c>
      <c r="Y360" s="584">
        <f>IFERROR(IF(X360="",0,CEILING((X360/$H360),1)*$H360),"")</f>
        <v>255</v>
      </c>
      <c r="Z360" s="36">
        <f>IFERROR(IF(Y360=0,"",ROUNDUP(Y360/H360,0)*0.02175),"")</f>
        <v>0.36974999999999997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258</v>
      </c>
      <c r="BN360" s="64">
        <f>IFERROR(Y360*I360/H360,"0")</f>
        <v>263.16000000000003</v>
      </c>
      <c r="BO360" s="64">
        <f>IFERROR(1/J360*(X360/H360),"0")</f>
        <v>0.34722222222222221</v>
      </c>
      <c r="BP360" s="64">
        <f>IFERROR(1/J360*(Y360/H360),"0")</f>
        <v>0.35416666666666663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16.666666666666668</v>
      </c>
      <c r="Y362" s="585">
        <f>IFERROR(Y360/H360,"0")+IFERROR(Y361/H361,"0")</f>
        <v>17</v>
      </c>
      <c r="Z362" s="585">
        <f>IFERROR(IF(Z360="",0,Z360),"0")+IFERROR(IF(Z361="",0,Z361),"0")</f>
        <v>0.36974999999999997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250</v>
      </c>
      <c r="Y363" s="585">
        <f>IFERROR(SUM(Y360:Y361),"0")</f>
        <v>255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100</v>
      </c>
      <c r="Y376" s="584">
        <f>IFERROR(IF(X376="",0,CEILING((X376/$H376),1)*$H376),"")</f>
        <v>108</v>
      </c>
      <c r="Z376" s="36">
        <f>IFERROR(IF(Y376=0,"",ROUNDUP(Y376/H376,0)*0.01898),"")</f>
        <v>0.1898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104.02777777777777</v>
      </c>
      <c r="BN376" s="64">
        <f>IFERROR(Y376*I376/H376,"0")</f>
        <v>112.34999999999998</v>
      </c>
      <c r="BO376" s="64">
        <f>IFERROR(1/J376*(X376/H376),"0")</f>
        <v>0.14467592592592593</v>
      </c>
      <c r="BP376" s="64">
        <f>IFERROR(1/J376*(Y376/H376),"0")</f>
        <v>0.15625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400</v>
      </c>
      <c r="Y377" s="584">
        <f>IFERROR(IF(X377="",0,CEILING((X377/$H377),1)*$H377),"")</f>
        <v>408</v>
      </c>
      <c r="Z377" s="36">
        <f>IFERROR(IF(Y377=0,"",ROUNDUP(Y377/H377,0)*0.01898),"")</f>
        <v>0.64532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414.5</v>
      </c>
      <c r="BN377" s="64">
        <f>IFERROR(Y377*I377/H377,"0")</f>
        <v>422.79</v>
      </c>
      <c r="BO377" s="64">
        <f>IFERROR(1/J377*(X377/H377),"0")</f>
        <v>0.52083333333333337</v>
      </c>
      <c r="BP377" s="64">
        <f>IFERROR(1/J377*(Y377/H377),"0")</f>
        <v>0.53125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80</v>
      </c>
      <c r="Y378" s="584">
        <f>IFERROR(IF(X378="",0,CEILING((X378/$H378),1)*$H378),"")</f>
        <v>80</v>
      </c>
      <c r="Z378" s="36">
        <f>IFERROR(IF(Y378=0,"",ROUNDUP(Y378/H378,0)*0.00902),"")</f>
        <v>0.1804</v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84.2</v>
      </c>
      <c r="BN378" s="64">
        <f>IFERROR(Y378*I378/H378,"0")</f>
        <v>84.2</v>
      </c>
      <c r="BO378" s="64">
        <f>IFERROR(1/J378*(X378/H378),"0")</f>
        <v>0.15151515151515152</v>
      </c>
      <c r="BP378" s="64">
        <f>IFERROR(1/J378*(Y378/H378),"0")</f>
        <v>0.15151515151515152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62.592592592592595</v>
      </c>
      <c r="Y379" s="585">
        <f>IFERROR(Y375/H375,"0")+IFERROR(Y376/H376,"0")+IFERROR(Y377/H377,"0")+IFERROR(Y378/H378,"0")</f>
        <v>64</v>
      </c>
      <c r="Z379" s="585">
        <f>IFERROR(IF(Z375="",0,Z375),"0")+IFERROR(IF(Z376="",0,Z376),"0")+IFERROR(IF(Z377="",0,Z377),"0")+IFERROR(IF(Z378="",0,Z378),"0")</f>
        <v>1.01552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580</v>
      </c>
      <c r="Y380" s="585">
        <f>IFERROR(SUM(Y375:Y378),"0")</f>
        <v>596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1000</v>
      </c>
      <c r="Y386" s="584">
        <f>IFERROR(IF(X386="",0,CEILING((X386/$H386),1)*$H386),"")</f>
        <v>1008</v>
      </c>
      <c r="Z386" s="36">
        <f>IFERROR(IF(Y386=0,"",ROUNDUP(Y386/H386,0)*0.01898),"")</f>
        <v>2.1257600000000001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1057.6666666666667</v>
      </c>
      <c r="BN386" s="64">
        <f>IFERROR(Y386*I386/H386,"0")</f>
        <v>1066.1279999999999</v>
      </c>
      <c r="BO386" s="64">
        <f>IFERROR(1/J386*(X386/H386),"0")</f>
        <v>1.7361111111111112</v>
      </c>
      <c r="BP386" s="64">
        <f>IFERROR(1/J386*(Y386/H386),"0")</f>
        <v>1.75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140</v>
      </c>
      <c r="Y387" s="584">
        <f>IFERROR(IF(X387="",0,CEILING((X387/$H387),1)*$H387),"")</f>
        <v>141.6</v>
      </c>
      <c r="Z387" s="36">
        <f>IFERROR(IF(Y387=0,"",ROUNDUP(Y387/H387,0)*0.00651),"")</f>
        <v>0.38408999999999999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155.40000000000003</v>
      </c>
      <c r="BN387" s="64">
        <f>IFERROR(Y387*I387/H387,"0")</f>
        <v>157.17600000000002</v>
      </c>
      <c r="BO387" s="64">
        <f>IFERROR(1/J387*(X387/H387),"0")</f>
        <v>0.32051282051282054</v>
      </c>
      <c r="BP387" s="64">
        <f>IFERROR(1/J387*(Y387/H387),"0")</f>
        <v>0.32417582417582419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169.44444444444446</v>
      </c>
      <c r="Y388" s="585">
        <f>IFERROR(Y386/H386,"0")+IFERROR(Y387/H387,"0")</f>
        <v>171</v>
      </c>
      <c r="Z388" s="585">
        <f>IFERROR(IF(Z386="",0,Z386),"0")+IFERROR(IF(Z387="",0,Z387),"0")</f>
        <v>2.5098500000000001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1140</v>
      </c>
      <c r="Y389" s="585">
        <f>IFERROR(SUM(Y386:Y387),"0")</f>
        <v>1149.5999999999999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30</v>
      </c>
      <c r="Y440" s="584">
        <f t="shared" ref="Y440:Y454" si="69">IFERROR(IF(X440="",0,CEILING((X440/$H440),1)*$H440),"")</f>
        <v>31.68</v>
      </c>
      <c r="Z440" s="36">
        <f t="shared" ref="Z440:Z446" si="70">IFERROR(IF(Y440=0,"",ROUNDUP(Y440/H440,0)*0.01196),"")</f>
        <v>7.1760000000000004E-2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32.04545454545454</v>
      </c>
      <c r="BN440" s="64">
        <f t="shared" ref="BN440:BN454" si="72">IFERROR(Y440*I440/H440,"0")</f>
        <v>33.839999999999996</v>
      </c>
      <c r="BO440" s="64">
        <f t="shared" ref="BO440:BO454" si="73">IFERROR(1/J440*(X440/H440),"0")</f>
        <v>5.4632867132867136E-2</v>
      </c>
      <c r="BP440" s="64">
        <f t="shared" ref="BP440:BP454" si="74">IFERROR(1/J440*(Y440/H440),"0")</f>
        <v>5.7692307692307696E-2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20</v>
      </c>
      <c r="Y445" s="584">
        <f t="shared" si="69"/>
        <v>21.12</v>
      </c>
      <c r="Z445" s="36">
        <f t="shared" si="70"/>
        <v>4.7840000000000001E-2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21.363636363636363</v>
      </c>
      <c r="BN445" s="64">
        <f t="shared" si="72"/>
        <v>22.56</v>
      </c>
      <c r="BO445" s="64">
        <f t="shared" si="73"/>
        <v>3.6421911421911424E-2</v>
      </c>
      <c r="BP445" s="64">
        <f t="shared" si="74"/>
        <v>3.8461538461538464E-2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9.4696969696969688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0.11960000000000001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50</v>
      </c>
      <c r="Y456" s="585">
        <f>IFERROR(SUM(Y440:Y454),"0")</f>
        <v>52.8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20</v>
      </c>
      <c r="Y466" s="584">
        <f t="shared" si="75"/>
        <v>21.12</v>
      </c>
      <c r="Z466" s="36">
        <f>IFERROR(IF(Y466=0,"",ROUNDUP(Y466/H466,0)*0.01196),"")</f>
        <v>4.7840000000000001E-2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21.363636363636363</v>
      </c>
      <c r="BN466" s="64">
        <f t="shared" si="77"/>
        <v>22.56</v>
      </c>
      <c r="BO466" s="64">
        <f t="shared" si="78"/>
        <v>3.6421911421911424E-2</v>
      </c>
      <c r="BP466" s="64">
        <f t="shared" si="79"/>
        <v>3.8461538461538464E-2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7.5757575757575752</v>
      </c>
      <c r="Y471" s="585">
        <f>IFERROR(Y464/H464,"0")+IFERROR(Y465/H465,"0")+IFERROR(Y466/H466,"0")+IFERROR(Y467/H467,"0")+IFERROR(Y468/H468,"0")+IFERROR(Y469/H469,"0")+IFERROR(Y470/H470,"0")</f>
        <v>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9.5680000000000001E-2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40</v>
      </c>
      <c r="Y472" s="585">
        <f>IFERROR(SUM(Y464:Y470),"0")</f>
        <v>42.24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4598.5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4726.9400000000005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4820.8139679302167</v>
      </c>
      <c r="Y519" s="585">
        <f>IFERROR(SUM(BN22:BN515),"0")</f>
        <v>4955.2760000000007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5020.8139679302167</v>
      </c>
      <c r="Y521" s="585">
        <f>GrossWeightTotalR+PalletQtyTotalR*25</f>
        <v>5155.2760000000007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588.48810140476814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605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8.9238900000000001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422.40000000000003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550.20000000000005</v>
      </c>
      <c r="E528" s="46">
        <f>IFERROR(Y89*1,"0")+IFERROR(Y90*1,"0")+IFERROR(Y91*1,"0")+IFERROR(Y95*1,"0")+IFERROR(Y96*1,"0")+IFERROR(Y97*1,"0")+IFERROR(Y98*1,"0")+IFERROR(Y99*1,"0")+IFERROR(Y100*1,"0")</f>
        <v>323.10000000000002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221.4</v>
      </c>
      <c r="G528" s="46">
        <f>IFERROR(Y132*1,"0")+IFERROR(Y133*1,"0")+IFERROR(Y137*1,"0")+IFERROR(Y138*1,"0")+IFERROR(Y142*1,"0")+IFERROR(Y143*1,"0")</f>
        <v>8.3999999999999986</v>
      </c>
      <c r="H528" s="46">
        <f>IFERROR(Y148*1,"0")+IFERROR(Y152*1,"0")+IFERROR(Y153*1,"0")+IFERROR(Y154*1,"0")</f>
        <v>27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156.60000000000002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172.8</v>
      </c>
      <c r="S528" s="46">
        <f>IFERROR(Y342*1,"0")+IFERROR(Y343*1,"0")+IFERROR(Y344*1,"0")</f>
        <v>8.4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975</v>
      </c>
      <c r="U528" s="46">
        <f>IFERROR(Y375*1,"0")+IFERROR(Y376*1,"0")+IFERROR(Y377*1,"0")+IFERROR(Y378*1,"0")+IFERROR(Y382*1,"0")+IFERROR(Y386*1,"0")+IFERROR(Y387*1,"0")+IFERROR(Y391*1,"0")</f>
        <v>1745.6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95.04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40,00"/>
        <filter val="10,00"/>
        <filter val="10,50"/>
        <filter val="100,00"/>
        <filter val="113,50"/>
        <filter val="12,82"/>
        <filter val="120,00"/>
        <filter val="13,50"/>
        <filter val="140,00"/>
        <filter val="142,50"/>
        <filter val="150,00"/>
        <filter val="156,00"/>
        <filter val="16,67"/>
        <filter val="163,50"/>
        <filter val="169,44"/>
        <filter val="17,35"/>
        <filter val="17,50"/>
        <filter val="170,00"/>
        <filter val="2,22"/>
        <filter val="2,50"/>
        <filter val="20,00"/>
        <filter val="200,00"/>
        <filter val="21,00"/>
        <filter val="22,41"/>
        <filter val="22,50"/>
        <filter val="22,86"/>
        <filter val="23,52"/>
        <filter val="24,44"/>
        <filter val="250,00"/>
        <filter val="26,39"/>
        <filter val="3,33"/>
        <filter val="30,00"/>
        <filter val="300,00"/>
        <filter val="36,00"/>
        <filter val="370,00"/>
        <filter val="4 598,50"/>
        <filter val="4 820,81"/>
        <filter val="4,63"/>
        <filter val="40,00"/>
        <filter val="400,00"/>
        <filter val="420,00"/>
        <filter val="45,83"/>
        <filter val="46,67"/>
        <filter val="5 020,81"/>
        <filter val="50,00"/>
        <filter val="57,78"/>
        <filter val="580,00"/>
        <filter val="588,49"/>
        <filter val="62,59"/>
        <filter val="68,00"/>
        <filter val="7,00"/>
        <filter val="7,58"/>
        <filter val="700,00"/>
        <filter val="8"/>
        <filter val="80,00"/>
        <filter val="9,47"/>
        <filter val="9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