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A1F143-AD19-4A72-85C3-1496C3C3FA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AB528" i="2" s="1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O507" i="2"/>
  <c r="BM507" i="2"/>
  <c r="Y507" i="2"/>
  <c r="BN507" i="2" s="1"/>
  <c r="X505" i="2"/>
  <c r="X504" i="2"/>
  <c r="BO503" i="2"/>
  <c r="BM503" i="2"/>
  <c r="Y503" i="2"/>
  <c r="BP503" i="2" s="1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Z492" i="2" s="1"/>
  <c r="BO491" i="2"/>
  <c r="BM491" i="2"/>
  <c r="Y491" i="2"/>
  <c r="BP491" i="2" s="1"/>
  <c r="BO490" i="2"/>
  <c r="BM490" i="2"/>
  <c r="Y490" i="2"/>
  <c r="BO489" i="2"/>
  <c r="BM489" i="2"/>
  <c r="Y489" i="2"/>
  <c r="Z489" i="2" s="1"/>
  <c r="X487" i="2"/>
  <c r="X486" i="2"/>
  <c r="BO485" i="2"/>
  <c r="BM485" i="2"/>
  <c r="Y485" i="2"/>
  <c r="BO484" i="2"/>
  <c r="BM484" i="2"/>
  <c r="Y484" i="2"/>
  <c r="BO483" i="2"/>
  <c r="BM483" i="2"/>
  <c r="Y483" i="2"/>
  <c r="BN483" i="2" s="1"/>
  <c r="BO482" i="2"/>
  <c r="BM482" i="2"/>
  <c r="Y482" i="2"/>
  <c r="X478" i="2"/>
  <c r="X477" i="2"/>
  <c r="BO476" i="2"/>
  <c r="BM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BN451" i="2" s="1"/>
  <c r="P451" i="2"/>
  <c r="BO450" i="2"/>
  <c r="BM450" i="2"/>
  <c r="Y450" i="2"/>
  <c r="BP450" i="2" s="1"/>
  <c r="BO449" i="2"/>
  <c r="BM449" i="2"/>
  <c r="Y449" i="2"/>
  <c r="Z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BN434" i="2" s="1"/>
  <c r="P434" i="2"/>
  <c r="X431" i="2"/>
  <c r="X430" i="2"/>
  <c r="BO429" i="2"/>
  <c r="BM429" i="2"/>
  <c r="Y429" i="2"/>
  <c r="P429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X419" i="2"/>
  <c r="X418" i="2"/>
  <c r="BO417" i="2"/>
  <c r="BM417" i="2"/>
  <c r="Y417" i="2"/>
  <c r="BP417" i="2" s="1"/>
  <c r="P417" i="2"/>
  <c r="BO416" i="2"/>
  <c r="BM416" i="2"/>
  <c r="Y416" i="2"/>
  <c r="Z416" i="2" s="1"/>
  <c r="P416" i="2"/>
  <c r="X413" i="2"/>
  <c r="X412" i="2"/>
  <c r="BO411" i="2"/>
  <c r="BM411" i="2"/>
  <c r="Y411" i="2"/>
  <c r="BP411" i="2" s="1"/>
  <c r="P411" i="2"/>
  <c r="BO410" i="2"/>
  <c r="BM410" i="2"/>
  <c r="Y410" i="2"/>
  <c r="Y412" i="2" s="1"/>
  <c r="P410" i="2"/>
  <c r="X408" i="2"/>
  <c r="X407" i="2"/>
  <c r="BO406" i="2"/>
  <c r="BM406" i="2"/>
  <c r="Y406" i="2"/>
  <c r="P406" i="2"/>
  <c r="BO405" i="2"/>
  <c r="BM405" i="2"/>
  <c r="Y405" i="2"/>
  <c r="BP405" i="2" s="1"/>
  <c r="P405" i="2"/>
  <c r="BO404" i="2"/>
  <c r="BM404" i="2"/>
  <c r="Y404" i="2"/>
  <c r="BN404" i="2" s="1"/>
  <c r="P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BP401" i="2" s="1"/>
  <c r="P401" i="2"/>
  <c r="BO400" i="2"/>
  <c r="BM400" i="2"/>
  <c r="Y400" i="2"/>
  <c r="P400" i="2"/>
  <c r="BP399" i="2"/>
  <c r="BO399" i="2"/>
  <c r="BM399" i="2"/>
  <c r="Y399" i="2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Y393" i="2" s="1"/>
  <c r="P391" i="2"/>
  <c r="X389" i="2"/>
  <c r="X388" i="2"/>
  <c r="BO387" i="2"/>
  <c r="BM387" i="2"/>
  <c r="Y387" i="2"/>
  <c r="BP387" i="2" s="1"/>
  <c r="P387" i="2"/>
  <c r="BO386" i="2"/>
  <c r="BM386" i="2"/>
  <c r="Y386" i="2"/>
  <c r="Y389" i="2" s="1"/>
  <c r="P386" i="2"/>
  <c r="X384" i="2"/>
  <c r="X383" i="2"/>
  <c r="BO382" i="2"/>
  <c r="BM382" i="2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BP375" i="2" s="1"/>
  <c r="P375" i="2"/>
  <c r="X372" i="2"/>
  <c r="X371" i="2"/>
  <c r="BO370" i="2"/>
  <c r="BM370" i="2"/>
  <c r="Y370" i="2"/>
  <c r="Y372" i="2" s="1"/>
  <c r="P370" i="2"/>
  <c r="X368" i="2"/>
  <c r="X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Y363" i="2" s="1"/>
  <c r="P360" i="2"/>
  <c r="X358" i="2"/>
  <c r="X357" i="2"/>
  <c r="BO356" i="2"/>
  <c r="BM356" i="2"/>
  <c r="Y356" i="2"/>
  <c r="Z356" i="2" s="1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P350" i="2"/>
  <c r="X346" i="2"/>
  <c r="X345" i="2"/>
  <c r="BO344" i="2"/>
  <c r="BM344" i="2"/>
  <c r="Y344" i="2"/>
  <c r="P344" i="2"/>
  <c r="BO343" i="2"/>
  <c r="BM343" i="2"/>
  <c r="Y343" i="2"/>
  <c r="P343" i="2"/>
  <c r="BO342" i="2"/>
  <c r="BM342" i="2"/>
  <c r="Y342" i="2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BP335" i="2"/>
  <c r="BO335" i="2"/>
  <c r="BN335" i="2"/>
  <c r="BM335" i="2"/>
  <c r="Z335" i="2"/>
  <c r="Y335" i="2"/>
  <c r="P335" i="2"/>
  <c r="X333" i="2"/>
  <c r="X332" i="2"/>
  <c r="BO331" i="2"/>
  <c r="BM331" i="2"/>
  <c r="Y331" i="2"/>
  <c r="BP331" i="2" s="1"/>
  <c r="P331" i="2"/>
  <c r="BO330" i="2"/>
  <c r="BM330" i="2"/>
  <c r="Y330" i="2"/>
  <c r="P330" i="2"/>
  <c r="BO329" i="2"/>
  <c r="BM329" i="2"/>
  <c r="Y329" i="2"/>
  <c r="BP329" i="2" s="1"/>
  <c r="BO328" i="2"/>
  <c r="BM328" i="2"/>
  <c r="Y328" i="2"/>
  <c r="BO327" i="2"/>
  <c r="BM327" i="2"/>
  <c r="Y327" i="2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Z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Z314" i="2"/>
  <c r="Y314" i="2"/>
  <c r="BN314" i="2" s="1"/>
  <c r="P314" i="2"/>
  <c r="BO313" i="2"/>
  <c r="BM313" i="2"/>
  <c r="Y313" i="2"/>
  <c r="P313" i="2"/>
  <c r="X311" i="2"/>
  <c r="X310" i="2"/>
  <c r="BO309" i="2"/>
  <c r="BM309" i="2"/>
  <c r="Y309" i="2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P303" i="2"/>
  <c r="X301" i="2"/>
  <c r="X300" i="2"/>
  <c r="BO299" i="2"/>
  <c r="BM299" i="2"/>
  <c r="Y299" i="2"/>
  <c r="BN299" i="2" s="1"/>
  <c r="P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N294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Y285" i="2" s="1"/>
  <c r="P284" i="2"/>
  <c r="X282" i="2"/>
  <c r="X281" i="2"/>
  <c r="BO280" i="2"/>
  <c r="BM280" i="2"/>
  <c r="Y280" i="2"/>
  <c r="Z280" i="2" s="1"/>
  <c r="Z281" i="2" s="1"/>
  <c r="P280" i="2"/>
  <c r="X277" i="2"/>
  <c r="X276" i="2"/>
  <c r="BO275" i="2"/>
  <c r="BM275" i="2"/>
  <c r="Y275" i="2"/>
  <c r="P275" i="2"/>
  <c r="BO274" i="2"/>
  <c r="BM274" i="2"/>
  <c r="Y274" i="2"/>
  <c r="BN274" i="2" s="1"/>
  <c r="P274" i="2"/>
  <c r="BO273" i="2"/>
  <c r="BM273" i="2"/>
  <c r="Y273" i="2"/>
  <c r="P273" i="2"/>
  <c r="X270" i="2"/>
  <c r="X269" i="2"/>
  <c r="BO268" i="2"/>
  <c r="BM268" i="2"/>
  <c r="Y268" i="2"/>
  <c r="BP268" i="2" s="1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P265" i="2"/>
  <c r="X262" i="2"/>
  <c r="X261" i="2"/>
  <c r="BO260" i="2"/>
  <c r="BM260" i="2"/>
  <c r="Y260" i="2"/>
  <c r="Z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O256" i="2"/>
  <c r="BM256" i="2"/>
  <c r="Y256" i="2"/>
  <c r="P256" i="2"/>
  <c r="X253" i="2"/>
  <c r="X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Z249" i="2" s="1"/>
  <c r="P249" i="2"/>
  <c r="BO248" i="2"/>
  <c r="BM248" i="2"/>
  <c r="Y248" i="2"/>
  <c r="BP248" i="2" s="1"/>
  <c r="P248" i="2"/>
  <c r="BO247" i="2"/>
  <c r="BM247" i="2"/>
  <c r="Y247" i="2"/>
  <c r="BO246" i="2"/>
  <c r="BM246" i="2"/>
  <c r="Y246" i="2"/>
  <c r="BN246" i="2" s="1"/>
  <c r="P246" i="2"/>
  <c r="X244" i="2"/>
  <c r="X243" i="2"/>
  <c r="BO242" i="2"/>
  <c r="BM242" i="2"/>
  <c r="Y242" i="2"/>
  <c r="BO241" i="2"/>
  <c r="BM241" i="2"/>
  <c r="Y241" i="2"/>
  <c r="BN241" i="2" s="1"/>
  <c r="P241" i="2"/>
  <c r="X239" i="2"/>
  <c r="X238" i="2"/>
  <c r="BO237" i="2"/>
  <c r="BM237" i="2"/>
  <c r="Y237" i="2"/>
  <c r="P237" i="2"/>
  <c r="BO236" i="2"/>
  <c r="BM236" i="2"/>
  <c r="Y236" i="2"/>
  <c r="BN236" i="2" s="1"/>
  <c r="P236" i="2"/>
  <c r="X234" i="2"/>
  <c r="X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P226" i="2"/>
  <c r="X223" i="2"/>
  <c r="X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Z216" i="2" s="1"/>
  <c r="P216" i="2"/>
  <c r="BO215" i="2"/>
  <c r="BM215" i="2"/>
  <c r="Z215" i="2"/>
  <c r="Y215" i="2"/>
  <c r="BN215" i="2" s="1"/>
  <c r="P215" i="2"/>
  <c r="BO214" i="2"/>
  <c r="BM214" i="2"/>
  <c r="Y214" i="2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P209" i="2"/>
  <c r="BO208" i="2"/>
  <c r="BM208" i="2"/>
  <c r="Y208" i="2"/>
  <c r="Z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N188" i="2" s="1"/>
  <c r="P188" i="2"/>
  <c r="BO187" i="2"/>
  <c r="BM187" i="2"/>
  <c r="Y187" i="2"/>
  <c r="Y190" i="2" s="1"/>
  <c r="P187" i="2"/>
  <c r="X184" i="2"/>
  <c r="X183" i="2"/>
  <c r="BO182" i="2"/>
  <c r="BM182" i="2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P176" i="2"/>
  <c r="X174" i="2"/>
  <c r="X173" i="2"/>
  <c r="BO172" i="2"/>
  <c r="BM172" i="2"/>
  <c r="Y172" i="2"/>
  <c r="BN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Z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Y162" i="2" s="1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P152" i="2"/>
  <c r="Y150" i="2"/>
  <c r="X150" i="2"/>
  <c r="Y149" i="2"/>
  <c r="X149" i="2"/>
  <c r="BP148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N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P132" i="2"/>
  <c r="X129" i="2"/>
  <c r="X128" i="2"/>
  <c r="BO127" i="2"/>
  <c r="BM127" i="2"/>
  <c r="Y127" i="2"/>
  <c r="Z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Y124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BO105" i="2"/>
  <c r="BM105" i="2"/>
  <c r="Y105" i="2"/>
  <c r="P105" i="2"/>
  <c r="X102" i="2"/>
  <c r="X101" i="2"/>
  <c r="BO100" i="2"/>
  <c r="BM100" i="2"/>
  <c r="Y100" i="2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N91" i="2" s="1"/>
  <c r="P91" i="2"/>
  <c r="BO90" i="2"/>
  <c r="BM90" i="2"/>
  <c r="Y90" i="2"/>
  <c r="P90" i="2"/>
  <c r="BO89" i="2"/>
  <c r="BM89" i="2"/>
  <c r="Y89" i="2"/>
  <c r="BP89" i="2" s="1"/>
  <c r="P89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Z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Z47" i="2"/>
  <c r="Z48" i="2" s="1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P26" i="2" s="1"/>
  <c r="P26" i="2"/>
  <c r="X24" i="2"/>
  <c r="X23" i="2"/>
  <c r="BO22" i="2"/>
  <c r="BM22" i="2"/>
  <c r="Y22" i="2"/>
  <c r="Z22" i="2" s="1"/>
  <c r="Z23" i="2" s="1"/>
  <c r="H10" i="2"/>
  <c r="A9" i="2"/>
  <c r="F9" i="2" s="1"/>
  <c r="D7" i="2"/>
  <c r="Q6" i="2"/>
  <c r="P2" i="2"/>
  <c r="Z89" i="2" l="1"/>
  <c r="BN89" i="2"/>
  <c r="Z99" i="2"/>
  <c r="BN99" i="2"/>
  <c r="Z188" i="2"/>
  <c r="BP236" i="2"/>
  <c r="BP299" i="2"/>
  <c r="Z423" i="2"/>
  <c r="BN423" i="2"/>
  <c r="Z445" i="2"/>
  <c r="Z452" i="2"/>
  <c r="BN452" i="2"/>
  <c r="Z30" i="2"/>
  <c r="BP75" i="2"/>
  <c r="Z137" i="2"/>
  <c r="Z172" i="2"/>
  <c r="Z201" i="2"/>
  <c r="BN201" i="2"/>
  <c r="Z227" i="2"/>
  <c r="BN227" i="2"/>
  <c r="BP257" i="2"/>
  <c r="BP274" i="2"/>
  <c r="Z353" i="2"/>
  <c r="BN353" i="2"/>
  <c r="Z382" i="2"/>
  <c r="Z383" i="2" s="1"/>
  <c r="BN382" i="2"/>
  <c r="BP382" i="2"/>
  <c r="Y383" i="2"/>
  <c r="Z387" i="2"/>
  <c r="Z405" i="2"/>
  <c r="BN405" i="2"/>
  <c r="Z476" i="2"/>
  <c r="Y436" i="2"/>
  <c r="Y512" i="2"/>
  <c r="Y282" i="2"/>
  <c r="Z26" i="2"/>
  <c r="BN26" i="2"/>
  <c r="Z35" i="2"/>
  <c r="Z36" i="2" s="1"/>
  <c r="BN35" i="2"/>
  <c r="Y37" i="2"/>
  <c r="Y49" i="2"/>
  <c r="Z83" i="2"/>
  <c r="BN83" i="2"/>
  <c r="Y93" i="2"/>
  <c r="Z119" i="2"/>
  <c r="Z143" i="2"/>
  <c r="BN143" i="2"/>
  <c r="Z168" i="2"/>
  <c r="BN168" i="2"/>
  <c r="Z178" i="2"/>
  <c r="BN178" i="2"/>
  <c r="Z211" i="2"/>
  <c r="BN211" i="2"/>
  <c r="Z220" i="2"/>
  <c r="Z231" i="2"/>
  <c r="Z241" i="2"/>
  <c r="Z246" i="2"/>
  <c r="Z251" i="2"/>
  <c r="Z266" i="2"/>
  <c r="BN266" i="2"/>
  <c r="Z268" i="2"/>
  <c r="Z294" i="2"/>
  <c r="Z305" i="2"/>
  <c r="BP321" i="2"/>
  <c r="Z329" i="2"/>
  <c r="Z352" i="2"/>
  <c r="Z370" i="2"/>
  <c r="Z371" i="2" s="1"/>
  <c r="BN370" i="2"/>
  <c r="BP370" i="2"/>
  <c r="Z378" i="2"/>
  <c r="BN378" i="2"/>
  <c r="Z391" i="2"/>
  <c r="Z392" i="2" s="1"/>
  <c r="Z402" i="2"/>
  <c r="BN402" i="2"/>
  <c r="Z410" i="2"/>
  <c r="BN410" i="2"/>
  <c r="Z417" i="2"/>
  <c r="Z418" i="2" s="1"/>
  <c r="BN417" i="2"/>
  <c r="Z434" i="2"/>
  <c r="Z435" i="2" s="1"/>
  <c r="Z448" i="2"/>
  <c r="Z451" i="2"/>
  <c r="Z466" i="2"/>
  <c r="Z483" i="2"/>
  <c r="Y493" i="2"/>
  <c r="Z503" i="2"/>
  <c r="BN503" i="2"/>
  <c r="Z515" i="2"/>
  <c r="Z516" i="2" s="1"/>
  <c r="Z304" i="2"/>
  <c r="BN321" i="2"/>
  <c r="Y261" i="2"/>
  <c r="BN28" i="2"/>
  <c r="BP28" i="2"/>
  <c r="BN29" i="2"/>
  <c r="X522" i="2"/>
  <c r="BN53" i="2"/>
  <c r="BP53" i="2"/>
  <c r="BP55" i="2"/>
  <c r="BN63" i="2"/>
  <c r="BP63" i="2"/>
  <c r="BN68" i="2"/>
  <c r="BP68" i="2"/>
  <c r="Z85" i="2"/>
  <c r="BP91" i="2"/>
  <c r="BP96" i="2"/>
  <c r="BP107" i="2"/>
  <c r="BP114" i="2"/>
  <c r="Y115" i="2"/>
  <c r="Y144" i="2"/>
  <c r="BP153" i="2"/>
  <c r="BN160" i="2"/>
  <c r="BP160" i="2"/>
  <c r="Y161" i="2"/>
  <c r="BN165" i="2"/>
  <c r="BP165" i="2"/>
  <c r="BN170" i="2"/>
  <c r="BP170" i="2"/>
  <c r="BN171" i="2"/>
  <c r="Y174" i="2"/>
  <c r="BN182" i="2"/>
  <c r="Y184" i="2"/>
  <c r="BP200" i="2"/>
  <c r="Z200" i="2"/>
  <c r="BN213" i="2"/>
  <c r="BP213" i="2"/>
  <c r="BP214" i="2"/>
  <c r="Z214" i="2"/>
  <c r="BP221" i="2"/>
  <c r="BN221" i="2"/>
  <c r="Z221" i="2"/>
  <c r="BN226" i="2"/>
  <c r="BP226" i="2"/>
  <c r="BP232" i="2"/>
  <c r="BN232" i="2"/>
  <c r="Z232" i="2"/>
  <c r="BP275" i="2"/>
  <c r="BN275" i="2"/>
  <c r="Z275" i="2"/>
  <c r="BP297" i="2"/>
  <c r="BN297" i="2"/>
  <c r="Z297" i="2"/>
  <c r="BN497" i="2"/>
  <c r="BP497" i="2"/>
  <c r="Y498" i="2"/>
  <c r="Y499" i="2"/>
  <c r="BN502" i="2"/>
  <c r="Z502" i="2"/>
  <c r="BP502" i="2"/>
  <c r="BP30" i="2"/>
  <c r="Y36" i="2"/>
  <c r="BP42" i="2"/>
  <c r="BP47" i="2"/>
  <c r="Y48" i="2"/>
  <c r="Z55" i="2"/>
  <c r="Z56" i="2"/>
  <c r="Z70" i="2"/>
  <c r="BN70" i="2"/>
  <c r="Y72" i="2"/>
  <c r="Z76" i="2"/>
  <c r="BN78" i="2"/>
  <c r="BP78" i="2"/>
  <c r="Z91" i="2"/>
  <c r="Z96" i="2"/>
  <c r="Z97" i="2"/>
  <c r="BN98" i="2"/>
  <c r="BP98" i="2"/>
  <c r="Z107" i="2"/>
  <c r="Z108" i="2"/>
  <c r="BN112" i="2"/>
  <c r="BP112" i="2"/>
  <c r="BN113" i="2"/>
  <c r="Z114" i="2"/>
  <c r="Z120" i="2"/>
  <c r="BN120" i="2"/>
  <c r="BN122" i="2"/>
  <c r="BP122" i="2"/>
  <c r="Y123" i="2"/>
  <c r="BN127" i="2"/>
  <c r="BP127" i="2"/>
  <c r="Y128" i="2"/>
  <c r="Y129" i="2"/>
  <c r="G528" i="2"/>
  <c r="BN132" i="2"/>
  <c r="Z133" i="2"/>
  <c r="BN133" i="2"/>
  <c r="Y134" i="2"/>
  <c r="Y135" i="2"/>
  <c r="BP137" i="2"/>
  <c r="BN138" i="2"/>
  <c r="Y139" i="2"/>
  <c r="Z142" i="2"/>
  <c r="Z144" i="2" s="1"/>
  <c r="Z153" i="2"/>
  <c r="Z167" i="2"/>
  <c r="BP172" i="2"/>
  <c r="Z177" i="2"/>
  <c r="BP182" i="2"/>
  <c r="Y183" i="2"/>
  <c r="BN203" i="2"/>
  <c r="BP203" i="2"/>
  <c r="BN208" i="2"/>
  <c r="BP208" i="2"/>
  <c r="BP210" i="2"/>
  <c r="Z210" i="2"/>
  <c r="BN229" i="2"/>
  <c r="BP229" i="2"/>
  <c r="BP237" i="2"/>
  <c r="BN237" i="2"/>
  <c r="Z237" i="2"/>
  <c r="Y244" i="2"/>
  <c r="BP242" i="2"/>
  <c r="BN242" i="2"/>
  <c r="Z242" i="2"/>
  <c r="BP247" i="2"/>
  <c r="BN247" i="2"/>
  <c r="Z247" i="2"/>
  <c r="BP258" i="2"/>
  <c r="BN258" i="2"/>
  <c r="Z258" i="2"/>
  <c r="BP265" i="2"/>
  <c r="Y270" i="2"/>
  <c r="BN265" i="2"/>
  <c r="Y291" i="2"/>
  <c r="BP289" i="2"/>
  <c r="BN289" i="2"/>
  <c r="Z289" i="2"/>
  <c r="Z290" i="2" s="1"/>
  <c r="BN306" i="2"/>
  <c r="BP317" i="2"/>
  <c r="BN317" i="2"/>
  <c r="Z317" i="2"/>
  <c r="BP336" i="2"/>
  <c r="Z336" i="2"/>
  <c r="Z338" i="2" s="1"/>
  <c r="BP343" i="2"/>
  <c r="BN343" i="2"/>
  <c r="Z343" i="2"/>
  <c r="BN360" i="2"/>
  <c r="BP360" i="2"/>
  <c r="Y367" i="2"/>
  <c r="BP365" i="2"/>
  <c r="BN365" i="2"/>
  <c r="Z365" i="2"/>
  <c r="BN376" i="2"/>
  <c r="Z376" i="2"/>
  <c r="BN377" i="2"/>
  <c r="Y379" i="2"/>
  <c r="BP400" i="2"/>
  <c r="BN400" i="2"/>
  <c r="Z400" i="2"/>
  <c r="BN401" i="2"/>
  <c r="BP403" i="2"/>
  <c r="Z403" i="2"/>
  <c r="BP422" i="2"/>
  <c r="Z422" i="2"/>
  <c r="BN441" i="2"/>
  <c r="BP441" i="2"/>
  <c r="BP447" i="2"/>
  <c r="BN447" i="2"/>
  <c r="Z447" i="2"/>
  <c r="BN454" i="2"/>
  <c r="Z454" i="2"/>
  <c r="BP454" i="2"/>
  <c r="BP484" i="2"/>
  <c r="BN484" i="2"/>
  <c r="Z484" i="2"/>
  <c r="BP188" i="2"/>
  <c r="Y189" i="2"/>
  <c r="BN193" i="2"/>
  <c r="BP193" i="2"/>
  <c r="Y194" i="2"/>
  <c r="Y195" i="2"/>
  <c r="Y206" i="2"/>
  <c r="BN198" i="2"/>
  <c r="BP198" i="2"/>
  <c r="BP215" i="2"/>
  <c r="BN216" i="2"/>
  <c r="BP216" i="2"/>
  <c r="Y222" i="2"/>
  <c r="BP241" i="2"/>
  <c r="BP246" i="2"/>
  <c r="BN249" i="2"/>
  <c r="BP249" i="2"/>
  <c r="Y253" i="2"/>
  <c r="BN260" i="2"/>
  <c r="BP260" i="2"/>
  <c r="BN280" i="2"/>
  <c r="P528" i="2"/>
  <c r="BP280" i="2"/>
  <c r="Y281" i="2"/>
  <c r="BP294" i="2"/>
  <c r="BN296" i="2"/>
  <c r="Y301" i="2"/>
  <c r="BP304" i="2"/>
  <c r="BP307" i="2"/>
  <c r="BN307" i="2"/>
  <c r="BN309" i="2"/>
  <c r="BP309" i="2"/>
  <c r="BN322" i="2"/>
  <c r="BP330" i="2"/>
  <c r="BN330" i="2"/>
  <c r="Z330" i="2"/>
  <c r="Y339" i="2"/>
  <c r="BP355" i="2"/>
  <c r="BN355" i="2"/>
  <c r="Z355" i="2"/>
  <c r="BN375" i="2"/>
  <c r="Z375" i="2"/>
  <c r="Y407" i="2"/>
  <c r="BN397" i="2"/>
  <c r="BP397" i="2"/>
  <c r="BN399" i="2"/>
  <c r="Z399" i="2"/>
  <c r="BP406" i="2"/>
  <c r="Z406" i="2"/>
  <c r="X528" i="2"/>
  <c r="BP429" i="2"/>
  <c r="BN429" i="2"/>
  <c r="Z429" i="2"/>
  <c r="Z430" i="2" s="1"/>
  <c r="BP444" i="2"/>
  <c r="BN444" i="2"/>
  <c r="Z444" i="2"/>
  <c r="BN449" i="2"/>
  <c r="BP449" i="2"/>
  <c r="BN459" i="2"/>
  <c r="BP459" i="2"/>
  <c r="BN460" i="2"/>
  <c r="BP467" i="2"/>
  <c r="BN467" i="2"/>
  <c r="Z467" i="2"/>
  <c r="BN490" i="2"/>
  <c r="BN491" i="2"/>
  <c r="BN492" i="2"/>
  <c r="BP492" i="2"/>
  <c r="BP496" i="2"/>
  <c r="Z496" i="2"/>
  <c r="Z498" i="2" s="1"/>
  <c r="BP508" i="2"/>
  <c r="BN508" i="2"/>
  <c r="Z508" i="2"/>
  <c r="BP314" i="2"/>
  <c r="BN316" i="2"/>
  <c r="Y332" i="2"/>
  <c r="BN327" i="2"/>
  <c r="BP327" i="2"/>
  <c r="BN337" i="2"/>
  <c r="BP337" i="2"/>
  <c r="Y338" i="2"/>
  <c r="Y346" i="2"/>
  <c r="BN342" i="2"/>
  <c r="Y358" i="2"/>
  <c r="BN350" i="2"/>
  <c r="BP350" i="2"/>
  <c r="BP352" i="2"/>
  <c r="BN354" i="2"/>
  <c r="BN411" i="2"/>
  <c r="BP434" i="2"/>
  <c r="Y435" i="2"/>
  <c r="BN443" i="2"/>
  <c r="BP451" i="2"/>
  <c r="BN464" i="2"/>
  <c r="BP464" i="2"/>
  <c r="BN469" i="2"/>
  <c r="BP469" i="2"/>
  <c r="BN474" i="2"/>
  <c r="BP474" i="2"/>
  <c r="Y478" i="2"/>
  <c r="BP483" i="2"/>
  <c r="BN489" i="2"/>
  <c r="BP489" i="2"/>
  <c r="H528" i="2"/>
  <c r="BP323" i="2"/>
  <c r="BN323" i="2"/>
  <c r="Z323" i="2"/>
  <c r="BP356" i="2"/>
  <c r="BN356" i="2"/>
  <c r="Y102" i="2"/>
  <c r="Y101" i="2"/>
  <c r="BP95" i="2"/>
  <c r="BN95" i="2"/>
  <c r="Y318" i="2"/>
  <c r="Z95" i="2"/>
  <c r="BP176" i="2"/>
  <c r="Y180" i="2"/>
  <c r="Y179" i="2"/>
  <c r="BN176" i="2"/>
  <c r="Z315" i="2"/>
  <c r="Y110" i="2"/>
  <c r="F528" i="2"/>
  <c r="Y109" i="2"/>
  <c r="Z105" i="2"/>
  <c r="Z154" i="2"/>
  <c r="Z176" i="2"/>
  <c r="Z179" i="2" s="1"/>
  <c r="BP303" i="2"/>
  <c r="BN303" i="2"/>
  <c r="Z303" i="2"/>
  <c r="Y310" i="2"/>
  <c r="Z470" i="2"/>
  <c r="BP90" i="2"/>
  <c r="BN90" i="2"/>
  <c r="BN108" i="2"/>
  <c r="Y218" i="2"/>
  <c r="BP209" i="2"/>
  <c r="BN209" i="2"/>
  <c r="BN315" i="2"/>
  <c r="Z442" i="2"/>
  <c r="Z90" i="2"/>
  <c r="Z92" i="2" s="1"/>
  <c r="BN105" i="2"/>
  <c r="BN154" i="2"/>
  <c r="Z171" i="2"/>
  <c r="Z209" i="2"/>
  <c r="Y325" i="2"/>
  <c r="Y425" i="2"/>
  <c r="BP421" i="2"/>
  <c r="BN421" i="2"/>
  <c r="Z421" i="2"/>
  <c r="Y426" i="2"/>
  <c r="BN470" i="2"/>
  <c r="BP485" i="2"/>
  <c r="BN485" i="2"/>
  <c r="Z485" i="2"/>
  <c r="BN442" i="2"/>
  <c r="A10" i="2"/>
  <c r="BP105" i="2"/>
  <c r="BP295" i="2"/>
  <c r="R528" i="2"/>
  <c r="Y300" i="2"/>
  <c r="BP298" i="2"/>
  <c r="BN298" i="2"/>
  <c r="Y311" i="2"/>
  <c r="Z54" i="2"/>
  <c r="F10" i="2"/>
  <c r="Y59" i="2"/>
  <c r="BP52" i="2"/>
  <c r="Y58" i="2"/>
  <c r="D528" i="2"/>
  <c r="BN52" i="2"/>
  <c r="Z52" i="2"/>
  <c r="Y66" i="2"/>
  <c r="Y65" i="2"/>
  <c r="Z64" i="2"/>
  <c r="Y86" i="2"/>
  <c r="Y85" i="2"/>
  <c r="BP84" i="2"/>
  <c r="BN84" i="2"/>
  <c r="Z295" i="2"/>
  <c r="Z298" i="2"/>
  <c r="BP351" i="2"/>
  <c r="BN351" i="2"/>
  <c r="Z351" i="2"/>
  <c r="W528" i="2"/>
  <c r="BP416" i="2"/>
  <c r="Y419" i="2"/>
  <c r="Y418" i="2"/>
  <c r="Z204" i="2"/>
  <c r="Y262" i="2"/>
  <c r="BP256" i="2"/>
  <c r="BN256" i="2"/>
  <c r="L528" i="2"/>
  <c r="BP313" i="2"/>
  <c r="BN313" i="2"/>
  <c r="Y319" i="2"/>
  <c r="Z313" i="2"/>
  <c r="BP386" i="2"/>
  <c r="BN386" i="2"/>
  <c r="Z386" i="2"/>
  <c r="Z388" i="2" s="1"/>
  <c r="Y388" i="2"/>
  <c r="AA528" i="2"/>
  <c r="Y487" i="2"/>
  <c r="Y486" i="2"/>
  <c r="BP482" i="2"/>
  <c r="BN482" i="2"/>
  <c r="Z482" i="2"/>
  <c r="Z486" i="2" s="1"/>
  <c r="BP57" i="2"/>
  <c r="BN57" i="2"/>
  <c r="BP27" i="2"/>
  <c r="BN27" i="2"/>
  <c r="Z27" i="2"/>
  <c r="BN64" i="2"/>
  <c r="Y156" i="2"/>
  <c r="BP152" i="2"/>
  <c r="Z152" i="2"/>
  <c r="BN152" i="2"/>
  <c r="Y155" i="2"/>
  <c r="I528" i="2"/>
  <c r="Z256" i="2"/>
  <c r="Y277" i="2"/>
  <c r="BP273" i="2"/>
  <c r="Y276" i="2"/>
  <c r="BN273" i="2"/>
  <c r="O528" i="2"/>
  <c r="BN295" i="2"/>
  <c r="BP328" i="2"/>
  <c r="BN328" i="2"/>
  <c r="BN43" i="2"/>
  <c r="BP43" i="2"/>
  <c r="BN61" i="2"/>
  <c r="BN204" i="2"/>
  <c r="Z273" i="2"/>
  <c r="Z328" i="2"/>
  <c r="U528" i="2"/>
  <c r="BN416" i="2"/>
  <c r="Z528" i="2"/>
  <c r="Z450" i="2"/>
  <c r="BP453" i="2"/>
  <c r="BN453" i="2"/>
  <c r="Z453" i="2"/>
  <c r="H9" i="2"/>
  <c r="BP106" i="2"/>
  <c r="BN106" i="2"/>
  <c r="Z106" i="2"/>
  <c r="Z31" i="2"/>
  <c r="X519" i="2"/>
  <c r="Z79" i="2"/>
  <c r="Y116" i="2"/>
  <c r="Y140" i="2"/>
  <c r="Z138" i="2"/>
  <c r="Z139" i="2" s="1"/>
  <c r="Y324" i="2"/>
  <c r="BP465" i="2"/>
  <c r="BN465" i="2"/>
  <c r="Z465" i="2"/>
  <c r="BP61" i="2"/>
  <c r="BP166" i="2"/>
  <c r="BN166" i="2"/>
  <c r="BP187" i="2"/>
  <c r="Z187" i="2"/>
  <c r="Z189" i="2" s="1"/>
  <c r="BN187" i="2"/>
  <c r="J528" i="2"/>
  <c r="Y217" i="2"/>
  <c r="BP308" i="2"/>
  <c r="BN308" i="2"/>
  <c r="Y345" i="2"/>
  <c r="BP344" i="2"/>
  <c r="BN344" i="2"/>
  <c r="S528" i="2"/>
  <c r="BP361" i="2"/>
  <c r="BN361" i="2"/>
  <c r="Z361" i="2"/>
  <c r="BN450" i="2"/>
  <c r="J9" i="2"/>
  <c r="BN31" i="2"/>
  <c r="Y45" i="2"/>
  <c r="C528" i="2"/>
  <c r="BP41" i="2"/>
  <c r="BN41" i="2"/>
  <c r="Y44" i="2"/>
  <c r="BN79" i="2"/>
  <c r="BP100" i="2"/>
  <c r="BN100" i="2"/>
  <c r="BP118" i="2"/>
  <c r="BN118" i="2"/>
  <c r="Z166" i="2"/>
  <c r="BN250" i="2"/>
  <c r="BP250" i="2"/>
  <c r="Z344" i="2"/>
  <c r="Y81" i="2"/>
  <c r="Y80" i="2"/>
  <c r="BN74" i="2"/>
  <c r="BP74" i="2"/>
  <c r="BN69" i="2"/>
  <c r="Y24" i="2"/>
  <c r="Y23" i="2"/>
  <c r="BP22" i="2"/>
  <c r="BN22" i="2"/>
  <c r="B528" i="2"/>
  <c r="X518" i="2"/>
  <c r="Z41" i="2"/>
  <c r="BN56" i="2"/>
  <c r="BP62" i="2"/>
  <c r="BN62" i="2"/>
  <c r="Z62" i="2"/>
  <c r="Y71" i="2"/>
  <c r="BN76" i="2"/>
  <c r="E528" i="2"/>
  <c r="Y92" i="2"/>
  <c r="BN97" i="2"/>
  <c r="Z100" i="2"/>
  <c r="Z118" i="2"/>
  <c r="Y252" i="2"/>
  <c r="Z250" i="2"/>
  <c r="BP490" i="2"/>
  <c r="Y494" i="2"/>
  <c r="X520" i="2"/>
  <c r="Y173" i="2"/>
  <c r="BN214" i="2"/>
  <c r="BP267" i="2"/>
  <c r="BN267" i="2"/>
  <c r="M528" i="2"/>
  <c r="Y269" i="2"/>
  <c r="BN305" i="2"/>
  <c r="BP398" i="2"/>
  <c r="BN398" i="2"/>
  <c r="Z398" i="2"/>
  <c r="BP475" i="2"/>
  <c r="BN475" i="2"/>
  <c r="Z475" i="2"/>
  <c r="Y477" i="2"/>
  <c r="Z490" i="2"/>
  <c r="BN54" i="2"/>
  <c r="Z69" i="2"/>
  <c r="Y33" i="2"/>
  <c r="Z29" i="2"/>
  <c r="Y32" i="2"/>
  <c r="Z113" i="2"/>
  <c r="BP199" i="2"/>
  <c r="BN199" i="2"/>
  <c r="BP230" i="2"/>
  <c r="Y233" i="2"/>
  <c r="BN230" i="2"/>
  <c r="Z267" i="2"/>
  <c r="Z460" i="2"/>
  <c r="BP509" i="2"/>
  <c r="BN509" i="2"/>
  <c r="Z509" i="2"/>
  <c r="Y511" i="2"/>
  <c r="Y286" i="2"/>
  <c r="Y333" i="2"/>
  <c r="Y368" i="2"/>
  <c r="BP404" i="2"/>
  <c r="BP446" i="2"/>
  <c r="BP507" i="2"/>
  <c r="BP510" i="2"/>
  <c r="Z322" i="2"/>
  <c r="Z327" i="2"/>
  <c r="Z350" i="2"/>
  <c r="Z360" i="2"/>
  <c r="Z397" i="2"/>
  <c r="Y408" i="2"/>
  <c r="K528" i="2"/>
  <c r="Y413" i="2"/>
  <c r="Y455" i="2"/>
  <c r="Y456" i="2"/>
  <c r="Q528" i="2"/>
  <c r="BP376" i="2"/>
  <c r="BP410" i="2"/>
  <c r="Z202" i="2"/>
  <c r="Z212" i="2"/>
  <c r="Z217" i="2" s="1"/>
  <c r="Z284" i="2"/>
  <c r="Z285" i="2" s="1"/>
  <c r="Y290" i="2"/>
  <c r="Z331" i="2"/>
  <c r="Z366" i="2"/>
  <c r="Z367" i="2" s="1"/>
  <c r="Y371" i="2"/>
  <c r="Y380" i="2"/>
  <c r="BN391" i="2"/>
  <c r="BN403" i="2"/>
  <c r="Z424" i="2"/>
  <c r="Y430" i="2"/>
  <c r="Z440" i="2"/>
  <c r="BN445" i="2"/>
  <c r="Z458" i="2"/>
  <c r="Z468" i="2"/>
  <c r="Z501" i="2"/>
  <c r="Y504" i="2"/>
  <c r="BN515" i="2"/>
  <c r="T528" i="2"/>
  <c r="Z259" i="2"/>
  <c r="Z121" i="2"/>
  <c r="Z192" i="2"/>
  <c r="Z194" i="2" s="1"/>
  <c r="Y238" i="2"/>
  <c r="Z77" i="2"/>
  <c r="Z126" i="2"/>
  <c r="Z128" i="2" s="1"/>
  <c r="Z164" i="2"/>
  <c r="Z248" i="2"/>
  <c r="Z252" i="2" s="1"/>
  <c r="BN121" i="2"/>
  <c r="Z132" i="2"/>
  <c r="Z134" i="2" s="1"/>
  <c r="Y145" i="2"/>
  <c r="BN169" i="2"/>
  <c r="BN192" i="2"/>
  <c r="BN202" i="2"/>
  <c r="Y205" i="2"/>
  <c r="BN212" i="2"/>
  <c r="Y223" i="2"/>
  <c r="Y234" i="2"/>
  <c r="Z265" i="2"/>
  <c r="BN284" i="2"/>
  <c r="Z296" i="2"/>
  <c r="Z306" i="2"/>
  <c r="Z316" i="2"/>
  <c r="BN331" i="2"/>
  <c r="Z342" i="2"/>
  <c r="Z354" i="2"/>
  <c r="BN366" i="2"/>
  <c r="Z377" i="2"/>
  <c r="Z379" i="2" s="1"/>
  <c r="BP391" i="2"/>
  <c r="Z401" i="2"/>
  <c r="Z411" i="2"/>
  <c r="BN424" i="2"/>
  <c r="BN440" i="2"/>
  <c r="Z443" i="2"/>
  <c r="BN458" i="2"/>
  <c r="Y461" i="2"/>
  <c r="BN468" i="2"/>
  <c r="Y471" i="2"/>
  <c r="Z491" i="2"/>
  <c r="BN501" i="2"/>
  <c r="BP515" i="2"/>
  <c r="V528" i="2"/>
  <c r="Z169" i="2"/>
  <c r="Y243" i="2"/>
  <c r="Z197" i="2"/>
  <c r="Z228" i="2"/>
  <c r="BN77" i="2"/>
  <c r="BN126" i="2"/>
  <c r="BN164" i="2"/>
  <c r="BN197" i="2"/>
  <c r="BN228" i="2"/>
  <c r="Y239" i="2"/>
  <c r="BN248" i="2"/>
  <c r="BN259" i="2"/>
  <c r="BN336" i="2"/>
  <c r="BN406" i="2"/>
  <c r="Y431" i="2"/>
  <c r="BN448" i="2"/>
  <c r="BN496" i="2"/>
  <c r="Y505" i="2"/>
  <c r="Y516" i="2"/>
  <c r="BP284" i="2"/>
  <c r="Y357" i="2"/>
  <c r="Y392" i="2"/>
  <c r="BP440" i="2"/>
  <c r="BP458" i="2"/>
  <c r="Z42" i="2"/>
  <c r="Z75" i="2"/>
  <c r="Z80" i="2" s="1"/>
  <c r="Z148" i="2"/>
  <c r="Z149" i="2" s="1"/>
  <c r="Z182" i="2"/>
  <c r="Z183" i="2" s="1"/>
  <c r="BP197" i="2"/>
  <c r="Z226" i="2"/>
  <c r="Z233" i="2" s="1"/>
  <c r="Z236" i="2"/>
  <c r="Z257" i="2"/>
  <c r="Z274" i="2"/>
  <c r="Z299" i="2"/>
  <c r="Z309" i="2"/>
  <c r="Y362" i="2"/>
  <c r="Z404" i="2"/>
  <c r="Z446" i="2"/>
  <c r="Y472" i="2"/>
  <c r="Z507" i="2"/>
  <c r="Z510" i="2"/>
  <c r="Y528" i="2"/>
  <c r="BN119" i="2"/>
  <c r="BP132" i="2"/>
  <c r="BN142" i="2"/>
  <c r="BN167" i="2"/>
  <c r="BN177" i="2"/>
  <c r="BN200" i="2"/>
  <c r="BN210" i="2"/>
  <c r="BN220" i="2"/>
  <c r="BN231" i="2"/>
  <c r="BN251" i="2"/>
  <c r="BN268" i="2"/>
  <c r="BN329" i="2"/>
  <c r="BP342" i="2"/>
  <c r="BN387" i="2"/>
  <c r="BN422" i="2"/>
  <c r="BN466" i="2"/>
  <c r="BN476" i="2"/>
  <c r="BN148" i="2"/>
  <c r="Z160" i="2"/>
  <c r="Z161" i="2" s="1"/>
  <c r="Y517" i="2"/>
  <c r="Z477" i="2" l="1"/>
  <c r="Z243" i="2"/>
  <c r="Z222" i="2"/>
  <c r="Z238" i="2"/>
  <c r="Z412" i="2"/>
  <c r="Z269" i="2"/>
  <c r="Z115" i="2"/>
  <c r="Z71" i="2"/>
  <c r="Z155" i="2"/>
  <c r="Z324" i="2"/>
  <c r="Z357" i="2"/>
  <c r="Z471" i="2"/>
  <c r="Z504" i="2"/>
  <c r="Z461" i="2"/>
  <c r="Z332" i="2"/>
  <c r="Z493" i="2"/>
  <c r="Z65" i="2"/>
  <c r="Z44" i="2"/>
  <c r="Z261" i="2"/>
  <c r="Z32" i="2"/>
  <c r="Z425" i="2"/>
  <c r="Z101" i="2"/>
  <c r="Z276" i="2"/>
  <c r="Z310" i="2"/>
  <c r="Z300" i="2"/>
  <c r="Z318" i="2"/>
  <c r="X521" i="2"/>
  <c r="Y519" i="2"/>
  <c r="Z109" i="2"/>
  <c r="Y520" i="2"/>
  <c r="Y522" i="2"/>
  <c r="Y518" i="2"/>
  <c r="Z455" i="2"/>
  <c r="Z123" i="2"/>
  <c r="Z58" i="2"/>
  <c r="Z511" i="2"/>
  <c r="Z205" i="2"/>
  <c r="Z407" i="2"/>
  <c r="Z345" i="2"/>
  <c r="Z173" i="2"/>
  <c r="Z362" i="2"/>
  <c r="Z523" i="2" l="1"/>
  <c r="Y521" i="2"/>
</calcChain>
</file>

<file path=xl/sharedStrings.xml><?xml version="1.0" encoding="utf-8"?>
<sst xmlns="http://schemas.openxmlformats.org/spreadsheetml/2006/main" count="3899" uniqueCount="832">
  <si>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</si>
  <si>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</si>
  <si>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</si>
  <si>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</si>
  <si>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</si>
  <si>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</si>
  <si>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</si>
  <si>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</si>
  <si>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</si>
  <si>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</si>
  <si>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</si>
  <si>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</si>
  <si>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</si>
  <si>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</si>
  <si>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</si>
  <si>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</si>
  <si>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</si>
  <si>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</si>
  <si>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</si>
  <si>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</si>
  <si>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</si>
  <si>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</si>
  <si>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</si>
  <si>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</si>
  <si>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</si>
  <si>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</si>
  <si>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</si>
  <si>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</si>
  <si>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</si>
  <si>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</si>
  <si>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</si>
  <si>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</si>
  <si>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</si>
  <si>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</si>
  <si>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</si>
  <si>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</si>
  <si>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</si>
  <si>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</si>
  <si>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</si>
  <si>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</si>
  <si>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</si>
  <si>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</si>
  <si>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</si>
  <si>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</si>
  <si>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</si>
  <si>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</si>
  <si>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</si>
  <si>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</si>
  <si>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</si>
  <si>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</si>
  <si>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</si>
  <si>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</si>
  <si>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</si>
  <si>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</si>
  <si>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</si>
  <si>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</si>
  <si>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</si>
  <si>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</si>
  <si>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</si>
  <si>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</si>
  <si>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</si>
  <si>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</si>
  <si>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</si>
  <si>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</si>
  <si>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</si>
  <si>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</si>
  <si>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</si>
  <si>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</si>
  <si>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25.06.2025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</si>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</sst>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 t="s">
        <v>831</v>
      </c>
      <c r="I5" s="597"/>
      <c r="J5" s="597"/>
      <c r="K5" s="597"/>
      <c r="L5" s="597"/>
      <c r="M5" s="597"/>
      <c r="N5" s="72"/>
      <c r="P5" s="27" t="s">
        <v>4</v>
      </c>
      <c r="Q5" s="599">
        <v>45841</v>
      </c>
      <c r="R5" s="599"/>
      <c r="T5" s="600" t="s">
        <v>3</v>
      </c>
      <c r="U5" s="601"/>
      <c r="V5" s="602" t="s">
        <v>817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Четверг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0.45833333333333331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hidden="1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hidden="1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hidden="1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hidden="1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hidden="1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63">
        <v>4607091385687</v>
      </c>
      <c r="E42" s="6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63">
        <v>4680115882539</v>
      </c>
      <c r="E43" s="6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55.55555555555555</v>
      </c>
      <c r="Y44" s="43">
        <f>IFERROR(Y41/H41,"0")+IFERROR(Y42/H42,"0")+IFERROR(Y43/H43,"0")</f>
        <v>56</v>
      </c>
      <c r="Z44" s="43">
        <f>IFERROR(IF(Z41="",0,Z41),"0")+IFERROR(IF(Z42="",0,Z42),"0")+IFERROR(IF(Z43="",0,Z43),"0")</f>
        <v>1.06288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600</v>
      </c>
      <c r="Y45" s="43">
        <f>IFERROR(SUM(Y41:Y43),"0")</f>
        <v>604.80000000000007</v>
      </c>
      <c r="Z45" s="42"/>
      <c r="AA45" s="67"/>
      <c r="AB45" s="67"/>
      <c r="AC45" s="67"/>
    </row>
    <row r="46" spans="1:68" ht="14.25" hidden="1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hidden="1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200</v>
      </c>
      <c r="Y52" s="55">
        <f t="shared" ref="Y52:Y57" si="6">IFERROR(IF(X52="",0,CEILING((X52/$H52),1)*$H52),"")</f>
        <v>201.6</v>
      </c>
      <c r="Z52" s="41">
        <f>IFERROR(IF(Y52=0,"",ROUNDUP(Y52/H52,0)*0.01898),"")</f>
        <v>0.34164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207.76785714285717</v>
      </c>
      <c r="BN52" s="78">
        <f t="shared" ref="BN52:BN57" si="8">IFERROR(Y52*I52/H52,"0")</f>
        <v>209.43</v>
      </c>
      <c r="BO52" s="78">
        <f t="shared" ref="BO52:BO57" si="9">IFERROR(1/J52*(X52/H52),"0")</f>
        <v>0.27901785714285715</v>
      </c>
      <c r="BP52" s="78">
        <f t="shared" ref="BP52:BP57" si="10">IFERROR(1/J52*(Y52/H52),"0")</f>
        <v>0.28125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17.857142857142858</v>
      </c>
      <c r="Y58" s="43">
        <f>IFERROR(Y52/H52,"0")+IFERROR(Y53/H53,"0")+IFERROR(Y54/H54,"0")+IFERROR(Y55/H55,"0")+IFERROR(Y56/H56,"0")+IFERROR(Y57/H57,"0")</f>
        <v>18</v>
      </c>
      <c r="Z58" s="43">
        <f>IFERROR(IF(Z52="",0,Z52),"0")+IFERROR(IF(Z53="",0,Z53),"0")+IFERROR(IF(Z54="",0,Z54),"0")+IFERROR(IF(Z55="",0,Z55),"0")+IFERROR(IF(Z56="",0,Z56),"0")+IFERROR(IF(Z57="",0,Z57),"0")</f>
        <v>0.34164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200</v>
      </c>
      <c r="Y59" s="43">
        <f>IFERROR(SUM(Y52:Y57),"0")</f>
        <v>201.6</v>
      </c>
      <c r="Z59" s="42"/>
      <c r="AA59" s="67"/>
      <c r="AB59" s="67"/>
      <c r="AC59" s="67"/>
    </row>
    <row r="60" spans="1:68" ht="14.25" hidden="1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111.1111111111111</v>
      </c>
      <c r="Y65" s="43">
        <f>IFERROR(Y61/H61,"0")+IFERROR(Y62/H62,"0")+IFERROR(Y63/H63,"0")+IFERROR(Y64/H64,"0")</f>
        <v>112</v>
      </c>
      <c r="Z65" s="43">
        <f>IFERROR(IF(Z61="",0,Z61),"0")+IFERROR(IF(Z62="",0,Z62),"0")+IFERROR(IF(Z63="",0,Z63),"0")+IFERROR(IF(Z64="",0,Z64),"0")</f>
        <v>2.1257600000000001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1200</v>
      </c>
      <c r="Y66" s="43">
        <f>IFERROR(SUM(Y61:Y64),"0")</f>
        <v>1209.6000000000001</v>
      </c>
      <c r="Z66" s="42"/>
      <c r="AA66" s="67"/>
      <c r="AB66" s="67"/>
      <c r="AC66" s="67"/>
    </row>
    <row r="67" spans="1:68" ht="14.25" hidden="1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160</v>
      </c>
      <c r="Y76" s="55">
        <f t="shared" si="11"/>
        <v>168</v>
      </c>
      <c r="Z76" s="41">
        <f>IFERROR(IF(Y76=0,"",ROUNDUP(Y76/H76,0)*0.01898),"")</f>
        <v>0.37959999999999999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169.65714285714284</v>
      </c>
      <c r="BN76" s="78">
        <f t="shared" si="13"/>
        <v>178.14</v>
      </c>
      <c r="BO76" s="78">
        <f t="shared" si="14"/>
        <v>0.29761904761904762</v>
      </c>
      <c r="BP76" s="78">
        <f t="shared" si="15"/>
        <v>0.3125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19.047619047619047</v>
      </c>
      <c r="Y80" s="43">
        <f>IFERROR(Y74/H74,"0")+IFERROR(Y75/H75,"0")+IFERROR(Y76/H76,"0")+IFERROR(Y77/H77,"0")+IFERROR(Y78/H78,"0")+IFERROR(Y79/H79,"0")</f>
        <v>20</v>
      </c>
      <c r="Z80" s="43">
        <f>IFERROR(IF(Z74="",0,Z74),"0")+IFERROR(IF(Z75="",0,Z75),"0")+IFERROR(IF(Z76="",0,Z76),"0")+IFERROR(IF(Z77="",0,Z77),"0")+IFERROR(IF(Z78="",0,Z78),"0")+IFERROR(IF(Z79="",0,Z79),"0")</f>
        <v>0.37959999999999999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160</v>
      </c>
      <c r="Y81" s="43">
        <f>IFERROR(SUM(Y74:Y79),"0")</f>
        <v>168</v>
      </c>
      <c r="Z81" s="42"/>
      <c r="AA81" s="67"/>
      <c r="AB81" s="67"/>
      <c r="AC81" s="67"/>
    </row>
    <row r="82" spans="1:68" ht="14.25" hidden="1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hidden="1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hidden="1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27" hidden="1" customHeight="1" x14ac:dyDescent="0.25">
      <c r="A118" s="63" t="s">
        <v>232</v>
      </c>
      <c r="B118" s="63" t="s">
        <v>233</v>
      </c>
      <c r="C118" s="36">
        <v>4301051360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7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hidden="1" customHeight="1" x14ac:dyDescent="0.25">
      <c r="A119" s="63" t="s">
        <v>232</v>
      </c>
      <c r="B119" s="63" t="s">
        <v>235</v>
      </c>
      <c r="C119" s="36">
        <v>4301051724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236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hidden="1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hidden="1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hidden="1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hidden="1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hidden="1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hidden="1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hidden="1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hidden="1" customHeight="1" x14ac:dyDescent="0.25">
      <c r="A137" s="63" t="s">
        <v>255</v>
      </c>
      <c r="B137" s="63" t="s">
        <v>256</v>
      </c>
      <c r="C137" s="36">
        <v>4301031234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hidden="1" customHeight="1" x14ac:dyDescent="0.25">
      <c r="A138" s="63" t="s">
        <v>255</v>
      </c>
      <c r="B138" s="63" t="s">
        <v>258</v>
      </c>
      <c r="C138" s="36">
        <v>4301031235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hidden="1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hidden="1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hidden="1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hidden="1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hidden="1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hidden="1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hidden="1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60</v>
      </c>
      <c r="Y152" s="55">
        <f>IFERROR(IF(X152="",0,CEILING((X152/$H152),1)*$H152),"")</f>
        <v>63</v>
      </c>
      <c r="Z152" s="41">
        <f>IFERROR(IF(Y152=0,"",ROUNDUP(Y152/H152,0)*0.01898),"")</f>
        <v>0.13286000000000001</v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63.900000000000006</v>
      </c>
      <c r="BN152" s="78">
        <f>IFERROR(Y152*I152/H152,"0")</f>
        <v>67.094999999999999</v>
      </c>
      <c r="BO152" s="78">
        <f>IFERROR(1/J152*(X152/H152),"0")</f>
        <v>0.10416666666666667</v>
      </c>
      <c r="BP152" s="78">
        <f>IFERROR(1/J152*(Y152/H152),"0")</f>
        <v>0.109375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42</v>
      </c>
      <c r="Y153" s="55">
        <f>IFERROR(IF(X153="",0,CEILING((X153/$H153),1)*$H153),"")</f>
        <v>42</v>
      </c>
      <c r="Z153" s="41">
        <f>IFERROR(IF(Y153=0,"",ROUNDUP(Y153/H153,0)*0.00651),"")</f>
        <v>6.5100000000000005E-2</v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44.699999999999996</v>
      </c>
      <c r="BN153" s="78">
        <f>IFERROR(Y153*I153/H153,"0")</f>
        <v>44.699999999999996</v>
      </c>
      <c r="BO153" s="78">
        <f>IFERROR(1/J153*(X153/H153),"0")</f>
        <v>5.4945054945054951E-2</v>
      </c>
      <c r="BP153" s="78">
        <f>IFERROR(1/J153*(Y153/H153),"0")</f>
        <v>5.4945054945054951E-2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160</v>
      </c>
      <c r="Y154" s="55">
        <f>IFERROR(IF(X154="",0,CEILING((X154/$H154),1)*$H154),"")</f>
        <v>162</v>
      </c>
      <c r="Z154" s="41">
        <f>IFERROR(IF(Y154=0,"",ROUNDUP(Y154/H154,0)*0.01898),"")</f>
        <v>0.34164</v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170.4</v>
      </c>
      <c r="BN154" s="78">
        <f>IFERROR(Y154*I154/H154,"0")</f>
        <v>172.53000000000003</v>
      </c>
      <c r="BO154" s="78">
        <f>IFERROR(1/J154*(X154/H154),"0")</f>
        <v>0.27777777777777779</v>
      </c>
      <c r="BP154" s="78">
        <f>IFERROR(1/J154*(Y154/H154),"0")</f>
        <v>0.28125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34.444444444444443</v>
      </c>
      <c r="Y155" s="43">
        <f>IFERROR(Y152/H152,"0")+IFERROR(Y153/H153,"0")+IFERROR(Y154/H154,"0")</f>
        <v>35</v>
      </c>
      <c r="Z155" s="43">
        <f>IFERROR(IF(Z152="",0,Z152),"0")+IFERROR(IF(Z153="",0,Z153),"0")+IFERROR(IF(Z154="",0,Z154),"0")</f>
        <v>0.53960000000000008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262</v>
      </c>
      <c r="Y156" s="43">
        <f>IFERROR(SUM(Y152:Y154),"0")</f>
        <v>267</v>
      </c>
      <c r="Z156" s="42"/>
      <c r="AA156" s="67"/>
      <c r="AB156" s="67"/>
      <c r="AC156" s="67"/>
    </row>
    <row r="157" spans="1:68" ht="27.75" hidden="1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hidden="1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hidden="1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hidden="1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hidden="1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hidden="1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hidden="1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hidden="1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idden="1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hidden="1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hidden="1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hidden="1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hidden="1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hidden="1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hidden="1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hidden="1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hidden="1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hidden="1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100</v>
      </c>
      <c r="Y197" s="55">
        <f t="shared" ref="Y197:Y204" si="26">IFERROR(IF(X197="",0,CEILING((X197/$H197),1)*$H197),"")</f>
        <v>102.60000000000001</v>
      </c>
      <c r="Z197" s="41">
        <f>IFERROR(IF(Y197=0,"",ROUNDUP(Y197/H197,0)*0.00902),"")</f>
        <v>0.17138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103.88888888888889</v>
      </c>
      <c r="BN197" s="78">
        <f t="shared" ref="BN197:BN204" si="28">IFERROR(Y197*I197/H197,"0")</f>
        <v>106.59000000000002</v>
      </c>
      <c r="BO197" s="78">
        <f t="shared" ref="BO197:BO204" si="29">IFERROR(1/J197*(X197/H197),"0")</f>
        <v>0.14029180695847362</v>
      </c>
      <c r="BP197" s="78">
        <f t="shared" ref="BP197:BP204" si="30">IFERROR(1/J197*(Y197/H197),"0")</f>
        <v>0.14393939393939395</v>
      </c>
    </row>
    <row r="198" spans="1:68" ht="27" hidden="1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hidden="1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18.518518518518519</v>
      </c>
      <c r="Y205" s="43">
        <f>IFERROR(Y197/H197,"0")+IFERROR(Y198/H198,"0")+IFERROR(Y199/H199,"0")+IFERROR(Y200/H200,"0")+IFERROR(Y201/H201,"0")+IFERROR(Y202/H202,"0")+IFERROR(Y203/H203,"0")+IFERROR(Y204/H204,"0")</f>
        <v>19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0.17138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100</v>
      </c>
      <c r="Y206" s="43">
        <f>IFERROR(SUM(Y197:Y204),"0")</f>
        <v>102.60000000000001</v>
      </c>
      <c r="Z206" s="42"/>
      <c r="AA206" s="67"/>
      <c r="AB206" s="67"/>
      <c r="AC206" s="67"/>
    </row>
    <row r="207" spans="1:68" ht="14.25" hidden="1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hidden="1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hidden="1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hidden="1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idden="1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hidden="1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hidden="1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hidden="1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hidden="1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idden="1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hidden="1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hidden="1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hidden="1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hidden="1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hidden="1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idden="1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hidden="1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hidden="1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hidden="1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hidden="1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hidden="1" customHeight="1" x14ac:dyDescent="0.25">
      <c r="A241" s="63" t="s">
        <v>400</v>
      </c>
      <c r="B241" s="63" t="s">
        <v>401</v>
      </c>
      <c r="C241" s="36">
        <v>4301040361</v>
      </c>
      <c r="D241" s="663">
        <v>4680115886803</v>
      </c>
      <c r="E241" s="663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400</v>
      </c>
      <c r="B242" s="63" t="s">
        <v>403</v>
      </c>
      <c r="C242" s="36">
        <v>4301040362</v>
      </c>
      <c r="D242" s="663">
        <v>4680115886803</v>
      </c>
      <c r="E242" s="66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">
        <v>404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hidden="1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hidden="1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hidden="1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hidden="1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hidden="1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hidden="1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hidden="1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hidden="1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300</v>
      </c>
      <c r="Y257" s="55">
        <f>IFERROR(IF(X257="",0,CEILING((X257/$H257),1)*$H257),"")</f>
        <v>302.40000000000003</v>
      </c>
      <c r="Z257" s="41">
        <f>IFERROR(IF(Y257=0,"",ROUNDUP(Y257/H257,0)*0.01898),"")</f>
        <v>0.53144000000000002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312.08333333333331</v>
      </c>
      <c r="BN257" s="78">
        <f>IFERROR(Y257*I257/H257,"0")</f>
        <v>314.58000000000004</v>
      </c>
      <c r="BO257" s="78">
        <f>IFERROR(1/J257*(X257/H257),"0")</f>
        <v>0.43402777777777773</v>
      </c>
      <c r="BP257" s="78">
        <f>IFERROR(1/J257*(Y257/H257),"0")</f>
        <v>0.4375</v>
      </c>
    </row>
    <row r="258" spans="1:68" ht="37.5" hidden="1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27.777777777777775</v>
      </c>
      <c r="Y261" s="43">
        <f>IFERROR(Y256/H256,"0")+IFERROR(Y257/H257,"0")+IFERROR(Y258/H258,"0")+IFERROR(Y259/H259,"0")+IFERROR(Y260/H260,"0")</f>
        <v>28</v>
      </c>
      <c r="Z261" s="43">
        <f>IFERROR(IF(Z256="",0,Z256),"0")+IFERROR(IF(Z257="",0,Z257),"0")+IFERROR(IF(Z258="",0,Z258),"0")+IFERROR(IF(Z259="",0,Z259),"0")+IFERROR(IF(Z260="",0,Z260),"0")</f>
        <v>0.53144000000000002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300</v>
      </c>
      <c r="Y262" s="43">
        <f>IFERROR(SUM(Y256:Y260),"0")</f>
        <v>302.40000000000003</v>
      </c>
      <c r="Z262" s="42"/>
      <c r="AA262" s="67"/>
      <c r="AB262" s="67"/>
      <c r="AC262" s="67"/>
    </row>
    <row r="263" spans="1:68" ht="16.5" hidden="1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hidden="1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hidden="1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hidden="1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hidden="1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hidden="1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hidden="1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hidden="1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hidden="1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hidden="1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hidden="1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150</v>
      </c>
      <c r="Y297" s="55">
        <f t="shared" si="48"/>
        <v>151.20000000000002</v>
      </c>
      <c r="Z297" s="41">
        <f>IFERROR(IF(Y297=0,"",ROUNDUP(Y297/H297,0)*0.01898),"")</f>
        <v>0.26572000000000001</v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156.04166666666666</v>
      </c>
      <c r="BN297" s="78">
        <f t="shared" si="50"/>
        <v>157.29000000000002</v>
      </c>
      <c r="BO297" s="78">
        <f t="shared" si="51"/>
        <v>0.21701388888888887</v>
      </c>
      <c r="BP297" s="78">
        <f t="shared" si="52"/>
        <v>0.21875</v>
      </c>
    </row>
    <row r="298" spans="1:68" ht="27" hidden="1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hidden="1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13.888888888888888</v>
      </c>
      <c r="Y300" s="43">
        <f>IFERROR(Y294/H294,"0")+IFERROR(Y295/H295,"0")+IFERROR(Y296/H296,"0")+IFERROR(Y297/H297,"0")+IFERROR(Y298/H298,"0")+IFERROR(Y299/H299,"0")</f>
        <v>14</v>
      </c>
      <c r="Z300" s="43">
        <f>IFERROR(IF(Z294="",0,Z294),"0")+IFERROR(IF(Z295="",0,Z295),"0")+IFERROR(IF(Z296="",0,Z296),"0")+IFERROR(IF(Z297="",0,Z297),"0")+IFERROR(IF(Z298="",0,Z298),"0")+IFERROR(IF(Z299="",0,Z299),"0")</f>
        <v>0.26572000000000001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150</v>
      </c>
      <c r="Y301" s="43">
        <f>IFERROR(SUM(Y294:Y299),"0")</f>
        <v>151.20000000000002</v>
      </c>
      <c r="Z301" s="42"/>
      <c r="AA301" s="67"/>
      <c r="AB301" s="67"/>
      <c r="AC301" s="67"/>
    </row>
    <row r="302" spans="1:68" ht="14.25" hidden="1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300</v>
      </c>
      <c r="Y303" s="55">
        <f t="shared" ref="Y303:Y309" si="53">IFERROR(IF(X303="",0,CEILING((X303/$H303),1)*$H303),"")</f>
        <v>302.40000000000003</v>
      </c>
      <c r="Z303" s="41">
        <f>IFERROR(IF(Y303=0,"",ROUNDUP(Y303/H303,0)*0.00902),"")</f>
        <v>0.64944000000000002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319.28571428571428</v>
      </c>
      <c r="BN303" s="78">
        <f t="shared" ref="BN303:BN309" si="55">IFERROR(Y303*I303/H303,"0")</f>
        <v>321.83999999999997</v>
      </c>
      <c r="BO303" s="78">
        <f t="shared" ref="BO303:BO309" si="56">IFERROR(1/J303*(X303/H303),"0")</f>
        <v>0.54112554112554112</v>
      </c>
      <c r="BP303" s="78">
        <f t="shared" ref="BP303:BP309" si="57">IFERROR(1/J303*(Y303/H303),"0")</f>
        <v>0.54545454545454541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300</v>
      </c>
      <c r="Y304" s="55">
        <f t="shared" si="53"/>
        <v>302.40000000000003</v>
      </c>
      <c r="Z304" s="41">
        <f>IFERROR(IF(Y304=0,"",ROUNDUP(Y304/H304,0)*0.00902),"")</f>
        <v>0.64944000000000002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319.28571428571428</v>
      </c>
      <c r="BN304" s="78">
        <f t="shared" si="55"/>
        <v>321.83999999999997</v>
      </c>
      <c r="BO304" s="78">
        <f t="shared" si="56"/>
        <v>0.54112554112554112</v>
      </c>
      <c r="BP304" s="78">
        <f t="shared" si="57"/>
        <v>0.54545454545454541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hidden="1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142.85714285714286</v>
      </c>
      <c r="Y310" s="43">
        <f>IFERROR(Y303/H303,"0")+IFERROR(Y304/H304,"0")+IFERROR(Y305/H305,"0")+IFERROR(Y306/H306,"0")+IFERROR(Y307/H307,"0")+IFERROR(Y308/H308,"0")+IFERROR(Y309/H309,"0")</f>
        <v>144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1.29888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600</v>
      </c>
      <c r="Y311" s="43">
        <f>IFERROR(SUM(Y303:Y309),"0")</f>
        <v>604.80000000000007</v>
      </c>
      <c r="Z311" s="42"/>
      <c r="AA311" s="67"/>
      <c r="AB311" s="67"/>
      <c r="AC311" s="67"/>
    </row>
    <row r="312" spans="1:68" ht="14.25" hidden="1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hidden="1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hidden="1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idden="1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hidden="1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hidden="1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40</v>
      </c>
      <c r="Y321" s="55">
        <f>IFERROR(IF(X321="",0,CEILING((X321/$H321),1)*$H321),"")</f>
        <v>42</v>
      </c>
      <c r="Z321" s="41">
        <f>IFERROR(IF(Y321=0,"",ROUNDUP(Y321/H321,0)*0.01898),"")</f>
        <v>9.4899999999999998E-2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42.471428571428568</v>
      </c>
      <c r="BN321" s="78">
        <f>IFERROR(Y321*I321/H321,"0")</f>
        <v>44.594999999999999</v>
      </c>
      <c r="BO321" s="78">
        <f>IFERROR(1/J321*(X321/H321),"0")</f>
        <v>7.4404761904761904E-2</v>
      </c>
      <c r="BP321" s="78">
        <f>IFERROR(1/J321*(Y321/H321),"0")</f>
        <v>7.8125E-2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200</v>
      </c>
      <c r="Y322" s="55">
        <f>IFERROR(IF(X322="",0,CEILING((X322/$H322),1)*$H322),"")</f>
        <v>202.79999999999998</v>
      </c>
      <c r="Z322" s="41">
        <f>IFERROR(IF(Y322=0,"",ROUNDUP(Y322/H322,0)*0.01898),"")</f>
        <v>0.49348000000000003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213.30769230769235</v>
      </c>
      <c r="BN322" s="78">
        <f>IFERROR(Y322*I322/H322,"0")</f>
        <v>216.29400000000001</v>
      </c>
      <c r="BO322" s="78">
        <f>IFERROR(1/J322*(X322/H322),"0")</f>
        <v>0.40064102564102566</v>
      </c>
      <c r="BP322" s="78">
        <f>IFERROR(1/J322*(Y322/H322),"0")</f>
        <v>0.40625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160</v>
      </c>
      <c r="Y323" s="55">
        <f>IFERROR(IF(X323="",0,CEILING((X323/$H323),1)*$H323),"")</f>
        <v>168</v>
      </c>
      <c r="Z323" s="41">
        <f>IFERROR(IF(Y323=0,"",ROUNDUP(Y323/H323,0)*0.01898),"")</f>
        <v>0.37959999999999999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169.88571428571427</v>
      </c>
      <c r="BN323" s="78">
        <f>IFERROR(Y323*I323/H323,"0")</f>
        <v>178.38</v>
      </c>
      <c r="BO323" s="78">
        <f>IFERROR(1/J323*(X323/H323),"0")</f>
        <v>0.29761904761904762</v>
      </c>
      <c r="BP323" s="78">
        <f>IFERROR(1/J323*(Y323/H323),"0")</f>
        <v>0.3125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49.450549450549453</v>
      </c>
      <c r="Y324" s="43">
        <f>IFERROR(Y321/H321,"0")+IFERROR(Y322/H322,"0")+IFERROR(Y323/H323,"0")</f>
        <v>51</v>
      </c>
      <c r="Z324" s="43">
        <f>IFERROR(IF(Z321="",0,Z321),"0")+IFERROR(IF(Z322="",0,Z322),"0")+IFERROR(IF(Z323="",0,Z323),"0")</f>
        <v>0.96798000000000006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400</v>
      </c>
      <c r="Y325" s="43">
        <f>IFERROR(SUM(Y321:Y323),"0")</f>
        <v>412.79999999999995</v>
      </c>
      <c r="Z325" s="42"/>
      <c r="AA325" s="67"/>
      <c r="AB325" s="67"/>
      <c r="AC325" s="67"/>
    </row>
    <row r="326" spans="1:68" ht="14.25" hidden="1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hidden="1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hidden="1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hidden="1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hidden="1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hidden="1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hidden="1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105</v>
      </c>
      <c r="Y344" s="55">
        <f>IFERROR(IF(X344="",0,CEILING((X344/$H344),1)*$H344),"")</f>
        <v>105</v>
      </c>
      <c r="Z344" s="41">
        <f>IFERROR(IF(Y344=0,"",ROUNDUP(Y344/H344,0)*0.00651),"")</f>
        <v>0.32550000000000001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116.99999999999999</v>
      </c>
      <c r="BN344" s="78">
        <f>IFERROR(Y344*I344/H344,"0")</f>
        <v>116.99999999999999</v>
      </c>
      <c r="BO344" s="78">
        <f>IFERROR(1/J344*(X344/H344),"0")</f>
        <v>0.27472527472527475</v>
      </c>
      <c r="BP344" s="78">
        <f>IFERROR(1/J344*(Y344/H344),"0")</f>
        <v>0.27472527472527475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50</v>
      </c>
      <c r="Y345" s="43">
        <f>IFERROR(Y342/H342,"0")+IFERROR(Y343/H343,"0")+IFERROR(Y344/H344,"0")</f>
        <v>50</v>
      </c>
      <c r="Z345" s="43">
        <f>IFERROR(IF(Z342="",0,Z342),"0")+IFERROR(IF(Z343="",0,Z343),"0")+IFERROR(IF(Z344="",0,Z344),"0")</f>
        <v>0.32550000000000001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105</v>
      </c>
      <c r="Y346" s="43">
        <f>IFERROR(SUM(Y342:Y344),"0")</f>
        <v>105</v>
      </c>
      <c r="Z346" s="42"/>
      <c r="AA346" s="67"/>
      <c r="AB346" s="67"/>
      <c r="AC346" s="67"/>
    </row>
    <row r="347" spans="1:68" ht="27.75" hidden="1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hidden="1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hidden="1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hidden="1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63">
        <v>4607091383997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4700</v>
      </c>
      <c r="Y352" s="55">
        <f t="shared" si="58"/>
        <v>4710</v>
      </c>
      <c r="Z352" s="41">
        <f>IFERROR(IF(Y352=0,"",ROUNDUP(Y352/H352,0)*0.02175),"")</f>
        <v>6.8294999999999995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4850.3999999999996</v>
      </c>
      <c r="BN352" s="78">
        <f t="shared" si="60"/>
        <v>4860.72</v>
      </c>
      <c r="BO352" s="78">
        <f t="shared" si="61"/>
        <v>6.5277777777777768</v>
      </c>
      <c r="BP352" s="78">
        <f t="shared" si="62"/>
        <v>6.5416666666666661</v>
      </c>
    </row>
    <row r="353" spans="1:68" ht="37.5" hidden="1" customHeight="1" x14ac:dyDescent="0.25">
      <c r="A353" s="63" t="s">
        <v>577</v>
      </c>
      <c r="B353" s="63" t="s">
        <v>578</v>
      </c>
      <c r="C353" s="36">
        <v>4301011867</v>
      </c>
      <c r="D353" s="663">
        <v>4680115884830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hidden="1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hidden="1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hidden="1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457.33333333333331</v>
      </c>
      <c r="Y357" s="43">
        <f>IFERROR(Y350/H350,"0")+IFERROR(Y351/H351,"0")+IFERROR(Y352/H352,"0")+IFERROR(Y353/H353,"0")+IFERROR(Y354/H354,"0")+IFERROR(Y355/H355,"0")+IFERROR(Y356/H356,"0")</f>
        <v>458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9.9614999999999991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6860</v>
      </c>
      <c r="Y358" s="43">
        <f>IFERROR(SUM(Y350:Y356),"0")</f>
        <v>6870</v>
      </c>
      <c r="Z358" s="42"/>
      <c r="AA358" s="67"/>
      <c r="AB358" s="67"/>
      <c r="AC358" s="67"/>
    </row>
    <row r="359" spans="1:68" ht="14.25" hidden="1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5040</v>
      </c>
      <c r="Y360" s="55">
        <f>IFERROR(IF(X360="",0,CEILING((X360/$H360),1)*$H360),"")</f>
        <v>5040</v>
      </c>
      <c r="Z360" s="41">
        <f>IFERROR(IF(Y360=0,"",ROUNDUP(Y360/H360,0)*0.02175),"")</f>
        <v>7.3079999999999998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5201.28</v>
      </c>
      <c r="BN360" s="78">
        <f>IFERROR(Y360*I360/H360,"0")</f>
        <v>5201.28</v>
      </c>
      <c r="BO360" s="78">
        <f>IFERROR(1/J360*(X360/H360),"0")</f>
        <v>7</v>
      </c>
      <c r="BP360" s="78">
        <f>IFERROR(1/J360*(Y360/H360),"0")</f>
        <v>7</v>
      </c>
    </row>
    <row r="361" spans="1:68" ht="16.5" hidden="1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336</v>
      </c>
      <c r="Y362" s="43">
        <f>IFERROR(Y360/H360,"0")+IFERROR(Y361/H361,"0")</f>
        <v>336</v>
      </c>
      <c r="Z362" s="43">
        <f>IFERROR(IF(Z360="",0,Z360),"0")+IFERROR(IF(Z361="",0,Z361),"0")</f>
        <v>7.3079999999999998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5040</v>
      </c>
      <c r="Y363" s="43">
        <f>IFERROR(SUM(Y360:Y361),"0")</f>
        <v>5040</v>
      </c>
      <c r="Z363" s="42"/>
      <c r="AA363" s="67"/>
      <c r="AB363" s="67"/>
      <c r="AC363" s="67"/>
    </row>
    <row r="364" spans="1:68" ht="14.25" hidden="1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576</v>
      </c>
      <c r="Y365" s="55">
        <f>IFERROR(IF(X365="",0,CEILING((X365/$H365),1)*$H365),"")</f>
        <v>576</v>
      </c>
      <c r="Z365" s="41">
        <f>IFERROR(IF(Y365=0,"",ROUNDUP(Y365/H365,0)*0.01898),"")</f>
        <v>1.21472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609.6</v>
      </c>
      <c r="BN365" s="78">
        <f>IFERROR(Y365*I365/H365,"0")</f>
        <v>609.6</v>
      </c>
      <c r="BO365" s="78">
        <f>IFERROR(1/J365*(X365/H365),"0")</f>
        <v>1</v>
      </c>
      <c r="BP365" s="78">
        <f>IFERROR(1/J365*(Y365/H365),"0")</f>
        <v>1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135</v>
      </c>
      <c r="Y366" s="55">
        <f>IFERROR(IF(X366="",0,CEILING((X366/$H366),1)*$H366),"")</f>
        <v>135</v>
      </c>
      <c r="Z366" s="41">
        <f>IFERROR(IF(Y366=0,"",ROUNDUP(Y366/H366,0)*0.01898),"")</f>
        <v>0.28470000000000001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142.785</v>
      </c>
      <c r="BN366" s="78">
        <f>IFERROR(Y366*I366/H366,"0")</f>
        <v>142.785</v>
      </c>
      <c r="BO366" s="78">
        <f>IFERROR(1/J366*(X366/H366),"0")</f>
        <v>0.234375</v>
      </c>
      <c r="BP366" s="78">
        <f>IFERROR(1/J366*(Y366/H366),"0")</f>
        <v>0.234375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79</v>
      </c>
      <c r="Y367" s="43">
        <f>IFERROR(Y365/H365,"0")+IFERROR(Y366/H366,"0")</f>
        <v>79</v>
      </c>
      <c r="Z367" s="43">
        <f>IFERROR(IF(Z365="",0,Z365),"0")+IFERROR(IF(Z366="",0,Z366),"0")</f>
        <v>1.49942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711</v>
      </c>
      <c r="Y368" s="43">
        <f>IFERROR(SUM(Y365:Y366),"0")</f>
        <v>711</v>
      </c>
      <c r="Z368" s="42"/>
      <c r="AA368" s="67"/>
      <c r="AB368" s="67"/>
      <c r="AC368" s="67"/>
    </row>
    <row r="369" spans="1:68" ht="14.25" hidden="1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hidden="1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hidden="1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hidden="1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hidden="1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hidden="1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hidden="1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hidden="1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hidden="1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hidden="1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hidden="1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idden="1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hidden="1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hidden="1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hidden="1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hidden="1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hidden="1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hidden="1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hidden="1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hidden="1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hidden="1" customHeight="1" x14ac:dyDescent="0.25">
      <c r="A398" s="63" t="s">
        <v>628</v>
      </c>
      <c r="B398" s="63" t="s">
        <v>629</v>
      </c>
      <c r="C398" s="36">
        <v>4301031382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628</v>
      </c>
      <c r="B399" s="63" t="s">
        <v>631</v>
      </c>
      <c r="C399" s="36">
        <v>4301031406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60</v>
      </c>
      <c r="Y400" s="55">
        <f t="shared" si="63"/>
        <v>64.800000000000011</v>
      </c>
      <c r="Z400" s="41">
        <f>IFERROR(IF(Y400=0,"",ROUNDUP(Y400/H400,0)*0.00902),"")</f>
        <v>0.10824</v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62.333333333333336</v>
      </c>
      <c r="BN400" s="78">
        <f t="shared" si="65"/>
        <v>67.320000000000007</v>
      </c>
      <c r="BO400" s="78">
        <f t="shared" si="66"/>
        <v>8.4175084175084181E-2</v>
      </c>
      <c r="BP400" s="78">
        <f t="shared" si="67"/>
        <v>9.0909090909090925E-2</v>
      </c>
    </row>
    <row r="401" spans="1:68" ht="27" hidden="1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hidden="1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hidden="1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hidden="1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11.111111111111111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12.000000000000002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0.10824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60</v>
      </c>
      <c r="Y408" s="43">
        <f>IFERROR(SUM(Y397:Y406),"0")</f>
        <v>64.800000000000011</v>
      </c>
      <c r="Z408" s="42"/>
      <c r="AA408" s="67"/>
      <c r="AB408" s="67"/>
      <c r="AC408" s="67"/>
    </row>
    <row r="409" spans="1:68" ht="14.25" hidden="1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hidden="1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hidden="1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hidden="1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hidden="1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hidden="1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hidden="1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hidden="1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hidden="1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hidden="1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hidden="1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hidden="1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idden="1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hidden="1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hidden="1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hidden="1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hidden="1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hidden="1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hidden="1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hidden="1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hidden="1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hidden="1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hidden="1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550</v>
      </c>
      <c r="Y442" s="55">
        <f t="shared" si="69"/>
        <v>554.4</v>
      </c>
      <c r="Z442" s="41">
        <f t="shared" si="70"/>
        <v>1.2558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587.5</v>
      </c>
      <c r="BN442" s="78">
        <f t="shared" si="72"/>
        <v>592.19999999999993</v>
      </c>
      <c r="BO442" s="78">
        <f t="shared" si="73"/>
        <v>1.0016025641025641</v>
      </c>
      <c r="BP442" s="78">
        <f t="shared" si="74"/>
        <v>1.0096153846153846</v>
      </c>
    </row>
    <row r="443" spans="1:68" ht="27" hidden="1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hidden="1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hidden="1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hidden="1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hidden="1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hidden="1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104.16666666666666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104.99999999999999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1.2558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550</v>
      </c>
      <c r="Y456" s="43">
        <f>IFERROR(SUM(Y440:Y454),"0")</f>
        <v>554.4</v>
      </c>
      <c r="Z456" s="42"/>
      <c r="AA456" s="67"/>
      <c r="AB456" s="67"/>
      <c r="AC456" s="67"/>
    </row>
    <row r="457" spans="1:68" ht="14.25" hidden="1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550</v>
      </c>
      <c r="Y458" s="55">
        <f>IFERROR(IF(X458="",0,CEILING((X458/$H458),1)*$H458),"")</f>
        <v>554.4</v>
      </c>
      <c r="Z458" s="41">
        <f>IFERROR(IF(Y458=0,"",ROUNDUP(Y458/H458,0)*0.01196),"")</f>
        <v>1.2558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587.5</v>
      </c>
      <c r="BN458" s="78">
        <f>IFERROR(Y458*I458/H458,"0")</f>
        <v>592.19999999999993</v>
      </c>
      <c r="BO458" s="78">
        <f>IFERROR(1/J458*(X458/H458),"0")</f>
        <v>1.0016025641025641</v>
      </c>
      <c r="BP458" s="78">
        <f>IFERROR(1/J458*(Y458/H458),"0")</f>
        <v>1.0096153846153846</v>
      </c>
    </row>
    <row r="459" spans="1:68" ht="16.5" hidden="1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hidden="1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104.16666666666666</v>
      </c>
      <c r="Y461" s="43">
        <f>IFERROR(Y458/H458,"0")+IFERROR(Y459/H459,"0")+IFERROR(Y460/H460,"0")</f>
        <v>104.99999999999999</v>
      </c>
      <c r="Z461" s="43">
        <f>IFERROR(IF(Z458="",0,Z458),"0")+IFERROR(IF(Z459="",0,Z459),"0")+IFERROR(IF(Z460="",0,Z460),"0")</f>
        <v>1.2558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550</v>
      </c>
      <c r="Y462" s="43">
        <f>IFERROR(SUM(Y458:Y460),"0")</f>
        <v>554.4</v>
      </c>
      <c r="Z462" s="42"/>
      <c r="AA462" s="67"/>
      <c r="AB462" s="67"/>
      <c r="AC462" s="67"/>
    </row>
    <row r="463" spans="1:68" ht="14.25" hidden="1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hidden="1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hidden="1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hidden="1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hidden="1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hidden="1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hidden="1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hidden="1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hidden="1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hidden="1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hidden="1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hidden="1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hidden="1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hidden="1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hidden="1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240</v>
      </c>
      <c r="Y484" s="55">
        <f>IFERROR(IF(X484="",0,CEILING((X484/$H484),1)*$H484),"")</f>
        <v>240</v>
      </c>
      <c r="Z484" s="41">
        <f>IFERROR(IF(Y484=0,"",ROUNDUP(Y484/H484,0)*0.01898),"")</f>
        <v>0.37959999999999999</v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248.70000000000002</v>
      </c>
      <c r="BN484" s="78">
        <f>IFERROR(Y484*I484/H484,"0")</f>
        <v>248.70000000000002</v>
      </c>
      <c r="BO484" s="78">
        <f>IFERROR(1/J484*(X484/H484),"0")</f>
        <v>0.3125</v>
      </c>
      <c r="BP484" s="78">
        <f>IFERROR(1/J484*(Y484/H484),"0")</f>
        <v>0.3125</v>
      </c>
    </row>
    <row r="485" spans="1:68" ht="27" hidden="1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20</v>
      </c>
      <c r="Y486" s="43">
        <f>IFERROR(Y482/H482,"0")+IFERROR(Y483/H483,"0")+IFERROR(Y484/H484,"0")+IFERROR(Y485/H485,"0")</f>
        <v>20</v>
      </c>
      <c r="Z486" s="43">
        <f>IFERROR(IF(Z482="",0,Z482),"0")+IFERROR(IF(Z483="",0,Z483),"0")+IFERROR(IF(Z484="",0,Z484),"0")+IFERROR(IF(Z485="",0,Z485),"0")</f>
        <v>0.37959999999999999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240</v>
      </c>
      <c r="Y487" s="43">
        <f>IFERROR(SUM(Y482:Y485),"0")</f>
        <v>240</v>
      </c>
      <c r="Z487" s="42"/>
      <c r="AA487" s="67"/>
      <c r="AB487" s="67"/>
      <c r="AC487" s="67"/>
    </row>
    <row r="488" spans="1:68" ht="14.25" hidden="1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hidden="1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hidden="1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hidden="1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hidden="1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hidden="1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hidden="1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795</v>
      </c>
      <c r="B503" s="63" t="s">
        <v>796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797</v>
      </c>
      <c r="Q503" s="665"/>
      <c r="R503" s="665"/>
      <c r="S503" s="665"/>
      <c r="T503" s="66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hidden="1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hidden="1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hidden="1" customHeight="1" x14ac:dyDescent="0.25">
      <c r="A507" s="63" t="s">
        <v>798</v>
      </c>
      <c r="B507" s="63" t="s">
        <v>799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800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801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hidden="1" customHeight="1" x14ac:dyDescent="0.25">
      <c r="A508" s="63" t="s">
        <v>798</v>
      </c>
      <c r="B508" s="63" t="s">
        <v>802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803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801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804</v>
      </c>
      <c r="B509" s="63" t="s">
        <v>805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806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807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hidden="1" customHeight="1" x14ac:dyDescent="0.25">
      <c r="A510" s="63" t="s">
        <v>804</v>
      </c>
      <c r="B510" s="63" t="s">
        <v>808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809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807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hidden="1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hidden="1" customHeight="1" x14ac:dyDescent="0.25">
      <c r="A513" s="661" t="s">
        <v>810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hidden="1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hidden="1" customHeight="1" x14ac:dyDescent="0.25">
      <c r="A515" s="63" t="s">
        <v>811</v>
      </c>
      <c r="B515" s="63" t="s">
        <v>812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813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814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idden="1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hidden="1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18088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18164.400000000001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18801.393485958484</v>
      </c>
      <c r="Y519" s="43">
        <f>IFERROR(SUM(BN22:BN515),"0")</f>
        <v>18881.708999999999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27</v>
      </c>
      <c r="Y520" s="44">
        <f>ROUNDUP(SUM(BP22:BP515),0)</f>
        <v>27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19476.393485958484</v>
      </c>
      <c r="Y521" s="43">
        <f>GrossWeightTotalR+PalletQtyTotalR*25</f>
        <v>19556.708999999999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1652.2865282865284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1662</v>
      </c>
      <c r="Z522" s="42"/>
      <c r="AA522" s="67"/>
      <c r="AB522" s="67"/>
      <c r="AC522" s="67"/>
    </row>
    <row r="523" spans="1:68" ht="14.25" hidden="1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29.778739999999999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810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604.80000000000007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1579.2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267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102.60000000000001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302.40000000000003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1168.8</v>
      </c>
      <c r="S528" s="52">
        <f>IFERROR(Y342*1,"0")+IFERROR(Y343*1,"0")+IFERROR(Y344*1,"0")</f>
        <v>105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12621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64.800000000000011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1108.8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240</v>
      </c>
      <c r="AB528" s="52">
        <f>IFERROR(Y515*1,"0")</f>
        <v>0</v>
      </c>
      <c r="AC528" s="60"/>
      <c r="AF528" s="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652,29"/>
        <filter val="100,00"/>
        <filter val="104,17"/>
        <filter val="105,00"/>
        <filter val="11,11"/>
        <filter val="111,11"/>
        <filter val="13,89"/>
        <filter val="135,00"/>
        <filter val="142,86"/>
        <filter val="150,00"/>
        <filter val="160,00"/>
        <filter val="17,86"/>
        <filter val="18 088,00"/>
        <filter val="18 801,39"/>
        <filter val="18,52"/>
        <filter val="19 476,39"/>
        <filter val="19,05"/>
        <filter val="2 160,00"/>
        <filter val="20,00"/>
        <filter val="200,00"/>
        <filter val="240,00"/>
        <filter val="262,00"/>
        <filter val="27"/>
        <filter val="27,78"/>
        <filter val="300,00"/>
        <filter val="336,00"/>
        <filter val="34,44"/>
        <filter val="4 700,00"/>
        <filter val="40,00"/>
        <filter val="400,00"/>
        <filter val="42,00"/>
        <filter val="457,33"/>
        <filter val="49,45"/>
        <filter val="5 040,00"/>
        <filter val="50,00"/>
        <filter val="55,56"/>
        <filter val="550,00"/>
        <filter val="576,00"/>
        <filter val="6 860,00"/>
        <filter val="60,00"/>
        <filter val="600,00"/>
        <filter val="711,00"/>
        <filter val="79,00"/>
      </filters>
    </filterColumn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9"/>
    </row>
    <row r="3" spans="2:8" x14ac:dyDescent="0.2">
      <c r="B3" s="53" t="s">
        <v>816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818</v>
      </c>
      <c r="D6" s="53" t="s">
        <v>819</v>
      </c>
      <c r="E6" s="53" t="s">
        <v>45</v>
      </c>
    </row>
    <row r="8" spans="2:8" x14ac:dyDescent="0.2">
      <c r="B8" s="53" t="s">
        <v>76</v>
      </c>
      <c r="C8" s="53" t="s">
        <v>818</v>
      </c>
      <c r="D8" s="53" t="s">
        <v>45</v>
      </c>
      <c r="E8" s="53" t="s">
        <v>45</v>
      </c>
    </row>
    <row r="10" spans="2:8" x14ac:dyDescent="0.2">
      <c r="B10" s="53" t="s">
        <v>820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830</v>
      </c>
      <c r="C20" s="53" t="s">
        <v>45</v>
      </c>
      <c r="D20" s="53" t="s">
        <v>45</v>
      </c>
      <c r="E20" s="53" t="s">
        <v>45</v>
      </c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2025-07-01T11:15:29Z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