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37CF7A-4698-487F-8EE7-2B50C8BF56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BP451" i="1" s="1"/>
  <c r="P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W528" i="1" s="1"/>
  <c r="P416" i="1"/>
  <c r="X413" i="1"/>
  <c r="X412" i="1"/>
  <c r="BO411" i="1"/>
  <c r="BM411" i="1"/>
  <c r="Y411" i="1"/>
  <c r="Y413" i="1" s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Z387" i="1" s="1"/>
  <c r="P387" i="1"/>
  <c r="BO386" i="1"/>
  <c r="BM386" i="1"/>
  <c r="Y386" i="1"/>
  <c r="Y388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Y366" i="1"/>
  <c r="BP366" i="1" s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Y362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8" i="1" s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R528" i="1" s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X518" i="1" l="1"/>
  <c r="Y32" i="1"/>
  <c r="Z42" i="1"/>
  <c r="BN42" i="1"/>
  <c r="D528" i="1"/>
  <c r="Z61" i="1"/>
  <c r="BN61" i="1"/>
  <c r="Y66" i="1"/>
  <c r="Z77" i="1"/>
  <c r="BN77" i="1"/>
  <c r="Y101" i="1"/>
  <c r="Z106" i="1"/>
  <c r="BN106" i="1"/>
  <c r="Z118" i="1"/>
  <c r="BN118" i="1"/>
  <c r="Y123" i="1"/>
  <c r="Z133" i="1"/>
  <c r="BN133" i="1"/>
  <c r="Z154" i="1"/>
  <c r="BN154" i="1"/>
  <c r="Y173" i="1"/>
  <c r="Z170" i="1"/>
  <c r="BN170" i="1"/>
  <c r="Z182" i="1"/>
  <c r="Z183" i="1" s="1"/>
  <c r="BN182" i="1"/>
  <c r="BP182" i="1"/>
  <c r="Y183" i="1"/>
  <c r="Z187" i="1"/>
  <c r="BN187" i="1"/>
  <c r="Y190" i="1"/>
  <c r="Z201" i="1"/>
  <c r="BN201" i="1"/>
  <c r="Z213" i="1"/>
  <c r="BN213" i="1"/>
  <c r="Z228" i="1"/>
  <c r="BN228" i="1"/>
  <c r="Z257" i="1"/>
  <c r="BN257" i="1"/>
  <c r="Z297" i="1"/>
  <c r="BN297" i="1"/>
  <c r="Z307" i="1"/>
  <c r="BN307" i="1"/>
  <c r="Z317" i="1"/>
  <c r="BN317" i="1"/>
  <c r="Z343" i="1"/>
  <c r="BN343" i="1"/>
  <c r="Z377" i="1"/>
  <c r="Z404" i="1"/>
  <c r="BN404" i="1"/>
  <c r="Z421" i="1"/>
  <c r="BN421" i="1"/>
  <c r="Y426" i="1"/>
  <c r="Z448" i="1"/>
  <c r="BN448" i="1"/>
  <c r="Z451" i="1"/>
  <c r="BN451" i="1"/>
  <c r="Z467" i="1"/>
  <c r="BN467" i="1"/>
  <c r="BP295" i="1"/>
  <c r="BN295" i="1"/>
  <c r="Z295" i="1"/>
  <c r="BP305" i="1"/>
  <c r="BN305" i="1"/>
  <c r="Z305" i="1"/>
  <c r="BP315" i="1"/>
  <c r="BN315" i="1"/>
  <c r="Z315" i="1"/>
  <c r="BP336" i="1"/>
  <c r="BN336" i="1"/>
  <c r="Z336" i="1"/>
  <c r="BP355" i="1"/>
  <c r="BN355" i="1"/>
  <c r="Z355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Z22" i="1"/>
  <c r="Z23" i="1" s="1"/>
  <c r="BN22" i="1"/>
  <c r="BP22" i="1"/>
  <c r="Z26" i="1"/>
  <c r="BN26" i="1"/>
  <c r="BP26" i="1"/>
  <c r="Y33" i="1"/>
  <c r="Z30" i="1"/>
  <c r="BN30" i="1"/>
  <c r="C528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8" i="1"/>
  <c r="Z108" i="1"/>
  <c r="BN108" i="1"/>
  <c r="Y116" i="1"/>
  <c r="Z114" i="1"/>
  <c r="BN114" i="1"/>
  <c r="Y124" i="1"/>
  <c r="Z120" i="1"/>
  <c r="BN120" i="1"/>
  <c r="Z126" i="1"/>
  <c r="BN126" i="1"/>
  <c r="BP126" i="1"/>
  <c r="Y129" i="1"/>
  <c r="G528" i="1"/>
  <c r="Z137" i="1"/>
  <c r="BN137" i="1"/>
  <c r="BP137" i="1"/>
  <c r="Y140" i="1"/>
  <c r="Z148" i="1"/>
  <c r="Z149" i="1" s="1"/>
  <c r="BN148" i="1"/>
  <c r="BP148" i="1"/>
  <c r="Z152" i="1"/>
  <c r="BN152" i="1"/>
  <c r="BP152" i="1"/>
  <c r="Y155" i="1"/>
  <c r="Z160" i="1"/>
  <c r="Z161" i="1" s="1"/>
  <c r="BN160" i="1"/>
  <c r="BP160" i="1"/>
  <c r="Z164" i="1"/>
  <c r="BN164" i="1"/>
  <c r="BP164" i="1"/>
  <c r="Z168" i="1"/>
  <c r="BN168" i="1"/>
  <c r="Z172" i="1"/>
  <c r="BN172" i="1"/>
  <c r="Y180" i="1"/>
  <c r="Z178" i="1"/>
  <c r="BN178" i="1"/>
  <c r="Z193" i="1"/>
  <c r="BN193" i="1"/>
  <c r="Y206" i="1"/>
  <c r="Z199" i="1"/>
  <c r="BN199" i="1"/>
  <c r="Z203" i="1"/>
  <c r="BN203" i="1"/>
  <c r="Y218" i="1"/>
  <c r="Z211" i="1"/>
  <c r="BN211" i="1"/>
  <c r="Z215" i="1"/>
  <c r="BN215" i="1"/>
  <c r="Z226" i="1"/>
  <c r="BN226" i="1"/>
  <c r="Z236" i="1"/>
  <c r="BN236" i="1"/>
  <c r="Y244" i="1"/>
  <c r="Z250" i="1"/>
  <c r="BN250" i="1"/>
  <c r="Z259" i="1"/>
  <c r="BN259" i="1"/>
  <c r="M528" i="1"/>
  <c r="BP299" i="1"/>
  <c r="BN299" i="1"/>
  <c r="Z299" i="1"/>
  <c r="BP309" i="1"/>
  <c r="BN309" i="1"/>
  <c r="Z309" i="1"/>
  <c r="Y325" i="1"/>
  <c r="BP321" i="1"/>
  <c r="BN321" i="1"/>
  <c r="Z321" i="1"/>
  <c r="T528" i="1"/>
  <c r="BP351" i="1"/>
  <c r="BN351" i="1"/>
  <c r="Z351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O528" i="1"/>
  <c r="Y310" i="1"/>
  <c r="Y319" i="1"/>
  <c r="Y324" i="1"/>
  <c r="Y333" i="1"/>
  <c r="S528" i="1"/>
  <c r="U528" i="1"/>
  <c r="Y412" i="1"/>
  <c r="Y425" i="1"/>
  <c r="Y462" i="1"/>
  <c r="Y478" i="1"/>
  <c r="F9" i="1"/>
  <c r="J9" i="1"/>
  <c r="F10" i="1"/>
  <c r="B528" i="1"/>
  <c r="X519" i="1"/>
  <c r="X520" i="1"/>
  <c r="X52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Z123" i="1" s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BN165" i="1"/>
  <c r="Z167" i="1"/>
  <c r="BN167" i="1"/>
  <c r="Z169" i="1"/>
  <c r="BN169" i="1"/>
  <c r="Z171" i="1"/>
  <c r="BN171" i="1"/>
  <c r="Y174" i="1"/>
  <c r="Z177" i="1"/>
  <c r="BN177" i="1"/>
  <c r="BP177" i="1"/>
  <c r="J528" i="1"/>
  <c r="Z188" i="1"/>
  <c r="BN188" i="1"/>
  <c r="BP188" i="1"/>
  <c r="Y189" i="1"/>
  <c r="Z192" i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Y234" i="1"/>
  <c r="Z227" i="1"/>
  <c r="BN227" i="1"/>
  <c r="Z229" i="1"/>
  <c r="BN229" i="1"/>
  <c r="Z231" i="1"/>
  <c r="BN231" i="1"/>
  <c r="Y238" i="1"/>
  <c r="BP242" i="1"/>
  <c r="BN242" i="1"/>
  <c r="Z242" i="1"/>
  <c r="Y252" i="1"/>
  <c r="BP246" i="1"/>
  <c r="BN246" i="1"/>
  <c r="Z246" i="1"/>
  <c r="BP249" i="1"/>
  <c r="BN249" i="1"/>
  <c r="Z249" i="1"/>
  <c r="H9" i="1"/>
  <c r="Y45" i="1"/>
  <c r="Y58" i="1"/>
  <c r="Y93" i="1"/>
  <c r="Y109" i="1"/>
  <c r="Y134" i="1"/>
  <c r="Z230" i="1"/>
  <c r="BN230" i="1"/>
  <c r="Z232" i="1"/>
  <c r="BN232" i="1"/>
  <c r="Y233" i="1"/>
  <c r="BP237" i="1"/>
  <c r="BN237" i="1"/>
  <c r="Z237" i="1"/>
  <c r="Z238" i="1" s="1"/>
  <c r="Y239" i="1"/>
  <c r="Y243" i="1"/>
  <c r="BP241" i="1"/>
  <c r="BN241" i="1"/>
  <c r="Z241" i="1"/>
  <c r="Z243" i="1" s="1"/>
  <c r="BP247" i="1"/>
  <c r="BN247" i="1"/>
  <c r="Z247" i="1"/>
  <c r="BP251" i="1"/>
  <c r="BN251" i="1"/>
  <c r="Z251" i="1"/>
  <c r="Y253" i="1"/>
  <c r="L528" i="1"/>
  <c r="Y262" i="1"/>
  <c r="Y261" i="1"/>
  <c r="BP256" i="1"/>
  <c r="BN256" i="1"/>
  <c r="Z256" i="1"/>
  <c r="Z258" i="1"/>
  <c r="BN258" i="1"/>
  <c r="Z260" i="1"/>
  <c r="BN260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BP294" i="1"/>
  <c r="Z296" i="1"/>
  <c r="BN296" i="1"/>
  <c r="Z298" i="1"/>
  <c r="BN298" i="1"/>
  <c r="Y301" i="1"/>
  <c r="Z304" i="1"/>
  <c r="BN304" i="1"/>
  <c r="Z306" i="1"/>
  <c r="BN306" i="1"/>
  <c r="Z308" i="1"/>
  <c r="BN308" i="1"/>
  <c r="Y311" i="1"/>
  <c r="Z314" i="1"/>
  <c r="Z318" i="1" s="1"/>
  <c r="BN314" i="1"/>
  <c r="BP314" i="1"/>
  <c r="Z316" i="1"/>
  <c r="BN316" i="1"/>
  <c r="Z322" i="1"/>
  <c r="Z324" i="1" s="1"/>
  <c r="BN322" i="1"/>
  <c r="BP322" i="1"/>
  <c r="Z327" i="1"/>
  <c r="Z332" i="1" s="1"/>
  <c r="BN327" i="1"/>
  <c r="BP327" i="1"/>
  <c r="Z328" i="1"/>
  <c r="BN328" i="1"/>
  <c r="Z329" i="1"/>
  <c r="BN329" i="1"/>
  <c r="Z331" i="1"/>
  <c r="BN331" i="1"/>
  <c r="Y332" i="1"/>
  <c r="Z335" i="1"/>
  <c r="Z338" i="1" s="1"/>
  <c r="BN335" i="1"/>
  <c r="BP335" i="1"/>
  <c r="Z337" i="1"/>
  <c r="BN337" i="1"/>
  <c r="Y338" i="1"/>
  <c r="Z342" i="1"/>
  <c r="Z345" i="1" s="1"/>
  <c r="BN342" i="1"/>
  <c r="BP342" i="1"/>
  <c r="Z344" i="1"/>
  <c r="BN344" i="1"/>
  <c r="Y345" i="1"/>
  <c r="Z350" i="1"/>
  <c r="Z357" i="1" s="1"/>
  <c r="BN350" i="1"/>
  <c r="BP350" i="1"/>
  <c r="Z352" i="1"/>
  <c r="BN352" i="1"/>
  <c r="Z354" i="1"/>
  <c r="BN354" i="1"/>
  <c r="Z356" i="1"/>
  <c r="BN356" i="1"/>
  <c r="Y357" i="1"/>
  <c r="Z360" i="1"/>
  <c r="BN360" i="1"/>
  <c r="BP360" i="1"/>
  <c r="Y363" i="1"/>
  <c r="Z366" i="1"/>
  <c r="BN366" i="1"/>
  <c r="Y367" i="1"/>
  <c r="Z370" i="1"/>
  <c r="Z371" i="1" s="1"/>
  <c r="BN370" i="1"/>
  <c r="BP370" i="1"/>
  <c r="Y371" i="1"/>
  <c r="Z375" i="1"/>
  <c r="BN375" i="1"/>
  <c r="BP375" i="1"/>
  <c r="BN377" i="1"/>
  <c r="Y380" i="1"/>
  <c r="Y384" i="1"/>
  <c r="Y389" i="1"/>
  <c r="Y392" i="1"/>
  <c r="BP391" i="1"/>
  <c r="BN391" i="1"/>
  <c r="Z391" i="1"/>
  <c r="Z392" i="1" s="1"/>
  <c r="Y393" i="1"/>
  <c r="V528" i="1"/>
  <c r="Y407" i="1"/>
  <c r="Y408" i="1"/>
  <c r="BP397" i="1"/>
  <c r="BN397" i="1"/>
  <c r="Z397" i="1"/>
  <c r="BP401" i="1"/>
  <c r="BN401" i="1"/>
  <c r="Z401" i="1"/>
  <c r="Y270" i="1"/>
  <c r="Y277" i="1"/>
  <c r="Y282" i="1"/>
  <c r="Y291" i="1"/>
  <c r="Y300" i="1"/>
  <c r="Y346" i="1"/>
  <c r="Y358" i="1"/>
  <c r="Z361" i="1"/>
  <c r="BN361" i="1"/>
  <c r="Z365" i="1"/>
  <c r="BN365" i="1"/>
  <c r="BP365" i="1"/>
  <c r="Z376" i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BP387" i="1"/>
  <c r="BN387" i="1"/>
  <c r="BP399" i="1"/>
  <c r="BN399" i="1"/>
  <c r="Z399" i="1"/>
  <c r="Z403" i="1"/>
  <c r="BN403" i="1"/>
  <c r="Z405" i="1"/>
  <c r="BN405" i="1"/>
  <c r="Z411" i="1"/>
  <c r="Z412" i="1" s="1"/>
  <c r="BN411" i="1"/>
  <c r="BP411" i="1"/>
  <c r="Z416" i="1"/>
  <c r="Z418" i="1" s="1"/>
  <c r="BN416" i="1"/>
  <c r="BP416" i="1"/>
  <c r="Y419" i="1"/>
  <c r="Z422" i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2" i="1"/>
  <c r="BN442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8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189" i="1" l="1"/>
  <c r="Y519" i="1"/>
  <c r="Z173" i="1"/>
  <c r="Z425" i="1"/>
  <c r="Z367" i="1"/>
  <c r="Z310" i="1"/>
  <c r="Y520" i="1"/>
  <c r="Z233" i="1"/>
  <c r="Y522" i="1"/>
  <c r="Z205" i="1"/>
  <c r="Z194" i="1"/>
  <c r="Z179" i="1"/>
  <c r="Z115" i="1"/>
  <c r="Z109" i="1"/>
  <c r="Z80" i="1"/>
  <c r="Z71" i="1"/>
  <c r="Z32" i="1"/>
  <c r="Y521" i="1"/>
  <c r="Z493" i="1"/>
  <c r="Z471" i="1"/>
  <c r="Z455" i="1"/>
  <c r="Z407" i="1"/>
  <c r="Z362" i="1"/>
  <c r="Z252" i="1"/>
  <c r="X521" i="1"/>
  <c r="Z504" i="1"/>
  <c r="Z461" i="1"/>
  <c r="Z379" i="1"/>
  <c r="Z300" i="1"/>
  <c r="Z276" i="1"/>
  <c r="Z269" i="1"/>
  <c r="Z261" i="1"/>
  <c r="Z217" i="1"/>
  <c r="Z92" i="1"/>
  <c r="Z58" i="1"/>
  <c r="Z44" i="1"/>
  <c r="Z523" i="1" s="1"/>
  <c r="Y518" i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<sst xmlns="http://schemas.openxmlformats.org/spreadsheetml/2006/main" count="2343" uniqueCount="831">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</sst>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45841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0.625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20</v>
      </c>
      <c r="Y41" s="58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31.851851851851851</v>
      </c>
      <c r="Y44" s="585">
        <f>IFERROR(Y41/H41,"0")+IFERROR(Y42/H42,"0")+IFERROR(Y43/H43,"0")</f>
        <v>32</v>
      </c>
      <c r="Z44" s="585">
        <f>IFERROR(IF(Z41="",0,Z41),"0")+IFERROR(IF(Z42="",0,Z42),"0")+IFERROR(IF(Z43="",0,Z43),"0")</f>
        <v>0.30856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140</v>
      </c>
      <c r="Y45" s="585">
        <f>IFERROR(SUM(Y41:Y43),"0")</f>
        <v>141.6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225</v>
      </c>
      <c r="Y57" s="58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50</v>
      </c>
      <c r="Y58" s="585">
        <f>IFERROR(Y52/H52,"0")+IFERROR(Y53/H53,"0")+IFERROR(Y54/H54,"0")+IFERROR(Y55/H55,"0")+IFERROR(Y56/H56,"0")+IFERROR(Y57/H57,"0")</f>
        <v>50</v>
      </c>
      <c r="Z58" s="585">
        <f>IFERROR(IF(Z52="",0,Z52),"0")+IFERROR(IF(Z53="",0,Z53),"0")+IFERROR(IF(Z54="",0,Z54),"0")+IFERROR(IF(Z55="",0,Z55),"0")+IFERROR(IF(Z56="",0,Z56),"0")+IFERROR(IF(Z57="",0,Z57),"0")</f>
        <v>0.45100000000000001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225</v>
      </c>
      <c r="Y59" s="585">
        <f>IFERROR(SUM(Y52:Y57),"0")</f>
        <v>225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54</v>
      </c>
      <c r="Y64" s="584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20</v>
      </c>
      <c r="Y65" s="585">
        <f>IFERROR(Y61/H61,"0")+IFERROR(Y62/H62,"0")+IFERROR(Y63/H63,"0")+IFERROR(Y64/H64,"0")</f>
        <v>20</v>
      </c>
      <c r="Z65" s="585">
        <f>IFERROR(IF(Z61="",0,Z61),"0")+IFERROR(IF(Z62="",0,Z62),"0")+IFERROR(IF(Z63="",0,Z63),"0")+IFERROR(IF(Z64="",0,Z64),"0")</f>
        <v>0.13020000000000001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54</v>
      </c>
      <c r="Y66" s="585">
        <f>IFERROR(SUM(Y61:Y64),"0")</f>
        <v>54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215</v>
      </c>
      <c r="Y91" s="584">
        <f>IFERROR(IF(X91="",0,CEILING((X91/$H91),1)*$H91),"")</f>
        <v>216</v>
      </c>
      <c r="Z91" s="36">
        <f>IFERROR(IF(Y91=0,"",ROUNDUP(Y91/H91,0)*0.00902),"")</f>
        <v>0.43296000000000001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225.03333333333333</v>
      </c>
      <c r="BN91" s="64">
        <f>IFERROR(Y91*I91/H91,"0")</f>
        <v>226.08</v>
      </c>
      <c r="BO91" s="64">
        <f>IFERROR(1/J91*(X91/H91),"0")</f>
        <v>0.36195286195286197</v>
      </c>
      <c r="BP91" s="64">
        <f>IFERROR(1/J91*(Y91/H91),"0")</f>
        <v>0.36363636363636365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47.777777777777779</v>
      </c>
      <c r="Y92" s="585">
        <f>IFERROR(Y89/H89,"0")+IFERROR(Y90/H90,"0")+IFERROR(Y91/H91,"0")</f>
        <v>48</v>
      </c>
      <c r="Z92" s="585">
        <f>IFERROR(IF(Z89="",0,Z89),"0")+IFERROR(IF(Z90="",0,Z90),"0")+IFERROR(IF(Z91="",0,Z91),"0")</f>
        <v>0.43296000000000001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215</v>
      </c>
      <c r="Y93" s="585">
        <f>IFERROR(SUM(Y89:Y91),"0")</f>
        <v>216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40</v>
      </c>
      <c r="Y95" s="584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42.562962962962963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7.7160493827160503E-2</v>
      </c>
      <c r="BP95" s="64">
        <f t="shared" ref="BP95:BP100" si="20">IFERROR(1/J95*(Y95/H95),"0")</f>
        <v>7.8125E-2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131</v>
      </c>
      <c r="Y99" s="584">
        <f t="shared" si="16"/>
        <v>132.30000000000001</v>
      </c>
      <c r="Z99" s="36">
        <f>IFERROR(IF(Y99=0,"",ROUNDUP(Y99/H99,0)*0.00651),"")</f>
        <v>0.31899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143.22666666666666</v>
      </c>
      <c r="BN99" s="64">
        <f t="shared" si="18"/>
        <v>144.64800000000002</v>
      </c>
      <c r="BO99" s="64">
        <f t="shared" si="19"/>
        <v>0.26658526658526654</v>
      </c>
      <c r="BP99" s="64">
        <f t="shared" si="20"/>
        <v>0.26923076923076927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53.456790123456784</v>
      </c>
      <c r="Y101" s="585">
        <f>IFERROR(Y95/H95,"0")+IFERROR(Y96/H96,"0")+IFERROR(Y97/H97,"0")+IFERROR(Y98/H98,"0")+IFERROR(Y99/H99,"0")+IFERROR(Y100/H100,"0")</f>
        <v>54</v>
      </c>
      <c r="Z101" s="585">
        <f>IFERROR(IF(Z95="",0,Z95),"0")+IFERROR(IF(Z96="",0,Z96),"0")+IFERROR(IF(Z97="",0,Z97),"0")+IFERROR(IF(Z98="",0,Z98),"0")+IFERROR(IF(Z99="",0,Z99),"0")+IFERROR(IF(Z100="",0,Z100),"0")</f>
        <v>0.41388999999999998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171</v>
      </c>
      <c r="Y102" s="585">
        <f>IFERROR(SUM(Y95:Y100),"0")</f>
        <v>172.8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145</v>
      </c>
      <c r="Y107" s="584">
        <f>IFERROR(IF(X107="",0,CEILING((X107/$H107),1)*$H107),"")</f>
        <v>148.5</v>
      </c>
      <c r="Z107" s="36">
        <f>IFERROR(IF(Y107=0,"",ROUNDUP(Y107/H107,0)*0.00902),"")</f>
        <v>0.29766000000000004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151.76666666666668</v>
      </c>
      <c r="BN107" s="64">
        <f>IFERROR(Y107*I107/H107,"0")</f>
        <v>155.42999999999998</v>
      </c>
      <c r="BO107" s="64">
        <f>IFERROR(1/J107*(X107/H107),"0")</f>
        <v>0.24410774410774411</v>
      </c>
      <c r="BP107" s="64">
        <f>IFERROR(1/J107*(Y107/H107),"0")</f>
        <v>0.25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32.222222222222221</v>
      </c>
      <c r="Y109" s="585">
        <f>IFERROR(Y105/H105,"0")+IFERROR(Y106/H106,"0")+IFERROR(Y107/H107,"0")+IFERROR(Y108/H108,"0")</f>
        <v>33</v>
      </c>
      <c r="Z109" s="585">
        <f>IFERROR(IF(Z105="",0,Z105),"0")+IFERROR(IF(Z106="",0,Z106),"0")+IFERROR(IF(Z107="",0,Z107),"0")+IFERROR(IF(Z108="",0,Z108),"0")</f>
        <v>0.29766000000000004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145</v>
      </c>
      <c r="Y110" s="585">
        <f>IFERROR(SUM(Y105:Y108),"0")</f>
        <v>148.5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135</v>
      </c>
      <c r="Y121" s="584">
        <f>IFERROR(IF(X121="",0,CEILING((X121/$H121),1)*$H121),"")</f>
        <v>135</v>
      </c>
      <c r="Z121" s="36">
        <f>IFERROR(IF(Y121=0,"",ROUNDUP(Y121/H121,0)*0.00651),"")</f>
        <v>0.32550000000000001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147.6</v>
      </c>
      <c r="BN121" s="64">
        <f>IFERROR(Y121*I121/H121,"0")</f>
        <v>147.6</v>
      </c>
      <c r="BO121" s="64">
        <f>IFERROR(1/J121*(X121/H121),"0")</f>
        <v>0.27472527472527475</v>
      </c>
      <c r="BP121" s="64">
        <f>IFERROR(1/J121*(Y121/H121),"0")</f>
        <v>0.27472527472527475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50</v>
      </c>
      <c r="Y123" s="585">
        <f>IFERROR(Y118/H118,"0")+IFERROR(Y119/H119,"0")+IFERROR(Y120/H120,"0")+IFERROR(Y121/H121,"0")+IFERROR(Y122/H122,"0")</f>
        <v>50</v>
      </c>
      <c r="Z123" s="585">
        <f>IFERROR(IF(Z118="",0,Z118),"0")+IFERROR(IF(Z119="",0,Z119),"0")+IFERROR(IF(Z120="",0,Z120),"0")+IFERROR(IF(Z121="",0,Z121),"0")+IFERROR(IF(Z122="",0,Z122),"0")</f>
        <v>0.32550000000000001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135</v>
      </c>
      <c r="Y124" s="585">
        <f>IFERROR(SUM(Y118:Y122),"0")</f>
        <v>135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76</v>
      </c>
      <c r="Y133" s="584">
        <f>IFERROR(IF(X133="",0,CEILING((X133/$H133),1)*$H133),"")</f>
        <v>76.800000000000011</v>
      </c>
      <c r="Z133" s="36">
        <f>IFERROR(IF(Y133=0,"",ROUNDUP(Y133/H133,0)*0.00651),"")</f>
        <v>0.15623999999999999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80.274999999999991</v>
      </c>
      <c r="BN133" s="64">
        <f>IFERROR(Y133*I133/H133,"0")</f>
        <v>81.11999999999999</v>
      </c>
      <c r="BO133" s="64">
        <f>IFERROR(1/J133*(X133/H133),"0")</f>
        <v>0.1304945054945055</v>
      </c>
      <c r="BP133" s="64">
        <f>IFERROR(1/J133*(Y133/H133),"0")</f>
        <v>0.1318681318681319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23.75</v>
      </c>
      <c r="Y134" s="585">
        <f>IFERROR(Y132/H132,"0")+IFERROR(Y133/H133,"0")</f>
        <v>24.000000000000004</v>
      </c>
      <c r="Z134" s="585">
        <f>IFERROR(IF(Z132="",0,Z132),"0")+IFERROR(IF(Z133="",0,Z133),"0")</f>
        <v>0.15623999999999999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76</v>
      </c>
      <c r="Y135" s="585">
        <f>IFERROR(SUM(Y132:Y133),"0")</f>
        <v>76.800000000000011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33</v>
      </c>
      <c r="Y137" s="584">
        <f>IFERROR(IF(X137="",0,CEILING((X137/$H137),1)*$H137),"")</f>
        <v>33.599999999999994</v>
      </c>
      <c r="Z137" s="36">
        <f>IFERROR(IF(Y137=0,"",ROUNDUP(Y137/H137,0)*0.00651),"")</f>
        <v>7.8119999999999995E-2</v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36.158571428571427</v>
      </c>
      <c r="BN137" s="64">
        <f>IFERROR(Y137*I137/H137,"0")</f>
        <v>36.815999999999995</v>
      </c>
      <c r="BO137" s="64">
        <f>IFERROR(1/J137*(X137/H137),"0")</f>
        <v>6.475667189952905E-2</v>
      </c>
      <c r="BP137" s="64">
        <f>IFERROR(1/J137*(Y137/H137),"0")</f>
        <v>6.5934065934065936E-2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11.785714285714286</v>
      </c>
      <c r="Y139" s="585">
        <f>IFERROR(Y137/H137,"0")+IFERROR(Y138/H138,"0")</f>
        <v>11.999999999999998</v>
      </c>
      <c r="Z139" s="585">
        <f>IFERROR(IF(Z137="",0,Z137),"0")+IFERROR(IF(Z138="",0,Z138),"0")</f>
        <v>7.8119999999999995E-2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33</v>
      </c>
      <c r="Y140" s="585">
        <f>IFERROR(SUM(Y137:Y138),"0")</f>
        <v>33.599999999999994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11</v>
      </c>
      <c r="Y143" s="584">
        <f>IFERROR(IF(X143="",0,CEILING((X143/$H143),1)*$H143),"")</f>
        <v>13.200000000000001</v>
      </c>
      <c r="Z143" s="36">
        <f>IFERROR(IF(Y143=0,"",ROUNDUP(Y143/H143,0)*0.00651),"")</f>
        <v>3.2550000000000003E-2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12.116666666666665</v>
      </c>
      <c r="BN143" s="64">
        <f>IFERROR(Y143*I143/H143,"0")</f>
        <v>14.540000000000001</v>
      </c>
      <c r="BO143" s="64">
        <f>IFERROR(1/J143*(X143/H143),"0")</f>
        <v>2.2893772893772892E-2</v>
      </c>
      <c r="BP143" s="64">
        <f>IFERROR(1/J143*(Y143/H143),"0")</f>
        <v>2.7472527472527476E-2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4.1666666666666661</v>
      </c>
      <c r="Y144" s="585">
        <f>IFERROR(Y142/H142,"0")+IFERROR(Y143/H143,"0")</f>
        <v>5</v>
      </c>
      <c r="Z144" s="585">
        <f>IFERROR(IF(Z142="",0,Z142),"0")+IFERROR(IF(Z143="",0,Z143),"0")</f>
        <v>3.2550000000000003E-2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11</v>
      </c>
      <c r="Y145" s="585">
        <f>IFERROR(SUM(Y142:Y143),"0")</f>
        <v>13.200000000000001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120</v>
      </c>
      <c r="Y148" s="584">
        <f>IFERROR(IF(X148="",0,CEILING((X148/$H148),1)*$H148),"")</f>
        <v>120</v>
      </c>
      <c r="Z148" s="36">
        <f>IFERROR(IF(Y148=0,"",ROUNDUP(Y148/H148,0)*0.00902),"")</f>
        <v>0.27060000000000001</v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126.3</v>
      </c>
      <c r="BN148" s="64">
        <f>IFERROR(Y148*I148/H148,"0")</f>
        <v>126.3</v>
      </c>
      <c r="BO148" s="64">
        <f>IFERROR(1/J148*(X148/H148),"0")</f>
        <v>0.22727272727272729</v>
      </c>
      <c r="BP148" s="64">
        <f>IFERROR(1/J148*(Y148/H148),"0")</f>
        <v>0.22727272727272729</v>
      </c>
    </row>
    <row r="149" spans="1:68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30</v>
      </c>
      <c r="Y149" s="585">
        <f>IFERROR(Y148/H148,"0")</f>
        <v>30</v>
      </c>
      <c r="Z149" s="585">
        <f>IFERROR(IF(Z148="",0,Z148),"0")</f>
        <v>0.27060000000000001</v>
      </c>
      <c r="AA149" s="586"/>
      <c r="AB149" s="586"/>
      <c r="AC149" s="586"/>
    </row>
    <row r="150" spans="1:68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120</v>
      </c>
      <c r="Y150" s="585">
        <f>IFERROR(SUM(Y148:Y148),"0")</f>
        <v>120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4</v>
      </c>
      <c r="Y166" s="584">
        <f t="shared" si="21"/>
        <v>4.2</v>
      </c>
      <c r="Z166" s="36">
        <f>IFERROR(IF(Y166=0,"",ROUNDUP(Y166/H166,0)*0.00902),"")</f>
        <v>9.0200000000000002E-3</v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4.2</v>
      </c>
      <c r="BN166" s="64">
        <f t="shared" si="23"/>
        <v>4.41</v>
      </c>
      <c r="BO166" s="64">
        <f t="shared" si="24"/>
        <v>7.215007215007215E-3</v>
      </c>
      <c r="BP166" s="64">
        <f t="shared" si="25"/>
        <v>7.575757575757576E-3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35</v>
      </c>
      <c r="Y167" s="584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70</v>
      </c>
      <c r="Y170" s="584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50.952380952380949</v>
      </c>
      <c r="Y173" s="585">
        <f>IFERROR(Y164/H164,"0")+IFERROR(Y165/H165,"0")+IFERROR(Y166/H166,"0")+IFERROR(Y167/H167,"0")+IFERROR(Y168/H168,"0")+IFERROR(Y169/H169,"0")+IFERROR(Y170/H170,"0")+IFERROR(Y171/H171,"0")+IFERROR(Y172/H172,"0")</f>
        <v>52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0.26504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109</v>
      </c>
      <c r="Y174" s="585">
        <f>IFERROR(SUM(Y164:Y172),"0")</f>
        <v>111.30000000000001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8</v>
      </c>
      <c r="Y176" s="584">
        <f>IFERROR(IF(X176="",0,CEILING((X176/$H176),1)*$H176),"")</f>
        <v>8.82</v>
      </c>
      <c r="Z176" s="36">
        <f>IFERROR(IF(Y176=0,"",ROUNDUP(Y176/H176,0)*0.0059),"")</f>
        <v>4.1299999999999996E-2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9.2063492063492056</v>
      </c>
      <c r="BN176" s="64">
        <f>IFERROR(Y176*I176/H176,"0")</f>
        <v>10.15</v>
      </c>
      <c r="BO176" s="64">
        <f>IFERROR(1/J176*(X176/H176),"0")</f>
        <v>2.9394473838918279E-2</v>
      </c>
      <c r="BP176" s="64">
        <f>IFERROR(1/J176*(Y176/H176),"0")</f>
        <v>3.2407407407407406E-2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12</v>
      </c>
      <c r="Y177" s="584">
        <f>IFERROR(IF(X177="",0,CEILING((X177/$H177),1)*$H177),"")</f>
        <v>12.6</v>
      </c>
      <c r="Z177" s="36">
        <f>IFERROR(IF(Y177=0,"",ROUNDUP(Y177/H177,0)*0.0059),"")</f>
        <v>5.8999999999999997E-2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13.809523809523808</v>
      </c>
      <c r="BN177" s="64">
        <f>IFERROR(Y177*I177/H177,"0")</f>
        <v>14.5</v>
      </c>
      <c r="BO177" s="64">
        <f>IFERROR(1/J177*(X177/H177),"0")</f>
        <v>4.4091710758377423E-2</v>
      </c>
      <c r="BP177" s="64">
        <f>IFERROR(1/J177*(Y177/H177),"0")</f>
        <v>4.6296296296296294E-2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10</v>
      </c>
      <c r="Y178" s="584">
        <f>IFERROR(IF(X178="",0,CEILING((X178/$H178),1)*$H178),"")</f>
        <v>10.08</v>
      </c>
      <c r="Z178" s="36">
        <f>IFERROR(IF(Y178=0,"",ROUNDUP(Y178/H178,0)*0.0059),"")</f>
        <v>4.7199999999999999E-2</v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11.507936507936508</v>
      </c>
      <c r="BN178" s="64">
        <f>IFERROR(Y178*I178/H178,"0")</f>
        <v>11.6</v>
      </c>
      <c r="BO178" s="64">
        <f>IFERROR(1/J178*(X178/H178),"0")</f>
        <v>3.6743092298647854E-2</v>
      </c>
      <c r="BP178" s="64">
        <f>IFERROR(1/J178*(Y178/H178),"0")</f>
        <v>3.7037037037037035E-2</v>
      </c>
    </row>
    <row r="179" spans="1:68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23.80952380952381</v>
      </c>
      <c r="Y179" s="585">
        <f>IFERROR(Y176/H176,"0")+IFERROR(Y177/H177,"0")+IFERROR(Y178/H178,"0")</f>
        <v>25</v>
      </c>
      <c r="Z179" s="585">
        <f>IFERROR(IF(Z176="",0,Z176),"0")+IFERROR(IF(Z177="",0,Z177),"0")+IFERROR(IF(Z178="",0,Z178),"0")</f>
        <v>0.14749999999999999</v>
      </c>
      <c r="AA179" s="586"/>
      <c r="AB179" s="586"/>
      <c r="AC179" s="586"/>
    </row>
    <row r="180" spans="1:68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30</v>
      </c>
      <c r="Y180" s="585">
        <f>IFERROR(SUM(Y176:Y178),"0")</f>
        <v>31.5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50</v>
      </c>
      <c r="Y197" s="584">
        <f t="shared" ref="Y197:Y204" si="26">IFERROR(IF(X197="",0,CEILING((X197/$H197),1)*$H197),"")</f>
        <v>54</v>
      </c>
      <c r="Z197" s="36">
        <f>IFERROR(IF(Y197=0,"",ROUNDUP(Y197/H197,0)*0.00902),"")</f>
        <v>9.0200000000000002E-2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51.944444444444443</v>
      </c>
      <c r="BN197" s="64">
        <f t="shared" ref="BN197:BN204" si="28">IFERROR(Y197*I197/H197,"0")</f>
        <v>56.099999999999994</v>
      </c>
      <c r="BO197" s="64">
        <f t="shared" ref="BO197:BO204" si="29">IFERROR(1/J197*(X197/H197),"0")</f>
        <v>7.0145903479236812E-2</v>
      </c>
      <c r="BP197" s="64">
        <f t="shared" ref="BP197:BP204" si="30">IFERROR(1/J197*(Y197/H197),"0")</f>
        <v>7.575757575757576E-2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10</v>
      </c>
      <c r="Y201" s="584">
        <f t="shared" si="26"/>
        <v>10.8</v>
      </c>
      <c r="Z201" s="36">
        <f>IFERROR(IF(Y201=0,"",ROUNDUP(Y201/H201,0)*0.00502),"")</f>
        <v>3.0120000000000001E-2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10.722222222222223</v>
      </c>
      <c r="BN201" s="64">
        <f t="shared" si="28"/>
        <v>11.58</v>
      </c>
      <c r="BO201" s="64">
        <f t="shared" si="29"/>
        <v>2.3741690408357077E-2</v>
      </c>
      <c r="BP201" s="64">
        <f t="shared" si="30"/>
        <v>2.5641025641025644E-2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17</v>
      </c>
      <c r="Y202" s="584">
        <f t="shared" si="26"/>
        <v>18</v>
      </c>
      <c r="Z202" s="36">
        <f>IFERROR(IF(Y202=0,"",ROUNDUP(Y202/H202,0)*0.00502),"")</f>
        <v>5.0200000000000002E-2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17.944444444444443</v>
      </c>
      <c r="BN202" s="64">
        <f t="shared" si="28"/>
        <v>18.999999999999996</v>
      </c>
      <c r="BO202" s="64">
        <f t="shared" si="29"/>
        <v>4.0360873694207031E-2</v>
      </c>
      <c r="BP202" s="64">
        <f t="shared" si="30"/>
        <v>4.2735042735042736E-2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24.25925925925926</v>
      </c>
      <c r="Y205" s="585">
        <f>IFERROR(Y197/H197,"0")+IFERROR(Y198/H198,"0")+IFERROR(Y199/H199,"0")+IFERROR(Y200/H200,"0")+IFERROR(Y201/H201,"0")+IFERROR(Y202/H202,"0")+IFERROR(Y203/H203,"0")+IFERROR(Y204/H204,"0")</f>
        <v>26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0.17052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77</v>
      </c>
      <c r="Y206" s="585">
        <f>IFERROR(SUM(Y197:Y204),"0")</f>
        <v>82.8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157</v>
      </c>
      <c r="Y213" s="584">
        <f t="shared" si="31"/>
        <v>158.4</v>
      </c>
      <c r="Z213" s="36">
        <f t="shared" si="36"/>
        <v>0.42965999999999999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173.48500000000001</v>
      </c>
      <c r="BN213" s="64">
        <f t="shared" si="33"/>
        <v>175.03200000000004</v>
      </c>
      <c r="BO213" s="64">
        <f t="shared" si="34"/>
        <v>0.35943223443223449</v>
      </c>
      <c r="BP213" s="64">
        <f t="shared" si="35"/>
        <v>0.36263736263736268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165</v>
      </c>
      <c r="Y214" s="584">
        <f t="shared" si="31"/>
        <v>165.6</v>
      </c>
      <c r="Z214" s="36">
        <f t="shared" si="36"/>
        <v>0.44919000000000003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182.32500000000002</v>
      </c>
      <c r="BN214" s="64">
        <f t="shared" si="33"/>
        <v>182.988</v>
      </c>
      <c r="BO214" s="64">
        <f t="shared" si="34"/>
        <v>0.37774725274725279</v>
      </c>
      <c r="BP214" s="64">
        <f t="shared" si="35"/>
        <v>0.37912087912087916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134.16666666666669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135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0.87885000000000002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322</v>
      </c>
      <c r="Y218" s="585">
        <f>IFERROR(SUM(Y208:Y216),"0")</f>
        <v>324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">
        <v>393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2</v>
      </c>
      <c r="Y248" s="584">
        <f t="shared" si="42"/>
        <v>2.16</v>
      </c>
      <c r="Z248" s="36">
        <f t="shared" si="43"/>
        <v>5.8999999999999999E-3</v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2.175925925925926</v>
      </c>
      <c r="BN248" s="64">
        <f t="shared" si="45"/>
        <v>2.35</v>
      </c>
      <c r="BO248" s="64">
        <f t="shared" si="46"/>
        <v>4.2866941015089156E-3</v>
      </c>
      <c r="BP248" s="64">
        <f t="shared" si="47"/>
        <v>4.6296296296296294E-3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2</v>
      </c>
      <c r="Y251" s="584">
        <f t="shared" si="42"/>
        <v>2.9699999999999998</v>
      </c>
      <c r="Z251" s="36">
        <f t="shared" si="43"/>
        <v>1.77E-2</v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2.3838383838383836</v>
      </c>
      <c r="BN251" s="64">
        <f t="shared" si="45"/>
        <v>3.5399999999999996</v>
      </c>
      <c r="BO251" s="64">
        <f t="shared" si="46"/>
        <v>9.3527871305649091E-3</v>
      </c>
      <c r="BP251" s="64">
        <f t="shared" si="47"/>
        <v>1.3888888888888886E-2</v>
      </c>
    </row>
    <row r="252" spans="1:68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2.9461279461279464</v>
      </c>
      <c r="Y252" s="585">
        <f>IFERROR(Y246/H246,"0")+IFERROR(Y247/H247,"0")+IFERROR(Y248/H248,"0")+IFERROR(Y249/H249,"0")+IFERROR(Y250/H250,"0")+IFERROR(Y251/H251,"0")</f>
        <v>3.9999999999999996</v>
      </c>
      <c r="Z252" s="585">
        <f>IFERROR(IF(Z246="",0,Z246),"0")+IFERROR(IF(Z247="",0,Z247),"0")+IFERROR(IF(Z248="",0,Z248),"0")+IFERROR(IF(Z249="",0,Z249),"0")+IFERROR(IF(Z250="",0,Z250),"0")+IFERROR(IF(Z251="",0,Z251),"0")</f>
        <v>2.3599999999999999E-2</v>
      </c>
      <c r="AA252" s="586"/>
      <c r="AB252" s="586"/>
      <c r="AC252" s="586"/>
    </row>
    <row r="253" spans="1:68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4</v>
      </c>
      <c r="Y253" s="585">
        <f>IFERROR(SUM(Y246:Y251),"0")</f>
        <v>5.13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4</v>
      </c>
      <c r="Y274" s="584">
        <f>IFERROR(IF(X274="",0,CEILING((X274/$H274),1)*$H274),"")</f>
        <v>4.8</v>
      </c>
      <c r="Z274" s="36">
        <f>IFERROR(IF(Y274=0,"",ROUNDUP(Y274/H274,0)*0.00651),"")</f>
        <v>1.302E-2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4.4200000000000008</v>
      </c>
      <c r="BN274" s="64">
        <f>IFERROR(Y274*I274/H274,"0")</f>
        <v>5.3040000000000003</v>
      </c>
      <c r="BO274" s="64">
        <f>IFERROR(1/J274*(X274/H274),"0")</f>
        <v>9.1575091575091579E-3</v>
      </c>
      <c r="BP274" s="64">
        <f>IFERROR(1/J274*(Y274/H274),"0")</f>
        <v>1.098901098901099E-2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21</v>
      </c>
      <c r="Y275" s="584">
        <f>IFERROR(IF(X275="",0,CEILING((X275/$H275),1)*$H275),"")</f>
        <v>21.599999999999998</v>
      </c>
      <c r="Z275" s="36">
        <f>IFERROR(IF(Y275=0,"",ROUNDUP(Y275/H275,0)*0.00651),"")</f>
        <v>5.8590000000000003E-2</v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22.574999999999999</v>
      </c>
      <c r="BN275" s="64">
        <f>IFERROR(Y275*I275/H275,"0")</f>
        <v>23.22</v>
      </c>
      <c r="BO275" s="64">
        <f>IFERROR(1/J275*(X275/H275),"0")</f>
        <v>4.807692307692308E-2</v>
      </c>
      <c r="BP275" s="64">
        <f>IFERROR(1/J275*(Y275/H275),"0")</f>
        <v>4.9450549450549455E-2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10.416666666666666</v>
      </c>
      <c r="Y276" s="585">
        <f>IFERROR(Y273/H273,"0")+IFERROR(Y274/H274,"0")+IFERROR(Y275/H275,"0")</f>
        <v>11</v>
      </c>
      <c r="Z276" s="585">
        <f>IFERROR(IF(Z273="",0,Z273),"0")+IFERROR(IF(Z274="",0,Z274),"0")+IFERROR(IF(Z275="",0,Z275),"0")</f>
        <v>7.1610000000000007E-2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25</v>
      </c>
      <c r="Y277" s="585">
        <f>IFERROR(SUM(Y273:Y275),"0")</f>
        <v>26.4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180</v>
      </c>
      <c r="Y304" s="584">
        <f t="shared" si="53"/>
        <v>180.6</v>
      </c>
      <c r="Z304" s="36">
        <f>IFERROR(IF(Y304=0,"",ROUNDUP(Y304/H304,0)*0.00902),"")</f>
        <v>0.38785999999999998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191.57142857142856</v>
      </c>
      <c r="BN304" s="64">
        <f t="shared" si="55"/>
        <v>192.20999999999998</v>
      </c>
      <c r="BO304" s="64">
        <f t="shared" si="56"/>
        <v>0.32467532467532467</v>
      </c>
      <c r="BP304" s="64">
        <f t="shared" si="57"/>
        <v>0.32575757575757575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24</v>
      </c>
      <c r="Y306" s="584">
        <f t="shared" si="53"/>
        <v>25.200000000000003</v>
      </c>
      <c r="Z306" s="36">
        <f>IFERROR(IF(Y306=0,"",ROUNDUP(Y306/H306,0)*0.00502),"")</f>
        <v>6.0240000000000002E-2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25.485714285714284</v>
      </c>
      <c r="BN306" s="64">
        <f t="shared" si="55"/>
        <v>26.76</v>
      </c>
      <c r="BO306" s="64">
        <f t="shared" si="56"/>
        <v>4.8840048840048847E-2</v>
      </c>
      <c r="BP306" s="64">
        <f t="shared" si="57"/>
        <v>5.1282051282051287E-2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4</v>
      </c>
      <c r="Y307" s="584">
        <f t="shared" si="53"/>
        <v>4.2</v>
      </c>
      <c r="Z307" s="36">
        <f>IFERROR(IF(Y307=0,"",ROUNDUP(Y307/H307,0)*0.00502),"")</f>
        <v>1.004E-2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4.1904761904761907</v>
      </c>
      <c r="BN307" s="64">
        <f t="shared" si="55"/>
        <v>4.4000000000000004</v>
      </c>
      <c r="BO307" s="64">
        <f t="shared" si="56"/>
        <v>8.1400081400081412E-3</v>
      </c>
      <c r="BP307" s="64">
        <f t="shared" si="57"/>
        <v>8.5470085470085479E-3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7</v>
      </c>
      <c r="Y309" s="584">
        <f t="shared" si="53"/>
        <v>7.2</v>
      </c>
      <c r="Z309" s="36">
        <f>IFERROR(IF(Y309=0,"",ROUNDUP(Y309/H309,0)*0.00651),"")</f>
        <v>2.6040000000000001E-2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7.8866666666666667</v>
      </c>
      <c r="BN309" s="64">
        <f t="shared" si="55"/>
        <v>8.1120000000000001</v>
      </c>
      <c r="BO309" s="64">
        <f t="shared" si="56"/>
        <v>2.1367521367521368E-2</v>
      </c>
      <c r="BP309" s="64">
        <f t="shared" si="57"/>
        <v>2.197802197802198E-2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60.079365079365076</v>
      </c>
      <c r="Y310" s="585">
        <f>IFERROR(Y303/H303,"0")+IFERROR(Y304/H304,"0")+IFERROR(Y305/H305,"0")+IFERROR(Y306/H306,"0")+IFERROR(Y307/H307,"0")+IFERROR(Y308/H308,"0")+IFERROR(Y309/H309,"0")</f>
        <v>61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0.48418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215</v>
      </c>
      <c r="Y311" s="585">
        <f>IFERROR(SUM(Y303:Y309),"0")</f>
        <v>217.2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450</v>
      </c>
      <c r="Y313" s="584">
        <f>IFERROR(IF(X313="",0,CEILING((X313/$H313),1)*$H313),"")</f>
        <v>452.4</v>
      </c>
      <c r="Z313" s="36">
        <f>IFERROR(IF(Y313=0,"",ROUNDUP(Y313/H313,0)*0.01898),"")</f>
        <v>1.10084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479.59615384615392</v>
      </c>
      <c r="BN313" s="64">
        <f>IFERROR(Y313*I313/H313,"0")</f>
        <v>482.154</v>
      </c>
      <c r="BO313" s="64">
        <f>IFERROR(1/J313*(X313/H313),"0")</f>
        <v>0.90144230769230771</v>
      </c>
      <c r="BP313" s="64">
        <f>IFERROR(1/J313*(Y313/H313),"0")</f>
        <v>0.90625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75</v>
      </c>
      <c r="Y316" s="584">
        <f>IFERROR(IF(X316="",0,CEILING((X316/$H316),1)*$H316),"")</f>
        <v>75</v>
      </c>
      <c r="Z316" s="36">
        <f>IFERROR(IF(Y316=0,"",ROUNDUP(Y316/H316,0)*0.00651),"")</f>
        <v>0.16275000000000001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81.149999999999991</v>
      </c>
      <c r="BN316" s="64">
        <f>IFERROR(Y316*I316/H316,"0")</f>
        <v>81.149999999999991</v>
      </c>
      <c r="BO316" s="64">
        <f>IFERROR(1/J316*(X316/H316),"0")</f>
        <v>0.13736263736263737</v>
      </c>
      <c r="BP316" s="64">
        <f>IFERROR(1/J316*(Y316/H316),"0")</f>
        <v>0.13736263736263737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82.692307692307693</v>
      </c>
      <c r="Y318" s="585">
        <f>IFERROR(Y313/H313,"0")+IFERROR(Y314/H314,"0")+IFERROR(Y315/H315,"0")+IFERROR(Y316/H316,"0")+IFERROR(Y317/H317,"0")</f>
        <v>83</v>
      </c>
      <c r="Z318" s="585">
        <f>IFERROR(IF(Z313="",0,Z313),"0")+IFERROR(IF(Z314="",0,Z314),"0")+IFERROR(IF(Z315="",0,Z315),"0")+IFERROR(IF(Z316="",0,Z316),"0")+IFERROR(IF(Z317="",0,Z317),"0")</f>
        <v>1.26359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525</v>
      </c>
      <c r="Y319" s="585">
        <f>IFERROR(SUM(Y313:Y317),"0")</f>
        <v>527.4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31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33.062692307692309</v>
      </c>
      <c r="BN322" s="64">
        <f>IFERROR(Y322*I322/H322,"0")</f>
        <v>33.276000000000003</v>
      </c>
      <c r="BO322" s="64">
        <f>IFERROR(1/J322*(X322/H322),"0")</f>
        <v>6.2099358974358976E-2</v>
      </c>
      <c r="BP322" s="64">
        <f>IFERROR(1/J322*(Y322/H322),"0")</f>
        <v>6.25E-2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3.9743589743589745</v>
      </c>
      <c r="Y324" s="585">
        <f>IFERROR(Y321/H321,"0")+IFERROR(Y322/H322,"0")+IFERROR(Y323/H323,"0")</f>
        <v>4</v>
      </c>
      <c r="Z324" s="585">
        <f>IFERROR(IF(Z321="",0,Z321),"0")+IFERROR(IF(Z322="",0,Z322),"0")+IFERROR(IF(Z323="",0,Z323),"0")</f>
        <v>7.5920000000000001E-2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31</v>
      </c>
      <c r="Y325" s="585">
        <f>IFERROR(SUM(Y321:Y323),"0")</f>
        <v>31.2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10</v>
      </c>
      <c r="Y327" s="584">
        <f>IFERROR(IF(X327="",0,CEILING((X327/$H327),1)*$H327),"")</f>
        <v>12.16</v>
      </c>
      <c r="Z327" s="36">
        <f>IFERROR(IF(Y327=0,"",ROUNDUP(Y327/H327,0)*0.00902),"")</f>
        <v>3.6080000000000001E-2</v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10.953947368421051</v>
      </c>
      <c r="BN327" s="64">
        <f>IFERROR(Y327*I327/H327,"0")</f>
        <v>13.32</v>
      </c>
      <c r="BO327" s="64">
        <f>IFERROR(1/J327*(X327/H327),"0")</f>
        <v>2.4920255183413079E-2</v>
      </c>
      <c r="BP327" s="64">
        <f>IFERROR(1/J327*(Y327/H327),"0")</f>
        <v>3.0303030303030304E-2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9</v>
      </c>
      <c r="Y330" s="584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10.429411764705883</v>
      </c>
      <c r="BN330" s="64">
        <f>IFERROR(Y330*I330/H330,"0")</f>
        <v>11.82</v>
      </c>
      <c r="BO330" s="64">
        <f>IFERROR(1/J330*(X330/H330),"0")</f>
        <v>1.9392372333548808E-2</v>
      </c>
      <c r="BP330" s="64">
        <f>IFERROR(1/J330*(Y330/H330),"0")</f>
        <v>2.197802197802198E-2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7</v>
      </c>
      <c r="Y331" s="584">
        <f>IFERROR(IF(X331="",0,CEILING((X331/$H331),1)*$H331),"")</f>
        <v>7.6499999999999995</v>
      </c>
      <c r="Z331" s="36">
        <f>IFERROR(IF(Y331=0,"",ROUNDUP(Y331/H331,0)*0.00651),"")</f>
        <v>1.9529999999999999E-2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7.9058823529411768</v>
      </c>
      <c r="BN331" s="64">
        <f>IFERROR(Y331*I331/H331,"0")</f>
        <v>8.6399999999999988</v>
      </c>
      <c r="BO331" s="64">
        <f>IFERROR(1/J331*(X331/H331),"0")</f>
        <v>1.508295625942685E-2</v>
      </c>
      <c r="BP331" s="64">
        <f>IFERROR(1/J331*(Y331/H331),"0")</f>
        <v>1.6483516483516484E-2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9.5639834881320951</v>
      </c>
      <c r="Y332" s="585">
        <f>IFERROR(Y327/H327,"0")+IFERROR(Y328/H328,"0")+IFERROR(Y329/H329,"0")+IFERROR(Y330/H330,"0")+IFERROR(Y331/H331,"0")</f>
        <v>11</v>
      </c>
      <c r="Z332" s="585">
        <f>IFERROR(IF(Z327="",0,Z327),"0")+IFERROR(IF(Z328="",0,Z328),"0")+IFERROR(IF(Z329="",0,Z329),"0")+IFERROR(IF(Z330="",0,Z330),"0")+IFERROR(IF(Z331="",0,Z331),"0")</f>
        <v>8.165E-2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26</v>
      </c>
      <c r="Y333" s="585">
        <f>IFERROR(SUM(Y327:Y331),"0")</f>
        <v>30.009999999999998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20</v>
      </c>
      <c r="Y335" s="584">
        <f>IFERROR(IF(X335="",0,CEILING((X335/$H335),1)*$H335),"")</f>
        <v>20</v>
      </c>
      <c r="Z335" s="36">
        <f>IFERROR(IF(Y335=0,"",ROUNDUP(Y335/H335,0)*0.00474),"")</f>
        <v>4.7400000000000005E-2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22.400000000000002</v>
      </c>
      <c r="BN335" s="64">
        <f>IFERROR(Y335*I335/H335,"0")</f>
        <v>22.400000000000002</v>
      </c>
      <c r="BO335" s="64">
        <f>IFERROR(1/J335*(X335/H335),"0")</f>
        <v>4.2016806722689072E-2</v>
      </c>
      <c r="BP335" s="64">
        <f>IFERROR(1/J335*(Y335/H335),"0")</f>
        <v>4.2016806722689072E-2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20</v>
      </c>
      <c r="Y337" s="584">
        <f>IFERROR(IF(X337="",0,CEILING((X337/$H337),1)*$H337),"")</f>
        <v>20</v>
      </c>
      <c r="Z337" s="36">
        <f>IFERROR(IF(Y337=0,"",ROUNDUP(Y337/H337,0)*0.00474),"")</f>
        <v>4.7400000000000005E-2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22.400000000000002</v>
      </c>
      <c r="BN337" s="64">
        <f>IFERROR(Y337*I337/H337,"0")</f>
        <v>22.400000000000002</v>
      </c>
      <c r="BO337" s="64">
        <f>IFERROR(1/J337*(X337/H337),"0")</f>
        <v>4.2016806722689072E-2</v>
      </c>
      <c r="BP337" s="64">
        <f>IFERROR(1/J337*(Y337/H337),"0")</f>
        <v>4.2016806722689072E-2</v>
      </c>
    </row>
    <row r="338" spans="1:68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20</v>
      </c>
      <c r="Y338" s="585">
        <f>IFERROR(Y335/H335,"0")+IFERROR(Y336/H336,"0")+IFERROR(Y337/H337,"0")</f>
        <v>20</v>
      </c>
      <c r="Z338" s="585">
        <f>IFERROR(IF(Z335="",0,Z335),"0")+IFERROR(IF(Z336="",0,Z336),"0")+IFERROR(IF(Z337="",0,Z337),"0")</f>
        <v>9.4800000000000009E-2</v>
      </c>
      <c r="AA338" s="586"/>
      <c r="AB338" s="586"/>
      <c r="AC338" s="586"/>
    </row>
    <row r="339" spans="1:68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40</v>
      </c>
      <c r="Y339" s="585">
        <f>IFERROR(SUM(Y335:Y337),"0")</f>
        <v>40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105</v>
      </c>
      <c r="Y343" s="584">
        <f>IFERROR(IF(X343="",0,CEILING((X343/$H343),1)*$H343),"")</f>
        <v>105</v>
      </c>
      <c r="Z343" s="36">
        <f>IFERROR(IF(Y343=0,"",ROUNDUP(Y343/H343,0)*0.00651),"")</f>
        <v>0.32550000000000001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117.59999999999998</v>
      </c>
      <c r="BN343" s="64">
        <f>IFERROR(Y343*I343/H343,"0")</f>
        <v>117.59999999999998</v>
      </c>
      <c r="BO343" s="64">
        <f>IFERROR(1/J343*(X343/H343),"0")</f>
        <v>0.27472527472527475</v>
      </c>
      <c r="BP343" s="64">
        <f>IFERROR(1/J343*(Y343/H343),"0")</f>
        <v>0.27472527472527475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50</v>
      </c>
      <c r="Y345" s="585">
        <f>IFERROR(Y342/H342,"0")+IFERROR(Y343/H343,"0")+IFERROR(Y344/H344,"0")</f>
        <v>50</v>
      </c>
      <c r="Z345" s="585">
        <f>IFERROR(IF(Z342="",0,Z342),"0")+IFERROR(IF(Z343="",0,Z343),"0")+IFERROR(IF(Z344="",0,Z344),"0")</f>
        <v>0.32550000000000001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105</v>
      </c>
      <c r="Y346" s="585">
        <f>IFERROR(SUM(Y342:Y344),"0")</f>
        <v>105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50</v>
      </c>
      <c r="Y350" s="584">
        <f t="shared" ref="Y350:Y356" si="58">IFERROR(IF(X350="",0,CEILING((X350/$H350),1)*$H350),"")</f>
        <v>60</v>
      </c>
      <c r="Z350" s="36">
        <f>IFERROR(IF(Y350=0,"",ROUNDUP(Y350/H350,0)*0.02175),"")</f>
        <v>8.6999999999999994E-2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51.6</v>
      </c>
      <c r="BN350" s="64">
        <f t="shared" ref="BN350:BN356" si="60">IFERROR(Y350*I350/H350,"0")</f>
        <v>61.92</v>
      </c>
      <c r="BO350" s="64">
        <f t="shared" ref="BO350:BO356" si="61">IFERROR(1/J350*(X350/H350),"0")</f>
        <v>6.9444444444444448E-2</v>
      </c>
      <c r="BP350" s="64">
        <f t="shared" ref="BP350:BP356" si="62">IFERROR(1/J350*(Y350/H350),"0")</f>
        <v>8.3333333333333329E-2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460</v>
      </c>
      <c r="Y353" s="584">
        <f t="shared" si="58"/>
        <v>465</v>
      </c>
      <c r="Z353" s="36">
        <f>IFERROR(IF(Y353=0,"",ROUNDUP(Y353/H353,0)*0.02175),"")</f>
        <v>0.6742499999999999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474.72</v>
      </c>
      <c r="BN353" s="64">
        <f t="shared" si="60"/>
        <v>479.88</v>
      </c>
      <c r="BO353" s="64">
        <f t="shared" si="61"/>
        <v>0.63888888888888884</v>
      </c>
      <c r="BP353" s="64">
        <f t="shared" si="62"/>
        <v>0.64583333333333326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34</v>
      </c>
      <c r="Y357" s="585">
        <f>IFERROR(Y350/H350,"0")+IFERROR(Y351/H351,"0")+IFERROR(Y352/H352,"0")+IFERROR(Y353/H353,"0")+IFERROR(Y354/H354,"0")+IFERROR(Y355/H355,"0")+IFERROR(Y356/H356,"0")</f>
        <v>35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0.76124999999999987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510</v>
      </c>
      <c r="Y358" s="585">
        <f>IFERROR(SUM(Y350:Y356),"0")</f>
        <v>525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33.333333333333336</v>
      </c>
      <c r="Y362" s="585">
        <f>IFERROR(Y360/H360,"0")+IFERROR(Y361/H361,"0")</f>
        <v>34</v>
      </c>
      <c r="Z362" s="585">
        <f>IFERROR(IF(Z360="",0,Z360),"0")+IFERROR(IF(Z361="",0,Z361),"0")</f>
        <v>0.73949999999999994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500</v>
      </c>
      <c r="Y363" s="585">
        <f>IFERROR(SUM(Y360:Y361),"0")</f>
        <v>510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10</v>
      </c>
      <c r="Y402" s="584">
        <f t="shared" si="63"/>
        <v>10.5</v>
      </c>
      <c r="Z402" s="36">
        <f t="shared" si="68"/>
        <v>2.5100000000000001E-2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10.619047619047619</v>
      </c>
      <c r="BN402" s="64">
        <f t="shared" si="65"/>
        <v>11.149999999999999</v>
      </c>
      <c r="BO402" s="64">
        <f t="shared" si="66"/>
        <v>2.0350020350020353E-2</v>
      </c>
      <c r="BP402" s="64">
        <f t="shared" si="67"/>
        <v>2.1367521367521368E-2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4</v>
      </c>
      <c r="Y403" s="584">
        <f t="shared" si="63"/>
        <v>4.2</v>
      </c>
      <c r="Z403" s="36">
        <f t="shared" si="68"/>
        <v>1.004E-2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4.2476190476190476</v>
      </c>
      <c r="BN403" s="64">
        <f t="shared" si="65"/>
        <v>4.46</v>
      </c>
      <c r="BO403" s="64">
        <f t="shared" si="66"/>
        <v>8.1400081400081412E-3</v>
      </c>
      <c r="BP403" s="64">
        <f t="shared" si="67"/>
        <v>8.5470085470085479E-3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5</v>
      </c>
      <c r="Y405" s="584">
        <f t="shared" si="63"/>
        <v>6.3000000000000007</v>
      </c>
      <c r="Z405" s="36">
        <f t="shared" si="68"/>
        <v>1.506E-2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5.3095238095238093</v>
      </c>
      <c r="BN405" s="64">
        <f t="shared" si="65"/>
        <v>6.69</v>
      </c>
      <c r="BO405" s="64">
        <f t="shared" si="66"/>
        <v>1.0175010175010176E-2</v>
      </c>
      <c r="BP405" s="64">
        <f t="shared" si="67"/>
        <v>1.2820512820512822E-2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9.0476190476190474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5.0200000000000009E-2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19</v>
      </c>
      <c r="Y408" s="585">
        <f>IFERROR(SUM(Y397:Y406),"0")</f>
        <v>21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2</v>
      </c>
      <c r="Y452" s="584">
        <f t="shared" si="69"/>
        <v>2.4</v>
      </c>
      <c r="Z452" s="36">
        <f>IFERROR(IF(Y452=0,"",ROUNDUP(Y452/H452,0)*0.00651),"")</f>
        <v>6.5100000000000002E-3</v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2.1500000000000004</v>
      </c>
      <c r="BN452" s="64">
        <f t="shared" si="72"/>
        <v>2.58</v>
      </c>
      <c r="BO452" s="64">
        <f t="shared" si="73"/>
        <v>4.578754578754579E-3</v>
      </c>
      <c r="BP452" s="64">
        <f t="shared" si="74"/>
        <v>5.4945054945054949E-3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0.83333333333333337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6.5100000000000002E-3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2</v>
      </c>
      <c r="Y456" s="585">
        <f>IFERROR(SUM(Y440:Y454),"0")</f>
        <v>2.4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17</v>
      </c>
      <c r="Y470" s="584">
        <f t="shared" si="75"/>
        <v>19.2</v>
      </c>
      <c r="Z470" s="36">
        <f>IFERROR(IF(Y470=0,"",ROUNDUP(Y470/H470,0)*0.00902),"")</f>
        <v>3.6080000000000001E-2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23.693750000000001</v>
      </c>
      <c r="BN470" s="64">
        <f t="shared" si="77"/>
        <v>26.76</v>
      </c>
      <c r="BO470" s="64">
        <f t="shared" si="78"/>
        <v>2.6830808080808084E-2</v>
      </c>
      <c r="BP470" s="64">
        <f t="shared" si="79"/>
        <v>3.0303030303030304E-2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3.541666666666667</v>
      </c>
      <c r="Y471" s="585">
        <f>IFERROR(Y464/H464,"0")+IFERROR(Y465/H465,"0")+IFERROR(Y466/H466,"0")+IFERROR(Y467/H467,"0")+IFERROR(Y468/H468,"0")+IFERROR(Y469/H469,"0")+IFERROR(Y470/H470,"0")</f>
        <v>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3.6080000000000001E-2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17</v>
      </c>
      <c r="Y472" s="585">
        <f>IFERROR(SUM(Y464:Y470),"0")</f>
        <v>19.2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3882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3946.04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4125.4174220554996</v>
      </c>
      <c r="Y519" s="585">
        <f>IFERROR(SUM(BN22:BN515),"0")</f>
        <v>4193.9849999999997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4325.4174220554996</v>
      </c>
      <c r="Y521" s="585">
        <f>GrossWeightTotalR+PalletQtyTotalR*25</f>
        <v>4393.9849999999997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908.62761584343116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924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8.3735800000000005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141.6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279</v>
      </c>
      <c r="E528" s="46">
        <f>IFERROR(Y89*1,"0")+IFERROR(Y90*1,"0")+IFERROR(Y91*1,"0")+IFERROR(Y95*1,"0")+IFERROR(Y96*1,"0")+IFERROR(Y97*1,"0")+IFERROR(Y98*1,"0")+IFERROR(Y99*1,"0")+IFERROR(Y100*1,"0")</f>
        <v>388.8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283.5</v>
      </c>
      <c r="G528" s="46">
        <f>IFERROR(Y132*1,"0")+IFERROR(Y133*1,"0")+IFERROR(Y137*1,"0")+IFERROR(Y138*1,"0")+IFERROR(Y142*1,"0")+IFERROR(Y143*1,"0")</f>
        <v>123.60000000000001</v>
      </c>
      <c r="H528" s="46">
        <f>IFERROR(Y148*1,"0")+IFERROR(Y152*1,"0")+IFERROR(Y153*1,"0")+IFERROR(Y154*1,"0")</f>
        <v>120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142.80000000000001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406.79999999999995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5.13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26.4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845.81</v>
      </c>
      <c r="S528" s="46">
        <f>IFERROR(Y342*1,"0")+IFERROR(Y343*1,"0")+IFERROR(Y344*1,"0")</f>
        <v>105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1035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21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21.599999999999998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0,00"/>
        <filter val="10,42"/>
        <filter val="105,00"/>
        <filter val="109,00"/>
        <filter val="11,00"/>
        <filter val="11,79"/>
        <filter val="12,00"/>
        <filter val="120,00"/>
        <filter val="131,00"/>
        <filter val="134,17"/>
        <filter val="135,00"/>
        <filter val="140,00"/>
        <filter val="145,00"/>
        <filter val="157,00"/>
        <filter val="165,00"/>
        <filter val="17,00"/>
        <filter val="171,00"/>
        <filter val="180,00"/>
        <filter val="19,00"/>
        <filter val="2,00"/>
        <filter val="2,95"/>
        <filter val="20,00"/>
        <filter val="21,00"/>
        <filter val="215,00"/>
        <filter val="225,00"/>
        <filter val="23,75"/>
        <filter val="23,81"/>
        <filter val="24,00"/>
        <filter val="24,26"/>
        <filter val="25,00"/>
        <filter val="26,00"/>
        <filter val="3 882,00"/>
        <filter val="3,54"/>
        <filter val="3,97"/>
        <filter val="30,00"/>
        <filter val="31,00"/>
        <filter val="31,85"/>
        <filter val="32,22"/>
        <filter val="322,00"/>
        <filter val="33,00"/>
        <filter val="33,33"/>
        <filter val="34,00"/>
        <filter val="35,00"/>
        <filter val="4 125,42"/>
        <filter val="4 325,42"/>
        <filter val="4,00"/>
        <filter val="4,17"/>
        <filter val="40,00"/>
        <filter val="450,00"/>
        <filter val="460,00"/>
        <filter val="47,78"/>
        <filter val="5,00"/>
        <filter val="50,00"/>
        <filter val="50,95"/>
        <filter val="500,00"/>
        <filter val="510,00"/>
        <filter val="525,00"/>
        <filter val="53,46"/>
        <filter val="54,00"/>
        <filter val="60,08"/>
        <filter val="7,00"/>
        <filter val="70,00"/>
        <filter val="75,00"/>
        <filter val="76,00"/>
        <filter val="77,00"/>
        <filter val="8"/>
        <filter val="8,00"/>
        <filter val="82,69"/>
        <filter val="9,00"/>
        <filter val="9,05"/>
        <filter val="9,56"/>
        <filter val="908,63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