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9C0243-F490-495E-BCD9-3FC62067B4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Y253" i="1" s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Z91" i="1" s="1"/>
  <c r="P91" i="1"/>
  <c r="BO90" i="1"/>
  <c r="BM90" i="1"/>
  <c r="Y90" i="1"/>
  <c r="BP90" i="1" s="1"/>
  <c r="P90" i="1"/>
  <c r="BO89" i="1"/>
  <c r="BM89" i="1"/>
  <c r="Y89" i="1"/>
  <c r="Y93" i="1" s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Z28" i="1"/>
  <c r="Y28" i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69" i="1" l="1"/>
  <c r="BN69" i="1"/>
  <c r="Z69" i="1"/>
  <c r="BP95" i="1"/>
  <c r="BN95" i="1"/>
  <c r="Z95" i="1"/>
  <c r="BP122" i="1"/>
  <c r="BN122" i="1"/>
  <c r="Z122" i="1"/>
  <c r="BP166" i="1"/>
  <c r="BN166" i="1"/>
  <c r="Z166" i="1"/>
  <c r="BP197" i="1"/>
  <c r="BN197" i="1"/>
  <c r="Z197" i="1"/>
  <c r="BP221" i="1"/>
  <c r="BN221" i="1"/>
  <c r="Z221" i="1"/>
  <c r="BP257" i="1"/>
  <c r="BN257" i="1"/>
  <c r="Z257" i="1"/>
  <c r="BP307" i="1"/>
  <c r="BN307" i="1"/>
  <c r="Z307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8" i="1"/>
  <c r="BP28" i="1"/>
  <c r="BN28" i="1"/>
  <c r="D528" i="1"/>
  <c r="BP55" i="1"/>
  <c r="BN55" i="1"/>
  <c r="Z55" i="1"/>
  <c r="BP83" i="1"/>
  <c r="BN83" i="1"/>
  <c r="Z83" i="1"/>
  <c r="BP108" i="1"/>
  <c r="BN108" i="1"/>
  <c r="Z108" i="1"/>
  <c r="BP143" i="1"/>
  <c r="BN143" i="1"/>
  <c r="Z143" i="1"/>
  <c r="BP176" i="1"/>
  <c r="BN176" i="1"/>
  <c r="Z176" i="1"/>
  <c r="BP209" i="1"/>
  <c r="BN209" i="1"/>
  <c r="Z209" i="1"/>
  <c r="BP232" i="1"/>
  <c r="BN232" i="1"/>
  <c r="Z232" i="1"/>
  <c r="BP297" i="1"/>
  <c r="BN297" i="1"/>
  <c r="Z297" i="1"/>
  <c r="BP317" i="1"/>
  <c r="BN317" i="1"/>
  <c r="Z317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Y80" i="1"/>
  <c r="Y86" i="1"/>
  <c r="Y179" i="1"/>
  <c r="Y358" i="1"/>
  <c r="BP106" i="1"/>
  <c r="BN106" i="1"/>
  <c r="Z106" i="1"/>
  <c r="BP120" i="1"/>
  <c r="BN120" i="1"/>
  <c r="Z120" i="1"/>
  <c r="Y139" i="1"/>
  <c r="BP137" i="1"/>
  <c r="BN137" i="1"/>
  <c r="Z137" i="1"/>
  <c r="Y174" i="1"/>
  <c r="BP164" i="1"/>
  <c r="BN164" i="1"/>
  <c r="Z164" i="1"/>
  <c r="BP172" i="1"/>
  <c r="BN172" i="1"/>
  <c r="Z172" i="1"/>
  <c r="Y194" i="1"/>
  <c r="BP203" i="1"/>
  <c r="BN203" i="1"/>
  <c r="Z203" i="1"/>
  <c r="BP215" i="1"/>
  <c r="BN215" i="1"/>
  <c r="Z215" i="1"/>
  <c r="BP230" i="1"/>
  <c r="BN230" i="1"/>
  <c r="Z230" i="1"/>
  <c r="BP250" i="1"/>
  <c r="BN250" i="1"/>
  <c r="Z250" i="1"/>
  <c r="Y161" i="1"/>
  <c r="BP160" i="1"/>
  <c r="BN160" i="1"/>
  <c r="Z160" i="1"/>
  <c r="Z161" i="1" s="1"/>
  <c r="BP193" i="1"/>
  <c r="BN193" i="1"/>
  <c r="Z193" i="1"/>
  <c r="Z22" i="1"/>
  <c r="Z23" i="1" s="1"/>
  <c r="BN22" i="1"/>
  <c r="BP22" i="1"/>
  <c r="Z26" i="1"/>
  <c r="BN26" i="1"/>
  <c r="BP26" i="1"/>
  <c r="Y33" i="1"/>
  <c r="Z30" i="1"/>
  <c r="BN30" i="1"/>
  <c r="C528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BP97" i="1"/>
  <c r="BN97" i="1"/>
  <c r="Z97" i="1"/>
  <c r="Y116" i="1"/>
  <c r="BP112" i="1"/>
  <c r="BN112" i="1"/>
  <c r="Z112" i="1"/>
  <c r="BP126" i="1"/>
  <c r="BN126" i="1"/>
  <c r="Z126" i="1"/>
  <c r="Y149" i="1"/>
  <c r="BP148" i="1"/>
  <c r="BN148" i="1"/>
  <c r="Z148" i="1"/>
  <c r="Z149" i="1" s="1"/>
  <c r="Y156" i="1"/>
  <c r="BP152" i="1"/>
  <c r="BN152" i="1"/>
  <c r="Z152" i="1"/>
  <c r="BP168" i="1"/>
  <c r="BN168" i="1"/>
  <c r="Z168" i="1"/>
  <c r="BP178" i="1"/>
  <c r="BN178" i="1"/>
  <c r="Z178" i="1"/>
  <c r="Y206" i="1"/>
  <c r="BP199" i="1"/>
  <c r="BN199" i="1"/>
  <c r="Z199" i="1"/>
  <c r="BP211" i="1"/>
  <c r="BN211" i="1"/>
  <c r="Z211" i="1"/>
  <c r="BP226" i="1"/>
  <c r="BN226" i="1"/>
  <c r="Z226" i="1"/>
  <c r="Y238" i="1"/>
  <c r="BP236" i="1"/>
  <c r="BN236" i="1"/>
  <c r="Z236" i="1"/>
  <c r="BP259" i="1"/>
  <c r="BN259" i="1"/>
  <c r="Z259" i="1"/>
  <c r="BP299" i="1"/>
  <c r="BN299" i="1"/>
  <c r="Z299" i="1"/>
  <c r="BP309" i="1"/>
  <c r="BN309" i="1"/>
  <c r="Z309" i="1"/>
  <c r="BP321" i="1"/>
  <c r="BN321" i="1"/>
  <c r="Z321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01" i="1"/>
  <c r="Y140" i="1"/>
  <c r="Y155" i="1"/>
  <c r="Y173" i="1"/>
  <c r="Y180" i="1"/>
  <c r="Y205" i="1"/>
  <c r="Y218" i="1"/>
  <c r="Y233" i="1"/>
  <c r="Y239" i="1"/>
  <c r="Y243" i="1"/>
  <c r="Y300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1" i="1"/>
  <c r="Y324" i="1"/>
  <c r="U528" i="1"/>
  <c r="Y425" i="1"/>
  <c r="F9" i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H9" i="1"/>
  <c r="Y45" i="1"/>
  <c r="Y58" i="1"/>
  <c r="E528" i="1"/>
  <c r="Y92" i="1"/>
  <c r="BP91" i="1"/>
  <c r="BN91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4" i="1"/>
  <c r="Y135" i="1"/>
  <c r="BP132" i="1"/>
  <c r="BN132" i="1"/>
  <c r="Z132" i="1"/>
  <c r="Z134" i="1" s="1"/>
  <c r="Z139" i="1"/>
  <c r="Z138" i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BP165" i="1"/>
  <c r="Z167" i="1"/>
  <c r="BN167" i="1"/>
  <c r="Z169" i="1"/>
  <c r="BN169" i="1"/>
  <c r="Z171" i="1"/>
  <c r="BN171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Z241" i="1"/>
  <c r="BN241" i="1"/>
  <c r="BP241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Z310" i="1" s="1"/>
  <c r="Y310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418" i="1"/>
  <c r="Z222" i="1"/>
  <c r="Z173" i="1"/>
  <c r="Y520" i="1"/>
  <c r="Z101" i="1"/>
  <c r="X521" i="1"/>
  <c r="Z511" i="1"/>
  <c r="Z252" i="1"/>
  <c r="Y519" i="1"/>
  <c r="Y521" i="1" s="1"/>
  <c r="Y522" i="1"/>
  <c r="Z65" i="1"/>
  <c r="Z407" i="1"/>
  <c r="Z379" i="1"/>
  <c r="Z455" i="1"/>
  <c r="Z357" i="1"/>
  <c r="Z300" i="1"/>
  <c r="Z332" i="1"/>
  <c r="Z276" i="1"/>
  <c r="Z269" i="1"/>
  <c r="Z243" i="1"/>
  <c r="Z217" i="1"/>
  <c r="Z109" i="1"/>
  <c r="Z58" i="1"/>
  <c r="Z44" i="1"/>
  <c r="Y518" i="1"/>
  <c r="Z493" i="1"/>
  <c r="Z471" i="1"/>
  <c r="Z504" i="1"/>
  <c r="Z477" i="1"/>
  <c r="Z461" i="1"/>
  <c r="Z345" i="1"/>
  <c r="Z261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<sst xmlns="http://schemas.openxmlformats.org/spreadsheetml/2006/main" count="2343" uniqueCount="831">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</sst>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0.625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60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5.5555555555555554</v>
      </c>
      <c r="Y58" s="585">
        <f>IFERROR(Y52/H52,"0")+IFERROR(Y53/H53,"0")+IFERROR(Y54/H54,"0")+IFERROR(Y55/H55,"0")+IFERROR(Y56/H56,"0")+IFERROR(Y57/H57,"0")</f>
        <v>6.0000000000000009</v>
      </c>
      <c r="Z58" s="585">
        <f>IFERROR(IF(Z52="",0,Z52),"0")+IFERROR(IF(Z53="",0,Z53),"0")+IFERROR(IF(Z54="",0,Z54),"0")+IFERROR(IF(Z55="",0,Z55),"0")+IFERROR(IF(Z56="",0,Z56),"0")+IFERROR(IF(Z57="",0,Z57),"0")</f>
        <v>0.11388000000000001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60</v>
      </c>
      <c r="Y59" s="585">
        <f>IFERROR(SUM(Y52:Y57),"0")</f>
        <v>64.800000000000011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130</v>
      </c>
      <c r="Y119" s="584">
        <f>IFERROR(IF(X119="",0,CEILING((X119/$H119),1)*$H119),"")</f>
        <v>137.69999999999999</v>
      </c>
      <c r="Z119" s="36">
        <f>IFERROR(IF(Y119=0,"",ROUNDUP(Y119/H119,0)*0.01898),"")</f>
        <v>0.32266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138.23333333333335</v>
      </c>
      <c r="BN119" s="64">
        <f>IFERROR(Y119*I119/H119,"0")</f>
        <v>146.42099999999996</v>
      </c>
      <c r="BO119" s="64">
        <f>IFERROR(1/J119*(X119/H119),"0")</f>
        <v>0.25077160493827161</v>
      </c>
      <c r="BP119" s="64">
        <f>IFERROR(1/J119*(Y119/H119),"0")</f>
        <v>0.265625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16.049382716049383</v>
      </c>
      <c r="Y123" s="585">
        <f>IFERROR(Y118/H118,"0")+IFERROR(Y119/H119,"0")+IFERROR(Y120/H120,"0")+IFERROR(Y121/H121,"0")+IFERROR(Y122/H122,"0")</f>
        <v>17</v>
      </c>
      <c r="Z123" s="585">
        <f>IFERROR(IF(Z118="",0,Z118),"0")+IFERROR(IF(Z119="",0,Z119),"0")+IFERROR(IF(Z120="",0,Z120),"0")+IFERROR(IF(Z121="",0,Z121),"0")+IFERROR(IF(Z122="",0,Z122),"0")</f>
        <v>0.32266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130</v>
      </c>
      <c r="Y124" s="585">
        <f>IFERROR(SUM(Y118:Y122),"0")</f>
        <v>137.69999999999999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45</v>
      </c>
      <c r="Y313" s="584">
        <f>IFERROR(IF(X313="",0,CEILING((X313/$H313),1)*$H313),"")</f>
        <v>46.8</v>
      </c>
      <c r="Z313" s="36">
        <f>IFERROR(IF(Y313=0,"",ROUNDUP(Y313/H313,0)*0.01898),"")</f>
        <v>0.11388000000000001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47.95961538461539</v>
      </c>
      <c r="BN313" s="64">
        <f>IFERROR(Y313*I313/H313,"0")</f>
        <v>49.878</v>
      </c>
      <c r="BO313" s="64">
        <f>IFERROR(1/J313*(X313/H313),"0")</f>
        <v>9.0144230769230768E-2</v>
      </c>
      <c r="BP313" s="64">
        <f>IFERROR(1/J313*(Y313/H313),"0")</f>
        <v>9.375E-2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5.7692307692307692</v>
      </c>
      <c r="Y318" s="585">
        <f>IFERROR(Y313/H313,"0")+IFERROR(Y314/H314,"0")+IFERROR(Y315/H315,"0")+IFERROR(Y316/H316,"0")+IFERROR(Y317/H317,"0")</f>
        <v>6</v>
      </c>
      <c r="Z318" s="585">
        <f>IFERROR(IF(Z313="",0,Z313),"0")+IFERROR(IF(Z314="",0,Z314),"0")+IFERROR(IF(Z315="",0,Z315),"0")+IFERROR(IF(Z316="",0,Z316),"0")+IFERROR(IF(Z317="",0,Z317),"0")</f>
        <v>0.11388000000000001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45</v>
      </c>
      <c r="Y319" s="585">
        <f>IFERROR(SUM(Y313:Y317),"0")</f>
        <v>46.8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40</v>
      </c>
      <c r="Y322" s="584">
        <f>IFERROR(IF(X322="",0,CEILING((X322/$H322),1)*$H322),"")</f>
        <v>46.8</v>
      </c>
      <c r="Z322" s="36">
        <f>IFERROR(IF(Y322=0,"",ROUNDUP(Y322/H322,0)*0.01898),"")</f>
        <v>0.11388000000000001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42.66153846153847</v>
      </c>
      <c r="BN322" s="64">
        <f>IFERROR(Y322*I322/H322,"0")</f>
        <v>49.914000000000001</v>
      </c>
      <c r="BO322" s="64">
        <f>IFERROR(1/J322*(X322/H322),"0")</f>
        <v>8.0128205128205135E-2</v>
      </c>
      <c r="BP322" s="64">
        <f>IFERROR(1/J322*(Y322/H322),"0")</f>
        <v>9.375E-2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5.1282051282051286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40</v>
      </c>
      <c r="Y325" s="585">
        <f>IFERROR(SUM(Y321:Y323),"0")</f>
        <v>46.8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hidden="1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250</v>
      </c>
      <c r="Y386" s="584">
        <f>IFERROR(IF(X386="",0,CEILING((X386/$H386),1)*$H386),"")</f>
        <v>252</v>
      </c>
      <c r="Z386" s="36">
        <f>IFERROR(IF(Y386=0,"",ROUNDUP(Y386/H386,0)*0.01898),"")</f>
        <v>0.53144000000000002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264.41666666666669</v>
      </c>
      <c r="BN386" s="64">
        <f>IFERROR(Y386*I386/H386,"0")</f>
        <v>266.53199999999998</v>
      </c>
      <c r="BO386" s="64">
        <f>IFERROR(1/J386*(X386/H386),"0")</f>
        <v>0.43402777777777779</v>
      </c>
      <c r="BP386" s="64">
        <f>IFERROR(1/J386*(Y386/H386),"0")</f>
        <v>0.4375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27.777777777777779</v>
      </c>
      <c r="Y388" s="585">
        <f>IFERROR(Y386/H386,"0")+IFERROR(Y387/H387,"0")</f>
        <v>28</v>
      </c>
      <c r="Z388" s="585">
        <f>IFERROR(IF(Z386="",0,Z386),"0")+IFERROR(IF(Z387="",0,Z387),"0")</f>
        <v>0.53144000000000002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250</v>
      </c>
      <c r="Y389" s="585">
        <f>IFERROR(SUM(Y386:Y387),"0")</f>
        <v>252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140</v>
      </c>
      <c r="Y442" s="584">
        <f t="shared" si="69"/>
        <v>142.56</v>
      </c>
      <c r="Z442" s="36">
        <f t="shared" si="70"/>
        <v>0.32291999999999998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149.54545454545453</v>
      </c>
      <c r="BN442" s="64">
        <f t="shared" si="72"/>
        <v>152.27999999999997</v>
      </c>
      <c r="BO442" s="64">
        <f t="shared" si="73"/>
        <v>0.25495337995337997</v>
      </c>
      <c r="BP442" s="64">
        <f t="shared" si="74"/>
        <v>0.25961538461538464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250</v>
      </c>
      <c r="Y445" s="584">
        <f t="shared" si="69"/>
        <v>253.44</v>
      </c>
      <c r="Z445" s="36">
        <f t="shared" si="70"/>
        <v>0.57408000000000003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267.04545454545456</v>
      </c>
      <c r="BN445" s="64">
        <f t="shared" si="72"/>
        <v>270.71999999999997</v>
      </c>
      <c r="BO445" s="64">
        <f t="shared" si="73"/>
        <v>0.45527389277389274</v>
      </c>
      <c r="BP445" s="64">
        <f t="shared" si="74"/>
        <v>0.46153846153846156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73.86363636363636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75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0.89700000000000002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390</v>
      </c>
      <c r="Y456" s="585">
        <f>IFERROR(SUM(Y440:Y454),"0")</f>
        <v>396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80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85.454545454545453</v>
      </c>
      <c r="BN466" s="64">
        <f t="shared" si="77"/>
        <v>90.24</v>
      </c>
      <c r="BO466" s="64">
        <f t="shared" si="78"/>
        <v>0.14568764568764569</v>
      </c>
      <c r="BP466" s="64">
        <f t="shared" si="79"/>
        <v>0.15384615384615385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24.621212121212118</v>
      </c>
      <c r="Y471" s="585">
        <f>IFERROR(Y464/H464,"0")+IFERROR(Y465/H465,"0")+IFERROR(Y466/H466,"0")+IFERROR(Y467/H467,"0")+IFERROR(Y468/H468,"0")+IFERROR(Y469/H469,"0")+IFERROR(Y470/H470,"0")</f>
        <v>26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0.31096000000000001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130</v>
      </c>
      <c r="Y472" s="585">
        <f>IFERROR(SUM(Y464:Y470),"0")</f>
        <v>137.28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1195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1234.5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1271.3696386946388</v>
      </c>
      <c r="Y519" s="585">
        <f>IFERROR(SUM(BN22:BN515),"0")</f>
        <v>1313.355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1346.3696386946388</v>
      </c>
      <c r="Y521" s="585">
        <f>GrossWeightTotalR+PalletQtyTotalR*25</f>
        <v>1388.355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187.174091340758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2.75054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137.69999999999999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93.6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252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686.4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5,00"/>
        <filter val="1 271,37"/>
        <filter val="1 346,37"/>
        <filter val="130,00"/>
        <filter val="140,00"/>
        <filter val="150,00"/>
        <filter val="16,05"/>
        <filter val="187,17"/>
        <filter val="24,62"/>
        <filter val="250,00"/>
        <filter val="27,78"/>
        <filter val="28,41"/>
        <filter val="3"/>
        <filter val="390,00"/>
        <filter val="40,00"/>
        <filter val="45,00"/>
        <filter val="5,13"/>
        <filter val="5,56"/>
        <filter val="5,77"/>
        <filter val="50,00"/>
        <filter val="60,00"/>
        <filter val="73,86"/>
        <filter val="8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