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70EBB1-5F5F-43B2-928D-B8CDAD5CFE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Z148" i="1" s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J9" i="1"/>
  <c r="A9" i="1"/>
  <c r="A10" i="1" s="1"/>
  <c r="D7" i="1"/>
  <c r="Q6" i="1"/>
  <c r="P2" i="1"/>
  <c r="BP53" i="1" l="1"/>
  <c r="BN53" i="1"/>
  <c r="Z53" i="1"/>
  <c r="BP75" i="1"/>
  <c r="BN75" i="1"/>
  <c r="Z75" i="1"/>
  <c r="BP118" i="1"/>
  <c r="BN118" i="1"/>
  <c r="Z118" i="1"/>
  <c r="BP162" i="1"/>
  <c r="BN162" i="1"/>
  <c r="Z162" i="1"/>
  <c r="BP195" i="1"/>
  <c r="BN195" i="1"/>
  <c r="Z195" i="1"/>
  <c r="BP223" i="1"/>
  <c r="BN223" i="1"/>
  <c r="Z223" i="1"/>
  <c r="BP245" i="1"/>
  <c r="BN245" i="1"/>
  <c r="Z245" i="1"/>
  <c r="BP297" i="1"/>
  <c r="BN297" i="1"/>
  <c r="Z297" i="1"/>
  <c r="BP329" i="1"/>
  <c r="BN329" i="1"/>
  <c r="Z329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BP26" i="1"/>
  <c r="BN26" i="1"/>
  <c r="Z26" i="1"/>
  <c r="BP63" i="1"/>
  <c r="BN63" i="1"/>
  <c r="Z63" i="1"/>
  <c r="BP102" i="1"/>
  <c r="BN102" i="1"/>
  <c r="Z102" i="1"/>
  <c r="BP139" i="1"/>
  <c r="BN139" i="1"/>
  <c r="Z139" i="1"/>
  <c r="Y145" i="1"/>
  <c r="BP144" i="1"/>
  <c r="BN144" i="1"/>
  <c r="Z144" i="1"/>
  <c r="Z145" i="1" s="1"/>
  <c r="BP172" i="1"/>
  <c r="BN172" i="1"/>
  <c r="Z172" i="1"/>
  <c r="BP207" i="1"/>
  <c r="BN207" i="1"/>
  <c r="Z207" i="1"/>
  <c r="BP226" i="1"/>
  <c r="BN226" i="1"/>
  <c r="Z226" i="1"/>
  <c r="BP254" i="1"/>
  <c r="BN254" i="1"/>
  <c r="Z254" i="1"/>
  <c r="BP309" i="1"/>
  <c r="BN309" i="1"/>
  <c r="Z30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BP164" i="1"/>
  <c r="BN164" i="1"/>
  <c r="Z164" i="1"/>
  <c r="BP174" i="1"/>
  <c r="BN174" i="1"/>
  <c r="Z174" i="1"/>
  <c r="Y180" i="1"/>
  <c r="Y179" i="1"/>
  <c r="BP178" i="1"/>
  <c r="BN178" i="1"/>
  <c r="Z178" i="1"/>
  <c r="Z179" i="1" s="1"/>
  <c r="BP183" i="1"/>
  <c r="BN183" i="1"/>
  <c r="Z183" i="1"/>
  <c r="BP197" i="1"/>
  <c r="BN197" i="1"/>
  <c r="Z197" i="1"/>
  <c r="BP210" i="1"/>
  <c r="BN210" i="1"/>
  <c r="Z210" i="1"/>
  <c r="BP228" i="1"/>
  <c r="BN228" i="1"/>
  <c r="Z228" i="1"/>
  <c r="Y240" i="1"/>
  <c r="Y239" i="1"/>
  <c r="BP238" i="1"/>
  <c r="BN238" i="1"/>
  <c r="Z238" i="1"/>
  <c r="Z239" i="1" s="1"/>
  <c r="Y247" i="1"/>
  <c r="BP242" i="1"/>
  <c r="BN242" i="1"/>
  <c r="Z242" i="1"/>
  <c r="Y246" i="1"/>
  <c r="BP252" i="1"/>
  <c r="BN252" i="1"/>
  <c r="Z252" i="1"/>
  <c r="BP260" i="1"/>
  <c r="BN260" i="1"/>
  <c r="Z260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Y330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Z97" i="1"/>
  <c r="BN97" i="1"/>
  <c r="Z104" i="1"/>
  <c r="BN104" i="1"/>
  <c r="Z116" i="1"/>
  <c r="BN116" i="1"/>
  <c r="Z122" i="1"/>
  <c r="BN122" i="1"/>
  <c r="Z133" i="1"/>
  <c r="BN133" i="1"/>
  <c r="BP133" i="1"/>
  <c r="BP148" i="1"/>
  <c r="BN148" i="1"/>
  <c r="Y157" i="1"/>
  <c r="BP156" i="1"/>
  <c r="BN156" i="1"/>
  <c r="Z156" i="1"/>
  <c r="Z157" i="1" s="1"/>
  <c r="Y170" i="1"/>
  <c r="BP160" i="1"/>
  <c r="BN160" i="1"/>
  <c r="Z160" i="1"/>
  <c r="BP168" i="1"/>
  <c r="BN168" i="1"/>
  <c r="Z168" i="1"/>
  <c r="Y201" i="1"/>
  <c r="BP193" i="1"/>
  <c r="BN193" i="1"/>
  <c r="Z193" i="1"/>
  <c r="BP205" i="1"/>
  <c r="BN205" i="1"/>
  <c r="Z205" i="1"/>
  <c r="Y218" i="1"/>
  <c r="BP216" i="1"/>
  <c r="BN216" i="1"/>
  <c r="Z216" i="1"/>
  <c r="BP229" i="1"/>
  <c r="BN229" i="1"/>
  <c r="Z229" i="1"/>
  <c r="BP243" i="1"/>
  <c r="BN243" i="1"/>
  <c r="Z243" i="1"/>
  <c r="BP259" i="1"/>
  <c r="BN259" i="1"/>
  <c r="Z259" i="1"/>
  <c r="BP268" i="1"/>
  <c r="BN268" i="1"/>
  <c r="Z268" i="1"/>
  <c r="BP299" i="1"/>
  <c r="BN299" i="1"/>
  <c r="Z299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176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Z370" i="1" s="1"/>
  <c r="BP391" i="1"/>
  <c r="BN391" i="1"/>
  <c r="Z391" i="1"/>
  <c r="BP401" i="1"/>
  <c r="BN401" i="1"/>
  <c r="Z401" i="1"/>
  <c r="Z403" i="1" s="1"/>
  <c r="W511" i="1"/>
  <c r="BP432" i="1"/>
  <c r="BN432" i="1"/>
  <c r="Z432" i="1"/>
  <c r="BP437" i="1"/>
  <c r="BN437" i="1"/>
  <c r="Z437" i="1"/>
  <c r="BP446" i="1"/>
  <c r="BN446" i="1"/>
  <c r="Z446" i="1"/>
  <c r="Z449" i="1" s="1"/>
  <c r="BP456" i="1"/>
  <c r="BN456" i="1"/>
  <c r="Z456" i="1"/>
  <c r="BP476" i="1"/>
  <c r="BN476" i="1"/>
  <c r="Z476" i="1"/>
  <c r="Y489" i="1"/>
  <c r="BP487" i="1"/>
  <c r="BN487" i="1"/>
  <c r="Z487" i="1"/>
  <c r="F10" i="1"/>
  <c r="F9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Y125" i="1"/>
  <c r="G511" i="1"/>
  <c r="Y131" i="1"/>
  <c r="BP128" i="1"/>
  <c r="BN128" i="1"/>
  <c r="Z128" i="1"/>
  <c r="Z130" i="1" s="1"/>
  <c r="Z151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Y370" i="1"/>
  <c r="F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Y136" i="1"/>
  <c r="Y141" i="1"/>
  <c r="BP138" i="1"/>
  <c r="BN138" i="1"/>
  <c r="Z138" i="1"/>
  <c r="Z140" i="1" s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135" i="1" l="1"/>
  <c r="Z330" i="1"/>
  <c r="Z324" i="1"/>
  <c r="Z246" i="1"/>
  <c r="Z489" i="1"/>
  <c r="Z379" i="1"/>
  <c r="Z270" i="1"/>
  <c r="Z201" i="1"/>
  <c r="Z175" i="1"/>
  <c r="Z106" i="1"/>
  <c r="Z98" i="1"/>
  <c r="Z90" i="1"/>
  <c r="Z70" i="1"/>
  <c r="Z58" i="1"/>
  <c r="X504" i="1"/>
  <c r="Z263" i="1"/>
  <c r="Y505" i="1"/>
  <c r="Y502" i="1"/>
  <c r="Y504" i="1" s="1"/>
  <c r="Y503" i="1"/>
  <c r="Z32" i="1"/>
  <c r="Z464" i="1"/>
  <c r="Z458" i="1"/>
  <c r="Z479" i="1"/>
  <c r="Z443" i="1"/>
  <c r="Z311" i="1"/>
  <c r="Z169" i="1"/>
  <c r="Z255" i="1"/>
  <c r="Z124" i="1"/>
  <c r="Z473" i="1"/>
  <c r="Z293" i="1"/>
  <c r="Z398" i="1"/>
  <c r="Z303" i="1"/>
  <c r="Z415" i="1"/>
  <c r="Z231" i="1"/>
  <c r="Z112" i="1"/>
  <c r="Z44" i="1"/>
  <c r="Y501" i="1"/>
  <c r="Z213" i="1"/>
  <c r="Z119" i="1"/>
  <c r="Z506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<sst xmlns="http://schemas.openxmlformats.org/spreadsheetml/2006/main" count="2210" uniqueCount="806">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</sst>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805</v>
      </c>
      <c r="I5" s="799"/>
      <c r="J5" s="799"/>
      <c r="K5" s="799"/>
      <c r="L5" s="799"/>
      <c r="M5" s="722"/>
      <c r="N5" s="58"/>
      <c r="P5" s="24" t="s">
        <v>10</v>
      </c>
      <c r="Q5" s="856">
        <v>45913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785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Суббота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6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47">
        <v>0.45833333333333331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20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3"/>
      <c r="R10" s="714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4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1" t="s">
        <v>37</v>
      </c>
      <c r="D17" s="596" t="s">
        <v>38</v>
      </c>
      <c r="E17" s="65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9"/>
      <c r="R17" s="649"/>
      <c r="S17" s="649"/>
      <c r="T17" s="650"/>
      <c r="U17" s="870" t="s">
        <v>50</v>
      </c>
      <c r="V17" s="594"/>
      <c r="W17" s="596" t="s">
        <v>51</v>
      </c>
      <c r="X17" s="596" t="s">
        <v>52</v>
      </c>
      <c r="Y17" s="877" t="s">
        <v>53</v>
      </c>
      <c r="Z17" s="794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5"/>
      <c r="AF17" s="846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62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70</v>
      </c>
      <c r="Q23" s="559"/>
      <c r="R23" s="559"/>
      <c r="S23" s="559"/>
      <c r="T23" s="559"/>
      <c r="U23" s="559"/>
      <c r="V23" s="560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70</v>
      </c>
      <c r="Q24" s="559"/>
      <c r="R24" s="559"/>
      <c r="S24" s="559"/>
      <c r="T24" s="559"/>
      <c r="U24" s="559"/>
      <c r="V24" s="560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70</v>
      </c>
      <c r="Q32" s="559"/>
      <c r="R32" s="559"/>
      <c r="S32" s="559"/>
      <c r="T32" s="559"/>
      <c r="U32" s="559"/>
      <c r="V32" s="560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70</v>
      </c>
      <c r="Q33" s="559"/>
      <c r="R33" s="559"/>
      <c r="S33" s="559"/>
      <c r="T33" s="559"/>
      <c r="U33" s="559"/>
      <c r="V33" s="560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70</v>
      </c>
      <c r="Q36" s="559"/>
      <c r="R36" s="559"/>
      <c r="S36" s="559"/>
      <c r="T36" s="559"/>
      <c r="U36" s="559"/>
      <c r="V36" s="560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70</v>
      </c>
      <c r="Q37" s="559"/>
      <c r="R37" s="559"/>
      <c r="S37" s="559"/>
      <c r="T37" s="559"/>
      <c r="U37" s="559"/>
      <c r="V37" s="560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100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480</v>
      </c>
      <c r="Y41" s="550">
        <f>IFERROR(IF(X41="",0,CEILING((X41/$H41),1)*$H41),"")</f>
        <v>486.00000000000006</v>
      </c>
      <c r="Z41" s="36">
        <f>IFERROR(IF(Y41=0,"",ROUNDUP(Y41/H41,0)*0.01898),"")</f>
        <v>0.85409999999999997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499.33333333333326</v>
      </c>
      <c r="BN41" s="64">
        <f>IFERROR(Y41*I41/H41,"0")</f>
        <v>505.57499999999999</v>
      </c>
      <c r="BO41" s="64">
        <f>IFERROR(1/J41*(X41/H41),"0")</f>
        <v>0.69444444444444442</v>
      </c>
      <c r="BP41" s="64">
        <f>IFERROR(1/J41*(Y41/H41),"0")</f>
        <v>0.703125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70</v>
      </c>
      <c r="Q44" s="559"/>
      <c r="R44" s="559"/>
      <c r="S44" s="559"/>
      <c r="T44" s="559"/>
      <c r="U44" s="559"/>
      <c r="V44" s="560"/>
      <c r="W44" s="37" t="s">
        <v>71</v>
      </c>
      <c r="X44" s="551">
        <f>IFERROR(X41/H41,"0")+IFERROR(X42/H42,"0")+IFERROR(X43/H43,"0")</f>
        <v>44.444444444444443</v>
      </c>
      <c r="Y44" s="551">
        <f>IFERROR(Y41/H41,"0")+IFERROR(Y42/H42,"0")+IFERROR(Y43/H43,"0")</f>
        <v>45</v>
      </c>
      <c r="Z44" s="551">
        <f>IFERROR(IF(Z41="",0,Z41),"0")+IFERROR(IF(Z42="",0,Z42),"0")+IFERROR(IF(Z43="",0,Z43),"0")</f>
        <v>0.85409999999999997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70</v>
      </c>
      <c r="Q45" s="559"/>
      <c r="R45" s="559"/>
      <c r="S45" s="559"/>
      <c r="T45" s="559"/>
      <c r="U45" s="559"/>
      <c r="V45" s="560"/>
      <c r="W45" s="37" t="s">
        <v>68</v>
      </c>
      <c r="X45" s="551">
        <f>IFERROR(SUM(X41:X43),"0")</f>
        <v>480</v>
      </c>
      <c r="Y45" s="551">
        <f>IFERROR(SUM(Y41:Y43),"0")</f>
        <v>486.00000000000006</v>
      </c>
      <c r="Z45" s="37"/>
      <c r="AA45" s="552"/>
      <c r="AB45" s="552"/>
      <c r="AC45" s="552"/>
    </row>
    <row r="46" spans="1:68" ht="14.25" hidden="1" customHeight="1" x14ac:dyDescent="0.25">
      <c r="A46" s="561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70</v>
      </c>
      <c r="Q48" s="559"/>
      <c r="R48" s="559"/>
      <c r="S48" s="559"/>
      <c r="T48" s="559"/>
      <c r="U48" s="559"/>
      <c r="V48" s="560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70</v>
      </c>
      <c r="Q49" s="559"/>
      <c r="R49" s="559"/>
      <c r="S49" s="559"/>
      <c r="T49" s="559"/>
      <c r="U49" s="559"/>
      <c r="V49" s="560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70</v>
      </c>
      <c r="Q58" s="559"/>
      <c r="R58" s="559"/>
      <c r="S58" s="559"/>
      <c r="T58" s="559"/>
      <c r="U58" s="559"/>
      <c r="V58" s="560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70</v>
      </c>
      <c r="Q59" s="559"/>
      <c r="R59" s="559"/>
      <c r="S59" s="559"/>
      <c r="T59" s="559"/>
      <c r="U59" s="559"/>
      <c r="V59" s="560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61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70</v>
      </c>
      <c r="Q64" s="559"/>
      <c r="R64" s="559"/>
      <c r="S64" s="559"/>
      <c r="T64" s="559"/>
      <c r="U64" s="559"/>
      <c r="V64" s="560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70</v>
      </c>
      <c r="Q65" s="559"/>
      <c r="R65" s="559"/>
      <c r="S65" s="559"/>
      <c r="T65" s="559"/>
      <c r="U65" s="559"/>
      <c r="V65" s="560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61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70</v>
      </c>
      <c r="Q70" s="559"/>
      <c r="R70" s="559"/>
      <c r="S70" s="559"/>
      <c r="T70" s="559"/>
      <c r="U70" s="559"/>
      <c r="V70" s="560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70</v>
      </c>
      <c r="Q71" s="559"/>
      <c r="R71" s="559"/>
      <c r="S71" s="559"/>
      <c r="T71" s="559"/>
      <c r="U71" s="559"/>
      <c r="V71" s="560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70</v>
      </c>
      <c r="Q78" s="559"/>
      <c r="R78" s="559"/>
      <c r="S78" s="559"/>
      <c r="T78" s="559"/>
      <c r="U78" s="559"/>
      <c r="V78" s="560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70</v>
      </c>
      <c r="Q79" s="559"/>
      <c r="R79" s="559"/>
      <c r="S79" s="559"/>
      <c r="T79" s="559"/>
      <c r="U79" s="559"/>
      <c r="V79" s="560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70</v>
      </c>
      <c r="Q83" s="559"/>
      <c r="R83" s="559"/>
      <c r="S83" s="559"/>
      <c r="T83" s="559"/>
      <c r="U83" s="559"/>
      <c r="V83" s="560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70</v>
      </c>
      <c r="Q84" s="559"/>
      <c r="R84" s="559"/>
      <c r="S84" s="559"/>
      <c r="T84" s="559"/>
      <c r="U84" s="559"/>
      <c r="V84" s="560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70</v>
      </c>
      <c r="Q90" s="559"/>
      <c r="R90" s="559"/>
      <c r="S90" s="559"/>
      <c r="T90" s="559"/>
      <c r="U90" s="559"/>
      <c r="V90" s="560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70</v>
      </c>
      <c r="Q91" s="559"/>
      <c r="R91" s="559"/>
      <c r="S91" s="559"/>
      <c r="T91" s="559"/>
      <c r="U91" s="559"/>
      <c r="V91" s="560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61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8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4301052039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70</v>
      </c>
      <c r="Q98" s="559"/>
      <c r="R98" s="559"/>
      <c r="S98" s="559"/>
      <c r="T98" s="559"/>
      <c r="U98" s="559"/>
      <c r="V98" s="560"/>
      <c r="W98" s="37" t="s">
        <v>71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hidden="1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70</v>
      </c>
      <c r="Q99" s="559"/>
      <c r="R99" s="559"/>
      <c r="S99" s="559"/>
      <c r="T99" s="559"/>
      <c r="U99" s="559"/>
      <c r="V99" s="560"/>
      <c r="W99" s="37" t="s">
        <v>68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hidden="1" customHeight="1" x14ac:dyDescent="0.25">
      <c r="A100" s="571" t="s">
        <v>193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102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300</v>
      </c>
      <c r="Y102" s="550">
        <f>IFERROR(IF(X102="",0,CEILING((X102/$H102),1)*$H102),"")</f>
        <v>302.40000000000003</v>
      </c>
      <c r="Z102" s="36">
        <f>IFERROR(IF(Y102=0,"",ROUNDUP(Y102/H102,0)*0.01898),"")</f>
        <v>0.53144000000000002</v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312.08333333333331</v>
      </c>
      <c r="BN102" s="64">
        <f>IFERROR(Y102*I102/H102,"0")</f>
        <v>314.58000000000004</v>
      </c>
      <c r="BO102" s="64">
        <f>IFERROR(1/J102*(X102/H102),"0")</f>
        <v>0.43402777777777773</v>
      </c>
      <c r="BP102" s="64">
        <f>IFERROR(1/J102*(Y102/H102),"0")</f>
        <v>0.4375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70</v>
      </c>
      <c r="Q106" s="559"/>
      <c r="R106" s="559"/>
      <c r="S106" s="559"/>
      <c r="T106" s="559"/>
      <c r="U106" s="559"/>
      <c r="V106" s="560"/>
      <c r="W106" s="37" t="s">
        <v>71</v>
      </c>
      <c r="X106" s="551">
        <f>IFERROR(X102/H102,"0")+IFERROR(X103/H103,"0")+IFERROR(X104/H104,"0")+IFERROR(X105/H105,"0")</f>
        <v>27.777777777777775</v>
      </c>
      <c r="Y106" s="551">
        <f>IFERROR(Y102/H102,"0")+IFERROR(Y103/H103,"0")+IFERROR(Y104/H104,"0")+IFERROR(Y105/H105,"0")</f>
        <v>28</v>
      </c>
      <c r="Z106" s="551">
        <f>IFERROR(IF(Z102="",0,Z102),"0")+IFERROR(IF(Z103="",0,Z103),"0")+IFERROR(IF(Z104="",0,Z104),"0")+IFERROR(IF(Z105="",0,Z105),"0")</f>
        <v>0.53144000000000002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70</v>
      </c>
      <c r="Q107" s="559"/>
      <c r="R107" s="559"/>
      <c r="S107" s="559"/>
      <c r="T107" s="559"/>
      <c r="U107" s="559"/>
      <c r="V107" s="560"/>
      <c r="W107" s="37" t="s">
        <v>68</v>
      </c>
      <c r="X107" s="551">
        <f>IFERROR(SUM(X102:X105),"0")</f>
        <v>300</v>
      </c>
      <c r="Y107" s="551">
        <f>IFERROR(SUM(Y102:Y105),"0")</f>
        <v>302.40000000000003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134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208</v>
      </c>
      <c r="B111" s="54" t="s">
        <v>209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70</v>
      </c>
      <c r="Q112" s="559"/>
      <c r="R112" s="559"/>
      <c r="S112" s="559"/>
      <c r="T112" s="559"/>
      <c r="U112" s="559"/>
      <c r="V112" s="560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70</v>
      </c>
      <c r="Q113" s="559"/>
      <c r="R113" s="559"/>
      <c r="S113" s="559"/>
      <c r="T113" s="559"/>
      <c r="U113" s="559"/>
      <c r="V113" s="560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72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hidden="1" customHeight="1" x14ac:dyDescent="0.25">
      <c r="A115" s="54" t="s">
        <v>210</v>
      </c>
      <c r="B115" s="54" t="s">
        <v>211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70</v>
      </c>
      <c r="Q119" s="559"/>
      <c r="R119" s="559"/>
      <c r="S119" s="559"/>
      <c r="T119" s="559"/>
      <c r="U119" s="559"/>
      <c r="V119" s="560"/>
      <c r="W119" s="37" t="s">
        <v>71</v>
      </c>
      <c r="X119" s="551">
        <f>IFERROR(X115/H115,"0")+IFERROR(X116/H116,"0")+IFERROR(X117/H117,"0")+IFERROR(X118/H118,"0")</f>
        <v>0</v>
      </c>
      <c r="Y119" s="551">
        <f>IFERROR(Y115/H115,"0")+IFERROR(Y116/H116,"0")+IFERROR(Y117/H117,"0")+IFERROR(Y118/H118,"0")</f>
        <v>0</v>
      </c>
      <c r="Z119" s="551">
        <f>IFERROR(IF(Z115="",0,Z115),"0")+IFERROR(IF(Z116="",0,Z116),"0")+IFERROR(IF(Z117="",0,Z117),"0")+IFERROR(IF(Z118="",0,Z118),"0")</f>
        <v>0</v>
      </c>
      <c r="AA119" s="552"/>
      <c r="AB119" s="552"/>
      <c r="AC119" s="552"/>
    </row>
    <row r="120" spans="1:68" hidden="1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70</v>
      </c>
      <c r="Q120" s="559"/>
      <c r="R120" s="559"/>
      <c r="S120" s="559"/>
      <c r="T120" s="559"/>
      <c r="U120" s="559"/>
      <c r="V120" s="560"/>
      <c r="W120" s="37" t="s">
        <v>68</v>
      </c>
      <c r="X120" s="551">
        <f>IFERROR(SUM(X115:X118),"0")</f>
        <v>0</v>
      </c>
      <c r="Y120" s="551">
        <f>IFERROR(SUM(Y115:Y118),"0")</f>
        <v>0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164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70</v>
      </c>
      <c r="Q124" s="559"/>
      <c r="R124" s="559"/>
      <c r="S124" s="559"/>
      <c r="T124" s="559"/>
      <c r="U124" s="559"/>
      <c r="V124" s="560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70</v>
      </c>
      <c r="Q125" s="559"/>
      <c r="R125" s="559"/>
      <c r="S125" s="559"/>
      <c r="T125" s="559"/>
      <c r="U125" s="559"/>
      <c r="V125" s="560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71" t="s">
        <v>226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102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70</v>
      </c>
      <c r="Q130" s="559"/>
      <c r="R130" s="559"/>
      <c r="S130" s="559"/>
      <c r="T130" s="559"/>
      <c r="U130" s="559"/>
      <c r="V130" s="560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70</v>
      </c>
      <c r="Q131" s="559"/>
      <c r="R131" s="559"/>
      <c r="S131" s="559"/>
      <c r="T131" s="559"/>
      <c r="U131" s="559"/>
      <c r="V131" s="560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1" t="s">
        <v>63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70</v>
      </c>
      <c r="Q135" s="559"/>
      <c r="R135" s="559"/>
      <c r="S135" s="559"/>
      <c r="T135" s="559"/>
      <c r="U135" s="559"/>
      <c r="V135" s="560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70</v>
      </c>
      <c r="Q136" s="559"/>
      <c r="R136" s="559"/>
      <c r="S136" s="559"/>
      <c r="T136" s="559"/>
      <c r="U136" s="559"/>
      <c r="V136" s="560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1" t="s">
        <v>72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70</v>
      </c>
      <c r="Q140" s="559"/>
      <c r="R140" s="559"/>
      <c r="S140" s="559"/>
      <c r="T140" s="559"/>
      <c r="U140" s="559"/>
      <c r="V140" s="560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70</v>
      </c>
      <c r="Q141" s="559"/>
      <c r="R141" s="559"/>
      <c r="S141" s="559"/>
      <c r="T141" s="559"/>
      <c r="U141" s="559"/>
      <c r="V141" s="560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71" t="s">
        <v>100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102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70</v>
      </c>
      <c r="Q145" s="559"/>
      <c r="R145" s="559"/>
      <c r="S145" s="559"/>
      <c r="T145" s="559"/>
      <c r="U145" s="559"/>
      <c r="V145" s="560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70</v>
      </c>
      <c r="Q146" s="559"/>
      <c r="R146" s="559"/>
      <c r="S146" s="559"/>
      <c r="T146" s="559"/>
      <c r="U146" s="559"/>
      <c r="V146" s="560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70</v>
      </c>
      <c r="Q151" s="559"/>
      <c r="R151" s="559"/>
      <c r="S151" s="559"/>
      <c r="T151" s="559"/>
      <c r="U151" s="559"/>
      <c r="V151" s="560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70</v>
      </c>
      <c r="Q152" s="559"/>
      <c r="R152" s="559"/>
      <c r="S152" s="559"/>
      <c r="T152" s="559"/>
      <c r="U152" s="559"/>
      <c r="V152" s="560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250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251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252</v>
      </c>
      <c r="B156" s="54" t="s">
        <v>253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70</v>
      </c>
      <c r="Q157" s="559"/>
      <c r="R157" s="559"/>
      <c r="S157" s="559"/>
      <c r="T157" s="559"/>
      <c r="U157" s="559"/>
      <c r="V157" s="560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70</v>
      </c>
      <c r="Q158" s="559"/>
      <c r="R158" s="559"/>
      <c r="S158" s="559"/>
      <c r="T158" s="559"/>
      <c r="U158" s="559"/>
      <c r="V158" s="560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hidden="1" customHeight="1" x14ac:dyDescent="0.25">
      <c r="A160" s="54" t="s">
        <v>255</v>
      </c>
      <c r="B160" s="54" t="s">
        <v>256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271</v>
      </c>
      <c r="B166" s="54" t="s">
        <v>272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70</v>
      </c>
      <c r="Q169" s="559"/>
      <c r="R169" s="559"/>
      <c r="S169" s="559"/>
      <c r="T169" s="559"/>
      <c r="U169" s="559"/>
      <c r="V169" s="560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70</v>
      </c>
      <c r="Q170" s="559"/>
      <c r="R170" s="559"/>
      <c r="S170" s="559"/>
      <c r="T170" s="559"/>
      <c r="U170" s="559"/>
      <c r="V170" s="560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61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70</v>
      </c>
      <c r="Q175" s="559"/>
      <c r="R175" s="559"/>
      <c r="S175" s="559"/>
      <c r="T175" s="559"/>
      <c r="U175" s="559"/>
      <c r="V175" s="560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70</v>
      </c>
      <c r="Q176" s="559"/>
      <c r="R176" s="559"/>
      <c r="S176" s="559"/>
      <c r="T176" s="559"/>
      <c r="U176" s="559"/>
      <c r="V176" s="560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1" t="s">
        <v>288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70</v>
      </c>
      <c r="Q179" s="559"/>
      <c r="R179" s="559"/>
      <c r="S179" s="559"/>
      <c r="T179" s="559"/>
      <c r="U179" s="559"/>
      <c r="V179" s="560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70</v>
      </c>
      <c r="Q180" s="559"/>
      <c r="R180" s="559"/>
      <c r="S180" s="559"/>
      <c r="T180" s="559"/>
      <c r="U180" s="559"/>
      <c r="V180" s="560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71" t="s">
        <v>291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70</v>
      </c>
      <c r="Q185" s="559"/>
      <c r="R185" s="559"/>
      <c r="S185" s="559"/>
      <c r="T185" s="559"/>
      <c r="U185" s="559"/>
      <c r="V185" s="560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70</v>
      </c>
      <c r="Q186" s="559"/>
      <c r="R186" s="559"/>
      <c r="S186" s="559"/>
      <c r="T186" s="559"/>
      <c r="U186" s="559"/>
      <c r="V186" s="560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70</v>
      </c>
      <c r="Q190" s="559"/>
      <c r="R190" s="559"/>
      <c r="S190" s="559"/>
      <c r="T190" s="559"/>
      <c r="U190" s="559"/>
      <c r="V190" s="560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70</v>
      </c>
      <c r="Q191" s="559"/>
      <c r="R191" s="559"/>
      <c r="S191" s="559"/>
      <c r="T191" s="559"/>
      <c r="U191" s="559"/>
      <c r="V191" s="560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hidden="1" customHeight="1" x14ac:dyDescent="0.25">
      <c r="A193" s="54" t="s">
        <v>302</v>
      </c>
      <c r="B193" s="54" t="s">
        <v>303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305</v>
      </c>
      <c r="B194" s="54" t="s">
        <v>306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70</v>
      </c>
      <c r="Q201" s="559"/>
      <c r="R201" s="559"/>
      <c r="S201" s="559"/>
      <c r="T201" s="559"/>
      <c r="U201" s="559"/>
      <c r="V201" s="560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hidden="1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70</v>
      </c>
      <c r="Q202" s="559"/>
      <c r="R202" s="559"/>
      <c r="S202" s="559"/>
      <c r="T202" s="559"/>
      <c r="U202" s="559"/>
      <c r="V202" s="560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hidden="1" customHeight="1" x14ac:dyDescent="0.25">
      <c r="A203" s="561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328</v>
      </c>
      <c r="B206" s="54" t="s">
        <v>329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400</v>
      </c>
      <c r="Y207" s="550">
        <f t="shared" si="21"/>
        <v>400.8</v>
      </c>
      <c r="Z207" s="36">
        <f t="shared" ref="Z207:Z212" si="26">IFERROR(IF(Y207=0,"",ROUNDUP(Y207/H207,0)*0.00651),"")</f>
        <v>1.08717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445</v>
      </c>
      <c r="BN207" s="64">
        <f t="shared" si="23"/>
        <v>445.89</v>
      </c>
      <c r="BO207" s="64">
        <f t="shared" si="24"/>
        <v>0.91575091575091594</v>
      </c>
      <c r="BP207" s="64">
        <f t="shared" si="25"/>
        <v>0.91758241758241765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320</v>
      </c>
      <c r="Y209" s="550">
        <f t="shared" si="21"/>
        <v>321.59999999999997</v>
      </c>
      <c r="Z209" s="36">
        <f t="shared" si="26"/>
        <v>0.87234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353.60000000000008</v>
      </c>
      <c r="BN209" s="64">
        <f t="shared" si="23"/>
        <v>355.36799999999999</v>
      </c>
      <c r="BO209" s="64">
        <f t="shared" si="24"/>
        <v>0.73260073260073266</v>
      </c>
      <c r="BP209" s="64">
        <f t="shared" si="25"/>
        <v>0.73626373626373631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240</v>
      </c>
      <c r="Y210" s="550">
        <f t="shared" si="21"/>
        <v>240</v>
      </c>
      <c r="Z210" s="36">
        <f t="shared" si="26"/>
        <v>0.65100000000000002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265.20000000000005</v>
      </c>
      <c r="BN210" s="64">
        <f t="shared" si="23"/>
        <v>265.20000000000005</v>
      </c>
      <c r="BO210" s="64">
        <f t="shared" si="24"/>
        <v>0.5494505494505495</v>
      </c>
      <c r="BP210" s="64">
        <f t="shared" si="25"/>
        <v>0.5494505494505495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160</v>
      </c>
      <c r="Y211" s="550">
        <f t="shared" si="21"/>
        <v>160.79999999999998</v>
      </c>
      <c r="Z211" s="36">
        <f t="shared" si="26"/>
        <v>0.43617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176.80000000000004</v>
      </c>
      <c r="BN211" s="64">
        <f t="shared" si="23"/>
        <v>177.684</v>
      </c>
      <c r="BO211" s="64">
        <f t="shared" si="24"/>
        <v>0.36630036630036633</v>
      </c>
      <c r="BP211" s="64">
        <f t="shared" si="25"/>
        <v>0.36813186813186816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70</v>
      </c>
      <c r="Q213" s="559"/>
      <c r="R213" s="559"/>
      <c r="S213" s="559"/>
      <c r="T213" s="559"/>
      <c r="U213" s="559"/>
      <c r="V213" s="560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466.66666666666669</v>
      </c>
      <c r="Y213" s="551">
        <f>IFERROR(Y204/H204,"0")+IFERROR(Y205/H205,"0")+IFERROR(Y206/H206,"0")+IFERROR(Y207/H207,"0")+IFERROR(Y208/H208,"0")+IFERROR(Y209/H209,"0")+IFERROR(Y210/H210,"0")+IFERROR(Y211/H211,"0")+IFERROR(Y212/H212,"0")</f>
        <v>468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3.0466799999999998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70</v>
      </c>
      <c r="Q214" s="559"/>
      <c r="R214" s="559"/>
      <c r="S214" s="559"/>
      <c r="T214" s="559"/>
      <c r="U214" s="559"/>
      <c r="V214" s="560"/>
      <c r="W214" s="37" t="s">
        <v>68</v>
      </c>
      <c r="X214" s="551">
        <f>IFERROR(SUM(X204:X212),"0")</f>
        <v>1120</v>
      </c>
      <c r="Y214" s="551">
        <f>IFERROR(SUM(Y204:Y212),"0")</f>
        <v>1123.2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hidden="1" customHeight="1" x14ac:dyDescent="0.25">
      <c r="A216" s="54" t="s">
        <v>345</v>
      </c>
      <c r="B216" s="54" t="s">
        <v>346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348</v>
      </c>
      <c r="B217" s="54" t="s">
        <v>349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70</v>
      </c>
      <c r="Q218" s="559"/>
      <c r="R218" s="559"/>
      <c r="S218" s="559"/>
      <c r="T218" s="559"/>
      <c r="U218" s="559"/>
      <c r="V218" s="560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70</v>
      </c>
      <c r="Q219" s="559"/>
      <c r="R219" s="559"/>
      <c r="S219" s="559"/>
      <c r="T219" s="559"/>
      <c r="U219" s="559"/>
      <c r="V219" s="560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71" t="s">
        <v>351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01" t="s">
        <v>363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361</v>
      </c>
      <c r="B226" s="54" t="s">
        <v>364</v>
      </c>
      <c r="C226" s="31">
        <v>4301011824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4" t="s">
        <v>372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70</v>
      </c>
      <c r="Q231" s="559"/>
      <c r="R231" s="559"/>
      <c r="S231" s="559"/>
      <c r="T231" s="559"/>
      <c r="U231" s="559"/>
      <c r="V231" s="560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70</v>
      </c>
      <c r="Q232" s="559"/>
      <c r="R232" s="559"/>
      <c r="S232" s="559"/>
      <c r="T232" s="559"/>
      <c r="U232" s="559"/>
      <c r="V232" s="560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70</v>
      </c>
      <c r="Q235" s="559"/>
      <c r="R235" s="559"/>
      <c r="S235" s="559"/>
      <c r="T235" s="559"/>
      <c r="U235" s="559"/>
      <c r="V235" s="560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70</v>
      </c>
      <c r="Q236" s="559"/>
      <c r="R236" s="559"/>
      <c r="S236" s="559"/>
      <c r="T236" s="559"/>
      <c r="U236" s="559"/>
      <c r="V236" s="560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378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42" t="s">
        <v>381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70</v>
      </c>
      <c r="Q239" s="559"/>
      <c r="R239" s="559"/>
      <c r="S239" s="559"/>
      <c r="T239" s="559"/>
      <c r="U239" s="559"/>
      <c r="V239" s="560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70</v>
      </c>
      <c r="Q240" s="559"/>
      <c r="R240" s="559"/>
      <c r="S240" s="559"/>
      <c r="T240" s="559"/>
      <c r="U240" s="559"/>
      <c r="V240" s="560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383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70</v>
      </c>
      <c r="Q246" s="559"/>
      <c r="R246" s="559"/>
      <c r="S246" s="559"/>
      <c r="T246" s="559"/>
      <c r="U246" s="559"/>
      <c r="V246" s="560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70</v>
      </c>
      <c r="Q247" s="559"/>
      <c r="R247" s="559"/>
      <c r="S247" s="559"/>
      <c r="T247" s="559"/>
      <c r="U247" s="559"/>
      <c r="V247" s="560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394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102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70</v>
      </c>
      <c r="Q255" s="559"/>
      <c r="R255" s="559"/>
      <c r="S255" s="559"/>
      <c r="T255" s="559"/>
      <c r="U255" s="559"/>
      <c r="V255" s="560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70</v>
      </c>
      <c r="Q256" s="559"/>
      <c r="R256" s="559"/>
      <c r="S256" s="559"/>
      <c r="T256" s="559"/>
      <c r="U256" s="559"/>
      <c r="V256" s="560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410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102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415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34" t="s">
        <v>422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70</v>
      </c>
      <c r="Q263" s="559"/>
      <c r="R263" s="559"/>
      <c r="S263" s="559"/>
      <c r="T263" s="559"/>
      <c r="U263" s="559"/>
      <c r="V263" s="560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70</v>
      </c>
      <c r="Q264" s="559"/>
      <c r="R264" s="559"/>
      <c r="S264" s="559"/>
      <c r="T264" s="559"/>
      <c r="U264" s="559"/>
      <c r="V264" s="560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424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72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428</v>
      </c>
      <c r="B268" s="54" t="s">
        <v>429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431</v>
      </c>
      <c r="B269" s="54" t="s">
        <v>432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70</v>
      </c>
      <c r="Q270" s="559"/>
      <c r="R270" s="559"/>
      <c r="S270" s="559"/>
      <c r="T270" s="559"/>
      <c r="U270" s="559"/>
      <c r="V270" s="560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70</v>
      </c>
      <c r="Q271" s="559"/>
      <c r="R271" s="559"/>
      <c r="S271" s="559"/>
      <c r="T271" s="559"/>
      <c r="U271" s="559"/>
      <c r="V271" s="560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434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63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70</v>
      </c>
      <c r="Q275" s="559"/>
      <c r="R275" s="559"/>
      <c r="S275" s="559"/>
      <c r="T275" s="559"/>
      <c r="U275" s="559"/>
      <c r="V275" s="560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70</v>
      </c>
      <c r="Q276" s="559"/>
      <c r="R276" s="559"/>
      <c r="S276" s="559"/>
      <c r="T276" s="559"/>
      <c r="U276" s="559"/>
      <c r="V276" s="560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72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70</v>
      </c>
      <c r="Q279" s="559"/>
      <c r="R279" s="559"/>
      <c r="S279" s="559"/>
      <c r="T279" s="559"/>
      <c r="U279" s="559"/>
      <c r="V279" s="560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70</v>
      </c>
      <c r="Q280" s="559"/>
      <c r="R280" s="559"/>
      <c r="S280" s="559"/>
      <c r="T280" s="559"/>
      <c r="U280" s="559"/>
      <c r="V280" s="560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441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102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70</v>
      </c>
      <c r="Q284" s="559"/>
      <c r="R284" s="559"/>
      <c r="S284" s="559"/>
      <c r="T284" s="559"/>
      <c r="U284" s="559"/>
      <c r="V284" s="560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70</v>
      </c>
      <c r="Q285" s="559"/>
      <c r="R285" s="559"/>
      <c r="S285" s="559"/>
      <c r="T285" s="559"/>
      <c r="U285" s="559"/>
      <c r="V285" s="560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446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102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70</v>
      </c>
      <c r="Q293" s="559"/>
      <c r="R293" s="559"/>
      <c r="S293" s="559"/>
      <c r="T293" s="559"/>
      <c r="U293" s="559"/>
      <c r="V293" s="560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70</v>
      </c>
      <c r="Q294" s="559"/>
      <c r="R294" s="559"/>
      <c r="S294" s="559"/>
      <c r="T294" s="559"/>
      <c r="U294" s="559"/>
      <c r="V294" s="560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63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70</v>
      </c>
      <c r="Q303" s="559"/>
      <c r="R303" s="559"/>
      <c r="S303" s="559"/>
      <c r="T303" s="559"/>
      <c r="U303" s="559"/>
      <c r="V303" s="560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70</v>
      </c>
      <c r="Q304" s="559"/>
      <c r="R304" s="559"/>
      <c r="S304" s="559"/>
      <c r="T304" s="559"/>
      <c r="U304" s="559"/>
      <c r="V304" s="560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61" t="s">
        <v>72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70</v>
      </c>
      <c r="Q311" s="559"/>
      <c r="R311" s="559"/>
      <c r="S311" s="559"/>
      <c r="T311" s="559"/>
      <c r="U311" s="559"/>
      <c r="V311" s="560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70</v>
      </c>
      <c r="Q312" s="559"/>
      <c r="R312" s="559"/>
      <c r="S312" s="559"/>
      <c r="T312" s="559"/>
      <c r="U312" s="559"/>
      <c r="V312" s="560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164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hidden="1" customHeight="1" x14ac:dyDescent="0.25">
      <c r="A314" s="54" t="s">
        <v>495</v>
      </c>
      <c r="B314" s="54" t="s">
        <v>496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68</v>
      </c>
      <c r="X315" s="549">
        <v>300</v>
      </c>
      <c r="Y315" s="550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hidden="1" customHeight="1" x14ac:dyDescent="0.25">
      <c r="A316" s="54" t="s">
        <v>501</v>
      </c>
      <c r="B316" s="54" t="s">
        <v>502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70</v>
      </c>
      <c r="Q317" s="559"/>
      <c r="R317" s="559"/>
      <c r="S317" s="559"/>
      <c r="T317" s="559"/>
      <c r="U317" s="559"/>
      <c r="V317" s="560"/>
      <c r="W317" s="37" t="s">
        <v>71</v>
      </c>
      <c r="X317" s="551">
        <f>IFERROR(X314/H314,"0")+IFERROR(X315/H315,"0")+IFERROR(X316/H316,"0")</f>
        <v>38.46153846153846</v>
      </c>
      <c r="Y317" s="551">
        <f>IFERROR(Y314/H314,"0")+IFERROR(Y315/H315,"0")+IFERROR(Y316/H316,"0")</f>
        <v>39</v>
      </c>
      <c r="Z317" s="551">
        <f>IFERROR(IF(Z314="",0,Z314),"0")+IFERROR(IF(Z315="",0,Z315),"0")+IFERROR(IF(Z316="",0,Z316),"0")</f>
        <v>0.74021999999999999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70</v>
      </c>
      <c r="Q318" s="559"/>
      <c r="R318" s="559"/>
      <c r="S318" s="559"/>
      <c r="T318" s="559"/>
      <c r="U318" s="559"/>
      <c r="V318" s="560"/>
      <c r="W318" s="37" t="s">
        <v>68</v>
      </c>
      <c r="X318" s="551">
        <f>IFERROR(SUM(X314:X316),"0")</f>
        <v>300</v>
      </c>
      <c r="Y318" s="551">
        <f>IFERROR(SUM(Y314:Y316),"0")</f>
        <v>304.2</v>
      </c>
      <c r="Z318" s="37"/>
      <c r="AA318" s="552"/>
      <c r="AB318" s="552"/>
      <c r="AC318" s="552"/>
    </row>
    <row r="319" spans="1:68" ht="14.25" hidden="1" customHeight="1" x14ac:dyDescent="0.25">
      <c r="A319" s="561" t="s">
        <v>94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90" t="s">
        <v>506</v>
      </c>
      <c r="Q320" s="556"/>
      <c r="R320" s="556"/>
      <c r="S320" s="556"/>
      <c r="T320" s="557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68" t="s">
        <v>510</v>
      </c>
      <c r="Q321" s="556"/>
      <c r="R321" s="556"/>
      <c r="S321" s="556"/>
      <c r="T321" s="557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70</v>
      </c>
      <c r="Q324" s="559"/>
      <c r="R324" s="559"/>
      <c r="S324" s="559"/>
      <c r="T324" s="559"/>
      <c r="U324" s="559"/>
      <c r="V324" s="560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70</v>
      </c>
      <c r="Q325" s="559"/>
      <c r="R325" s="559"/>
      <c r="S325" s="559"/>
      <c r="T325" s="559"/>
      <c r="U325" s="559"/>
      <c r="V325" s="560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1" t="s">
        <v>516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70</v>
      </c>
      <c r="Q330" s="559"/>
      <c r="R330" s="559"/>
      <c r="S330" s="559"/>
      <c r="T330" s="559"/>
      <c r="U330" s="559"/>
      <c r="V330" s="560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70</v>
      </c>
      <c r="Q331" s="559"/>
      <c r="R331" s="559"/>
      <c r="S331" s="559"/>
      <c r="T331" s="559"/>
      <c r="U331" s="559"/>
      <c r="V331" s="560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525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72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70</v>
      </c>
      <c r="Q337" s="559"/>
      <c r="R337" s="559"/>
      <c r="S337" s="559"/>
      <c r="T337" s="559"/>
      <c r="U337" s="559"/>
      <c r="V337" s="560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70</v>
      </c>
      <c r="Q338" s="559"/>
      <c r="R338" s="559"/>
      <c r="S338" s="559"/>
      <c r="T338" s="559"/>
      <c r="U338" s="559"/>
      <c r="V338" s="560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04" t="s">
        <v>535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536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102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hidden="1" customHeight="1" x14ac:dyDescent="0.25">
      <c r="A342" s="54" t="s">
        <v>537</v>
      </c>
      <c r="B342" s="54" t="s">
        <v>538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68</v>
      </c>
      <c r="X343" s="549">
        <v>400</v>
      </c>
      <c r="Y343" s="550">
        <f t="shared" si="38"/>
        <v>405</v>
      </c>
      <c r="Z343" s="36">
        <f>IFERROR(IF(Y343=0,"",ROUNDUP(Y343/H343,0)*0.02175),"")</f>
        <v>0.58724999999999994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412.8</v>
      </c>
      <c r="BN343" s="64">
        <f t="shared" si="40"/>
        <v>417.96000000000004</v>
      </c>
      <c r="BO343" s="64">
        <f t="shared" si="41"/>
        <v>0.55555555555555558</v>
      </c>
      <c r="BP343" s="64">
        <f t="shared" si="42"/>
        <v>0.5625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500</v>
      </c>
      <c r="Y344" s="550">
        <f t="shared" si="38"/>
        <v>510</v>
      </c>
      <c r="Z344" s="36">
        <f>IFERROR(IF(Y344=0,"",ROUNDUP(Y344/H344,0)*0.02175),"")</f>
        <v>0.73949999999999994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516</v>
      </c>
      <c r="BN344" s="64">
        <f t="shared" si="40"/>
        <v>526.32000000000005</v>
      </c>
      <c r="BO344" s="64">
        <f t="shared" si="41"/>
        <v>0.69444444444444442</v>
      </c>
      <c r="BP344" s="64">
        <f t="shared" si="42"/>
        <v>0.70833333333333326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400</v>
      </c>
      <c r="Y345" s="550">
        <f t="shared" si="38"/>
        <v>405</v>
      </c>
      <c r="Z345" s="36">
        <f>IFERROR(IF(Y345=0,"",ROUNDUP(Y345/H345,0)*0.02175),"")</f>
        <v>0.58724999999999994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412.8</v>
      </c>
      <c r="BN345" s="64">
        <f t="shared" si="40"/>
        <v>417.96000000000004</v>
      </c>
      <c r="BO345" s="64">
        <f t="shared" si="41"/>
        <v>0.55555555555555558</v>
      </c>
      <c r="BP345" s="64">
        <f t="shared" si="42"/>
        <v>0.5625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70</v>
      </c>
      <c r="Q349" s="559"/>
      <c r="R349" s="559"/>
      <c r="S349" s="559"/>
      <c r="T349" s="559"/>
      <c r="U349" s="559"/>
      <c r="V349" s="560"/>
      <c r="W349" s="37" t="s">
        <v>71</v>
      </c>
      <c r="X349" s="551">
        <f>IFERROR(X342/H342,"0")+IFERROR(X343/H343,"0")+IFERROR(X344/H344,"0")+IFERROR(X345/H345,"0")+IFERROR(X346/H346,"0")+IFERROR(X347/H347,"0")+IFERROR(X348/H348,"0")</f>
        <v>86.666666666666671</v>
      </c>
      <c r="Y349" s="551">
        <f>IFERROR(Y342/H342,"0")+IFERROR(Y343/H343,"0")+IFERROR(Y344/H344,"0")+IFERROR(Y345/H345,"0")+IFERROR(Y346/H346,"0")+IFERROR(Y347/H347,"0")+IFERROR(Y348/H348,"0")</f>
        <v>88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1.9139999999999997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70</v>
      </c>
      <c r="Q350" s="559"/>
      <c r="R350" s="559"/>
      <c r="S350" s="559"/>
      <c r="T350" s="559"/>
      <c r="U350" s="559"/>
      <c r="V350" s="560"/>
      <c r="W350" s="37" t="s">
        <v>68</v>
      </c>
      <c r="X350" s="551">
        <f>IFERROR(SUM(X342:X348),"0")</f>
        <v>1300</v>
      </c>
      <c r="Y350" s="551">
        <f>IFERROR(SUM(Y342:Y348),"0")</f>
        <v>1320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134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hidden="1" customHeight="1" x14ac:dyDescent="0.25">
      <c r="A352" s="54" t="s">
        <v>556</v>
      </c>
      <c r="B352" s="54" t="s">
        <v>557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70</v>
      </c>
      <c r="Q354" s="559"/>
      <c r="R354" s="559"/>
      <c r="S354" s="559"/>
      <c r="T354" s="559"/>
      <c r="U354" s="559"/>
      <c r="V354" s="560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70</v>
      </c>
      <c r="Q355" s="559"/>
      <c r="R355" s="559"/>
      <c r="S355" s="559"/>
      <c r="T355" s="559"/>
      <c r="U355" s="559"/>
      <c r="V355" s="560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61" t="s">
        <v>72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70</v>
      </c>
      <c r="Q359" s="559"/>
      <c r="R359" s="559"/>
      <c r="S359" s="559"/>
      <c r="T359" s="559"/>
      <c r="U359" s="559"/>
      <c r="V359" s="560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70</v>
      </c>
      <c r="Q360" s="559"/>
      <c r="R360" s="559"/>
      <c r="S360" s="559"/>
      <c r="T360" s="559"/>
      <c r="U360" s="559"/>
      <c r="V360" s="560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164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43" t="s">
        <v>569</v>
      </c>
      <c r="Q362" s="556"/>
      <c r="R362" s="556"/>
      <c r="S362" s="556"/>
      <c r="T362" s="557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70</v>
      </c>
      <c r="Q363" s="559"/>
      <c r="R363" s="559"/>
      <c r="S363" s="559"/>
      <c r="T363" s="559"/>
      <c r="U363" s="559"/>
      <c r="V363" s="560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70</v>
      </c>
      <c r="Q364" s="559"/>
      <c r="R364" s="559"/>
      <c r="S364" s="559"/>
      <c r="T364" s="559"/>
      <c r="U364" s="559"/>
      <c r="V364" s="560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571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102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70</v>
      </c>
      <c r="Q370" s="559"/>
      <c r="R370" s="559"/>
      <c r="S370" s="559"/>
      <c r="T370" s="559"/>
      <c r="U370" s="559"/>
      <c r="V370" s="560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70</v>
      </c>
      <c r="Q371" s="559"/>
      <c r="R371" s="559"/>
      <c r="S371" s="559"/>
      <c r="T371" s="559"/>
      <c r="U371" s="559"/>
      <c r="V371" s="560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63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70</v>
      </c>
      <c r="Q374" s="559"/>
      <c r="R374" s="559"/>
      <c r="S374" s="559"/>
      <c r="T374" s="559"/>
      <c r="U374" s="559"/>
      <c r="V374" s="560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70</v>
      </c>
      <c r="Q375" s="559"/>
      <c r="R375" s="559"/>
      <c r="S375" s="559"/>
      <c r="T375" s="559"/>
      <c r="U375" s="559"/>
      <c r="V375" s="560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72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68</v>
      </c>
      <c r="X377" s="549">
        <v>600</v>
      </c>
      <c r="Y377" s="550">
        <f>IFERROR(IF(X377="",0,CEILING((X377/$H377),1)*$H377),"")</f>
        <v>603</v>
      </c>
      <c r="Z377" s="36">
        <f>IFERROR(IF(Y377=0,"",ROUNDUP(Y377/H377,0)*0.01898),"")</f>
        <v>1.27166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634.59999999999991</v>
      </c>
      <c r="BN377" s="64">
        <f>IFERROR(Y377*I377/H377,"0")</f>
        <v>637.77300000000002</v>
      </c>
      <c r="BO377" s="64">
        <f>IFERROR(1/J377*(X377/H377),"0")</f>
        <v>1.0416666666666667</v>
      </c>
      <c r="BP377" s="64">
        <f>IFERROR(1/J377*(Y377/H377),"0")</f>
        <v>1.046875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70</v>
      </c>
      <c r="Q379" s="559"/>
      <c r="R379" s="559"/>
      <c r="S379" s="559"/>
      <c r="T379" s="559"/>
      <c r="U379" s="559"/>
      <c r="V379" s="560"/>
      <c r="W379" s="37" t="s">
        <v>71</v>
      </c>
      <c r="X379" s="551">
        <f>IFERROR(X377/H377,"0")+IFERROR(X378/H378,"0")</f>
        <v>66.666666666666671</v>
      </c>
      <c r="Y379" s="551">
        <f>IFERROR(Y377/H377,"0")+IFERROR(Y378/H378,"0")</f>
        <v>67</v>
      </c>
      <c r="Z379" s="551">
        <f>IFERROR(IF(Z377="",0,Z377),"0")+IFERROR(IF(Z378="",0,Z378),"0")</f>
        <v>1.27166</v>
      </c>
      <c r="AA379" s="552"/>
      <c r="AB379" s="552"/>
      <c r="AC379" s="552"/>
    </row>
    <row r="380" spans="1:68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70</v>
      </c>
      <c r="Q380" s="559"/>
      <c r="R380" s="559"/>
      <c r="S380" s="559"/>
      <c r="T380" s="559"/>
      <c r="U380" s="559"/>
      <c r="V380" s="560"/>
      <c r="W380" s="37" t="s">
        <v>68</v>
      </c>
      <c r="X380" s="551">
        <f>IFERROR(SUM(X377:X378),"0")</f>
        <v>600</v>
      </c>
      <c r="Y380" s="551">
        <f>IFERROR(SUM(Y377:Y378),"0")</f>
        <v>603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164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70</v>
      </c>
      <c r="Q383" s="559"/>
      <c r="R383" s="559"/>
      <c r="S383" s="559"/>
      <c r="T383" s="559"/>
      <c r="U383" s="559"/>
      <c r="V383" s="560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70</v>
      </c>
      <c r="Q384" s="559"/>
      <c r="R384" s="559"/>
      <c r="S384" s="559"/>
      <c r="T384" s="559"/>
      <c r="U384" s="559"/>
      <c r="V384" s="560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591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592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63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593</v>
      </c>
      <c r="B388" s="54" t="s">
        <v>594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70</v>
      </c>
      <c r="Q398" s="559"/>
      <c r="R398" s="559"/>
      <c r="S398" s="559"/>
      <c r="T398" s="559"/>
      <c r="U398" s="559"/>
      <c r="V398" s="560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70</v>
      </c>
      <c r="Q399" s="559"/>
      <c r="R399" s="559"/>
      <c r="S399" s="559"/>
      <c r="T399" s="559"/>
      <c r="U399" s="559"/>
      <c r="V399" s="560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61" t="s">
        <v>72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70</v>
      </c>
      <c r="Q403" s="559"/>
      <c r="R403" s="559"/>
      <c r="S403" s="559"/>
      <c r="T403" s="559"/>
      <c r="U403" s="559"/>
      <c r="V403" s="560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70</v>
      </c>
      <c r="Q404" s="559"/>
      <c r="R404" s="559"/>
      <c r="S404" s="559"/>
      <c r="T404" s="559"/>
      <c r="U404" s="559"/>
      <c r="V404" s="560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624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134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70</v>
      </c>
      <c r="Q408" s="559"/>
      <c r="R408" s="559"/>
      <c r="S408" s="559"/>
      <c r="T408" s="559"/>
      <c r="U408" s="559"/>
      <c r="V408" s="560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70</v>
      </c>
      <c r="Q409" s="559"/>
      <c r="R409" s="559"/>
      <c r="S409" s="559"/>
      <c r="T409" s="559"/>
      <c r="U409" s="559"/>
      <c r="V409" s="560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63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628</v>
      </c>
      <c r="B411" s="54" t="s">
        <v>629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70</v>
      </c>
      <c r="Q415" s="559"/>
      <c r="R415" s="559"/>
      <c r="S415" s="559"/>
      <c r="T415" s="559"/>
      <c r="U415" s="559"/>
      <c r="V415" s="560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70</v>
      </c>
      <c r="Q416" s="559"/>
      <c r="R416" s="559"/>
      <c r="S416" s="559"/>
      <c r="T416" s="559"/>
      <c r="U416" s="559"/>
      <c r="V416" s="560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639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63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hidden="1" customHeight="1" x14ac:dyDescent="0.25">
      <c r="A419" s="54" t="s">
        <v>640</v>
      </c>
      <c r="B419" s="54" t="s">
        <v>641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70</v>
      </c>
      <c r="Q420" s="559"/>
      <c r="R420" s="559"/>
      <c r="S420" s="559"/>
      <c r="T420" s="559"/>
      <c r="U420" s="559"/>
      <c r="V420" s="560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70</v>
      </c>
      <c r="Q421" s="559"/>
      <c r="R421" s="559"/>
      <c r="S421" s="559"/>
      <c r="T421" s="559"/>
      <c r="U421" s="559"/>
      <c r="V421" s="560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643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63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70</v>
      </c>
      <c r="Q425" s="559"/>
      <c r="R425" s="559"/>
      <c r="S425" s="559"/>
      <c r="T425" s="559"/>
      <c r="U425" s="559"/>
      <c r="V425" s="560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70</v>
      </c>
      <c r="Q426" s="559"/>
      <c r="R426" s="559"/>
      <c r="S426" s="559"/>
      <c r="T426" s="559"/>
      <c r="U426" s="559"/>
      <c r="V426" s="560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647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647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102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hidden="1" customHeight="1" x14ac:dyDescent="0.25">
      <c r="A430" s="54" t="s">
        <v>648</v>
      </c>
      <c r="B430" s="54" t="s">
        <v>649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654</v>
      </c>
      <c r="B432" s="54" t="s">
        <v>655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33" t="s">
        <v>659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800</v>
      </c>
      <c r="Y435" s="550">
        <f t="shared" si="49"/>
        <v>802.56000000000006</v>
      </c>
      <c r="Z435" s="36">
        <f t="shared" si="50"/>
        <v>1.81792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854.5454545454545</v>
      </c>
      <c r="BN435" s="64">
        <f t="shared" si="52"/>
        <v>857.28</v>
      </c>
      <c r="BO435" s="64">
        <f t="shared" si="53"/>
        <v>1.4568764568764567</v>
      </c>
      <c r="BP435" s="64">
        <f t="shared" si="54"/>
        <v>1.4615384615384617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32" t="s">
        <v>676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70</v>
      </c>
      <c r="Q443" s="559"/>
      <c r="R443" s="559"/>
      <c r="S443" s="559"/>
      <c r="T443" s="559"/>
      <c r="U443" s="559"/>
      <c r="V443" s="560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151.5151515151515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152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1.81792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70</v>
      </c>
      <c r="Q444" s="559"/>
      <c r="R444" s="559"/>
      <c r="S444" s="559"/>
      <c r="T444" s="559"/>
      <c r="U444" s="559"/>
      <c r="V444" s="560"/>
      <c r="W444" s="37" t="s">
        <v>68</v>
      </c>
      <c r="X444" s="551">
        <f>IFERROR(SUM(X430:X442),"0")</f>
        <v>800</v>
      </c>
      <c r="Y444" s="551">
        <f>IFERROR(SUM(Y430:Y442),"0")</f>
        <v>802.56000000000006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134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68</v>
      </c>
      <c r="X446" s="549">
        <v>400</v>
      </c>
      <c r="Y446" s="550">
        <f>IFERROR(IF(X446="",0,CEILING((X446/$H446),1)*$H446),"")</f>
        <v>401.28000000000003</v>
      </c>
      <c r="Z446" s="36">
        <f>IFERROR(IF(Y446=0,"",ROUNDUP(Y446/H446,0)*0.01196),"")</f>
        <v>0.90895999999999999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427.27272727272725</v>
      </c>
      <c r="BN446" s="64">
        <f>IFERROR(Y446*I446/H446,"0")</f>
        <v>428.64</v>
      </c>
      <c r="BO446" s="64">
        <f>IFERROR(1/J446*(X446/H446),"0")</f>
        <v>0.72843822843822836</v>
      </c>
      <c r="BP446" s="64">
        <f>IFERROR(1/J446*(Y446/H446),"0")</f>
        <v>0.73076923076923084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688</v>
      </c>
      <c r="B448" s="54" t="s">
        <v>689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70</v>
      </c>
      <c r="Q449" s="559"/>
      <c r="R449" s="559"/>
      <c r="S449" s="559"/>
      <c r="T449" s="559"/>
      <c r="U449" s="559"/>
      <c r="V449" s="560"/>
      <c r="W449" s="37" t="s">
        <v>71</v>
      </c>
      <c r="X449" s="551">
        <f>IFERROR(X446/H446,"0")+IFERROR(X447/H447,"0")+IFERROR(X448/H448,"0")</f>
        <v>75.757575757575751</v>
      </c>
      <c r="Y449" s="551">
        <f>IFERROR(Y446/H446,"0")+IFERROR(Y447/H447,"0")+IFERROR(Y448/H448,"0")</f>
        <v>76</v>
      </c>
      <c r="Z449" s="551">
        <f>IFERROR(IF(Z446="",0,Z446),"0")+IFERROR(IF(Z447="",0,Z447),"0")+IFERROR(IF(Z448="",0,Z448),"0")</f>
        <v>0.90895999999999999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70</v>
      </c>
      <c r="Q450" s="559"/>
      <c r="R450" s="559"/>
      <c r="S450" s="559"/>
      <c r="T450" s="559"/>
      <c r="U450" s="559"/>
      <c r="V450" s="560"/>
      <c r="W450" s="37" t="s">
        <v>68</v>
      </c>
      <c r="X450" s="551">
        <f>IFERROR(SUM(X446:X448),"0")</f>
        <v>400</v>
      </c>
      <c r="Y450" s="551">
        <f>IFERROR(SUM(Y446:Y448),"0")</f>
        <v>401.28000000000003</v>
      </c>
      <c r="Z450" s="37"/>
      <c r="AA450" s="552"/>
      <c r="AB450" s="552"/>
      <c r="AC450" s="552"/>
    </row>
    <row r="451" spans="1:68" ht="14.25" hidden="1" customHeight="1" x14ac:dyDescent="0.25">
      <c r="A451" s="561" t="s">
        <v>63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68</v>
      </c>
      <c r="X452" s="549">
        <v>200</v>
      </c>
      <c r="Y452" s="550">
        <f t="shared" ref="Y452:Y457" si="55">IFERROR(IF(X452="",0,CEILING((X452/$H452),1)*$H452),"")</f>
        <v>200.64000000000001</v>
      </c>
      <c r="Z452" s="36">
        <f>IFERROR(IF(Y452=0,"",ROUNDUP(Y452/H452,0)*0.01196),"")</f>
        <v>0.45448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213.63636363636363</v>
      </c>
      <c r="BN452" s="64">
        <f t="shared" ref="BN452:BN457" si="57">IFERROR(Y452*I452/H452,"0")</f>
        <v>214.32</v>
      </c>
      <c r="BO452" s="64">
        <f t="shared" ref="BO452:BO457" si="58">IFERROR(1/J452*(X452/H452),"0")</f>
        <v>0.36421911421911418</v>
      </c>
      <c r="BP452" s="64">
        <f t="shared" ref="BP452:BP457" si="59">IFERROR(1/J452*(Y452/H452),"0")</f>
        <v>0.36538461538461542</v>
      </c>
    </row>
    <row r="453" spans="1:68" ht="27" hidden="1" customHeight="1" x14ac:dyDescent="0.25">
      <c r="A453" s="54" t="s">
        <v>693</v>
      </c>
      <c r="B453" s="54" t="s">
        <v>694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300</v>
      </c>
      <c r="Y454" s="550">
        <f t="shared" si="55"/>
        <v>300.96000000000004</v>
      </c>
      <c r="Z454" s="36">
        <f>IFERROR(IF(Y454=0,"",ROUNDUP(Y454/H454,0)*0.01196),"")</f>
        <v>0.68171999999999999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320.45454545454544</v>
      </c>
      <c r="BN454" s="64">
        <f t="shared" si="57"/>
        <v>321.48</v>
      </c>
      <c r="BO454" s="64">
        <f t="shared" si="58"/>
        <v>0.54632867132867136</v>
      </c>
      <c r="BP454" s="64">
        <f t="shared" si="59"/>
        <v>0.54807692307692313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70</v>
      </c>
      <c r="Q458" s="559"/>
      <c r="R458" s="559"/>
      <c r="S458" s="559"/>
      <c r="T458" s="559"/>
      <c r="U458" s="559"/>
      <c r="V458" s="560"/>
      <c r="W458" s="37" t="s">
        <v>71</v>
      </c>
      <c r="X458" s="551">
        <f>IFERROR(X452/H452,"0")+IFERROR(X453/H453,"0")+IFERROR(X454/H454,"0")+IFERROR(X455/H455,"0")+IFERROR(X456/H456,"0")+IFERROR(X457/H457,"0")</f>
        <v>94.696969696969688</v>
      </c>
      <c r="Y458" s="551">
        <f>IFERROR(Y452/H452,"0")+IFERROR(Y453/H453,"0")+IFERROR(Y454/H454,"0")+IFERROR(Y455/H455,"0")+IFERROR(Y456/H456,"0")+IFERROR(Y457/H457,"0")</f>
        <v>95</v>
      </c>
      <c r="Z458" s="551">
        <f>IFERROR(IF(Z452="",0,Z452),"0")+IFERROR(IF(Z453="",0,Z453),"0")+IFERROR(IF(Z454="",0,Z454),"0")+IFERROR(IF(Z455="",0,Z455),"0")+IFERROR(IF(Z456="",0,Z456),"0")+IFERROR(IF(Z457="",0,Z457),"0")</f>
        <v>1.1362000000000001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70</v>
      </c>
      <c r="Q459" s="559"/>
      <c r="R459" s="559"/>
      <c r="S459" s="559"/>
      <c r="T459" s="559"/>
      <c r="U459" s="559"/>
      <c r="V459" s="560"/>
      <c r="W459" s="37" t="s">
        <v>68</v>
      </c>
      <c r="X459" s="551">
        <f>IFERROR(SUM(X452:X457),"0")</f>
        <v>500</v>
      </c>
      <c r="Y459" s="551">
        <f>IFERROR(SUM(Y452:Y457),"0")</f>
        <v>501.6</v>
      </c>
      <c r="Z459" s="37"/>
      <c r="AA459" s="552"/>
      <c r="AB459" s="552"/>
      <c r="AC459" s="552"/>
    </row>
    <row r="460" spans="1:68" ht="14.25" hidden="1" customHeight="1" x14ac:dyDescent="0.25">
      <c r="A460" s="561" t="s">
        <v>72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70</v>
      </c>
      <c r="Q464" s="559"/>
      <c r="R464" s="559"/>
      <c r="S464" s="559"/>
      <c r="T464" s="559"/>
      <c r="U464" s="559"/>
      <c r="V464" s="560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70</v>
      </c>
      <c r="Q465" s="559"/>
      <c r="R465" s="559"/>
      <c r="S465" s="559"/>
      <c r="T465" s="559"/>
      <c r="U465" s="559"/>
      <c r="V465" s="560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714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714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70</v>
      </c>
      <c r="Q473" s="559"/>
      <c r="R473" s="559"/>
      <c r="S473" s="559"/>
      <c r="T473" s="559"/>
      <c r="U473" s="559"/>
      <c r="V473" s="560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70</v>
      </c>
      <c r="Q474" s="559"/>
      <c r="R474" s="559"/>
      <c r="S474" s="559"/>
      <c r="T474" s="559"/>
      <c r="U474" s="559"/>
      <c r="V474" s="560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134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731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70</v>
      </c>
      <c r="Q479" s="559"/>
      <c r="R479" s="559"/>
      <c r="S479" s="559"/>
      <c r="T479" s="559"/>
      <c r="U479" s="559"/>
      <c r="V479" s="560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70</v>
      </c>
      <c r="Q480" s="559"/>
      <c r="R480" s="559"/>
      <c r="S480" s="559"/>
      <c r="T480" s="559"/>
      <c r="U480" s="559"/>
      <c r="V480" s="560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63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70</v>
      </c>
      <c r="Q484" s="559"/>
      <c r="R484" s="559"/>
      <c r="S484" s="559"/>
      <c r="T484" s="559"/>
      <c r="U484" s="559"/>
      <c r="V484" s="560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70</v>
      </c>
      <c r="Q485" s="559"/>
      <c r="R485" s="559"/>
      <c r="S485" s="559"/>
      <c r="T485" s="559"/>
      <c r="U485" s="559"/>
      <c r="V485" s="560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72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hidden="1" customHeight="1" x14ac:dyDescent="0.25">
      <c r="A487" s="54" t="s">
        <v>742</v>
      </c>
      <c r="B487" s="54" t="s">
        <v>743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70</v>
      </c>
      <c r="Q489" s="559"/>
      <c r="R489" s="559"/>
      <c r="S489" s="559"/>
      <c r="T489" s="559"/>
      <c r="U489" s="559"/>
      <c r="V489" s="560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70</v>
      </c>
      <c r="Q490" s="559"/>
      <c r="R490" s="559"/>
      <c r="S490" s="559"/>
      <c r="T490" s="559"/>
      <c r="U490" s="559"/>
      <c r="V490" s="560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70</v>
      </c>
      <c r="Q494" s="559"/>
      <c r="R494" s="559"/>
      <c r="S494" s="559"/>
      <c r="T494" s="559"/>
      <c r="U494" s="559"/>
      <c r="V494" s="560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70</v>
      </c>
      <c r="Q495" s="559"/>
      <c r="R495" s="559"/>
      <c r="S495" s="559"/>
      <c r="T495" s="559"/>
      <c r="U495" s="559"/>
      <c r="V495" s="560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753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0" t="s">
        <v>756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70</v>
      </c>
      <c r="Q499" s="559"/>
      <c r="R499" s="559"/>
      <c r="S499" s="559"/>
      <c r="T499" s="559"/>
      <c r="U499" s="559"/>
      <c r="V499" s="560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70</v>
      </c>
      <c r="Q500" s="559"/>
      <c r="R500" s="559"/>
      <c r="S500" s="559"/>
      <c r="T500" s="559"/>
      <c r="U500" s="559"/>
      <c r="V500" s="560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5800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5844.2400000000007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6164.0872960372963</v>
      </c>
      <c r="Y502" s="551">
        <f>IFERROR(SUM(BN22:BN498),"0")</f>
        <v>6210.4709999999995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11</v>
      </c>
      <c r="Y503" s="38">
        <f>ROUNDUP(SUM(BP22:BP498),0)</f>
        <v>11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6439.0872960372963</v>
      </c>
      <c r="Y504" s="551">
        <f>GrossWeightTotalR+PalletQtyTotalR*25</f>
        <v>6485.4709999999995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1052.6534576534575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1058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12.221180000000002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4"/>
      <c r="E508" s="664"/>
      <c r="F508" s="664"/>
      <c r="G508" s="664"/>
      <c r="H508" s="665"/>
      <c r="I508" s="579" t="s">
        <v>250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535</v>
      </c>
      <c r="U508" s="665"/>
      <c r="V508" s="579" t="s">
        <v>591</v>
      </c>
      <c r="W508" s="664"/>
      <c r="X508" s="664"/>
      <c r="Y508" s="665"/>
      <c r="Z508" s="546" t="s">
        <v>647</v>
      </c>
      <c r="AA508" s="579" t="s">
        <v>714</v>
      </c>
      <c r="AB508" s="665"/>
      <c r="AC508" s="52"/>
      <c r="AF508" s="547"/>
    </row>
    <row r="509" spans="1:68" ht="14.25" customHeight="1" thickTop="1" x14ac:dyDescent="0.2">
      <c r="A509" s="607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486.00000000000006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0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302.40000000000003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1123.2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304.2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1320</v>
      </c>
      <c r="U511" s="46">
        <f>IFERROR(Y367*1,"0")+IFERROR(Y368*1,"0")+IFERROR(Y369*1,"0")+IFERROR(Y373*1,"0")+IFERROR(Y377*1,"0")+IFERROR(Y378*1,"0")+IFERROR(Y382*1,"0")</f>
        <v>603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1705.4400000000003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2,65"/>
        <filter val="1 120,00"/>
        <filter val="1 300,00"/>
        <filter val="11"/>
        <filter val="151,52"/>
        <filter val="160,00"/>
        <filter val="200,00"/>
        <filter val="240,00"/>
        <filter val="27,78"/>
        <filter val="300,00"/>
        <filter val="320,00"/>
        <filter val="38,46"/>
        <filter val="400,00"/>
        <filter val="44,44"/>
        <filter val="466,67"/>
        <filter val="480,00"/>
        <filter val="5 800,00"/>
        <filter val="500,00"/>
        <filter val="6 164,09"/>
        <filter val="6 439,09"/>
        <filter val="600,00"/>
        <filter val="66,67"/>
        <filter val="75,76"/>
        <filter val="800,00"/>
        <filter val="86,67"/>
        <filter val="94,7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