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3F7302F-FB81-40F0-98A0-CC6AA71EC8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1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11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0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4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Y65" i="1"/>
  <c r="Z68" i="1"/>
  <c r="Z70" i="1" s="1"/>
  <c r="BN68" i="1"/>
  <c r="Y71" i="1"/>
  <c r="Y78" i="1"/>
  <c r="Z74" i="1"/>
  <c r="Z78" i="1" s="1"/>
  <c r="BN74" i="1"/>
  <c r="Z76" i="1"/>
  <c r="BN76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BP97" i="1"/>
  <c r="BN97" i="1"/>
  <c r="Z97" i="1"/>
  <c r="Y99" i="1"/>
  <c r="F511" i="1"/>
  <c r="Y107" i="1"/>
  <c r="BP102" i="1"/>
  <c r="BN102" i="1"/>
  <c r="Z102" i="1"/>
  <c r="Y106" i="1"/>
  <c r="Z112" i="1"/>
  <c r="BP110" i="1"/>
  <c r="BN110" i="1"/>
  <c r="Z110" i="1"/>
  <c r="BP118" i="1"/>
  <c r="BN118" i="1"/>
  <c r="Z118" i="1"/>
  <c r="Y125" i="1"/>
  <c r="BP122" i="1"/>
  <c r="BN122" i="1"/>
  <c r="Z122" i="1"/>
  <c r="Z124" i="1" s="1"/>
  <c r="BP139" i="1"/>
  <c r="BN139" i="1"/>
  <c r="Z139" i="1"/>
  <c r="Z140" i="1" s="1"/>
  <c r="Y141" i="1"/>
  <c r="H511" i="1"/>
  <c r="Y145" i="1"/>
  <c r="BP144" i="1"/>
  <c r="BN144" i="1"/>
  <c r="Z144" i="1"/>
  <c r="Z145" i="1" s="1"/>
  <c r="Y146" i="1"/>
  <c r="F9" i="1"/>
  <c r="J9" i="1"/>
  <c r="Y45" i="1"/>
  <c r="Y58" i="1"/>
  <c r="Y505" i="1" s="1"/>
  <c r="BP88" i="1"/>
  <c r="Y503" i="1" s="1"/>
  <c r="BN88" i="1"/>
  <c r="Z88" i="1"/>
  <c r="Z90" i="1" s="1"/>
  <c r="BP95" i="1"/>
  <c r="BN95" i="1"/>
  <c r="Y502" i="1" s="1"/>
  <c r="Y504" i="1" s="1"/>
  <c r="Z95" i="1"/>
  <c r="BP104" i="1"/>
  <c r="BN104" i="1"/>
  <c r="Z104" i="1"/>
  <c r="Y112" i="1"/>
  <c r="BP116" i="1"/>
  <c r="BN116" i="1"/>
  <c r="Z116" i="1"/>
  <c r="Z119" i="1" s="1"/>
  <c r="Y124" i="1"/>
  <c r="BP129" i="1"/>
  <c r="BN129" i="1"/>
  <c r="Z129" i="1"/>
  <c r="Z130" i="1" s="1"/>
  <c r="Y131" i="1"/>
  <c r="Y136" i="1"/>
  <c r="BP133" i="1"/>
  <c r="BN133" i="1"/>
  <c r="Z133" i="1"/>
  <c r="Z135" i="1" s="1"/>
  <c r="Y140" i="1"/>
  <c r="E511" i="1"/>
  <c r="Y91" i="1"/>
  <c r="G511" i="1"/>
  <c r="Y130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Y214" i="1"/>
  <c r="Z205" i="1"/>
  <c r="BN205" i="1"/>
  <c r="BP205" i="1"/>
  <c r="Z207" i="1"/>
  <c r="BN207" i="1"/>
  <c r="BP211" i="1"/>
  <c r="BN211" i="1"/>
  <c r="Z211" i="1"/>
  <c r="Y218" i="1"/>
  <c r="BP224" i="1"/>
  <c r="BN224" i="1"/>
  <c r="Z224" i="1"/>
  <c r="BP227" i="1"/>
  <c r="BN227" i="1"/>
  <c r="Z227" i="1"/>
  <c r="Y247" i="1"/>
  <c r="BP251" i="1"/>
  <c r="BN251" i="1"/>
  <c r="Z251" i="1"/>
  <c r="Y255" i="1"/>
  <c r="BP261" i="1"/>
  <c r="BN261" i="1"/>
  <c r="Z261" i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BP358" i="1"/>
  <c r="BN358" i="1"/>
  <c r="Z358" i="1"/>
  <c r="Z359" i="1" s="1"/>
  <c r="Y360" i="1"/>
  <c r="Y158" i="1"/>
  <c r="Y185" i="1"/>
  <c r="Z213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Z255" i="1" s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BP328" i="1"/>
  <c r="BN328" i="1"/>
  <c r="Z328" i="1"/>
  <c r="Z330" i="1" s="1"/>
  <c r="BP343" i="1"/>
  <c r="BN343" i="1"/>
  <c r="Z343" i="1"/>
  <c r="Z349" i="1" s="1"/>
  <c r="BP347" i="1"/>
  <c r="BN347" i="1"/>
  <c r="Z347" i="1"/>
  <c r="Z370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98" i="1" l="1"/>
  <c r="Z231" i="1"/>
  <c r="Z303" i="1"/>
  <c r="Z293" i="1"/>
  <c r="Z106" i="1"/>
  <c r="X504" i="1"/>
  <c r="Z473" i="1"/>
  <c r="Z415" i="1"/>
  <c r="Z263" i="1"/>
  <c r="Z201" i="1"/>
  <c r="Z98" i="1"/>
  <c r="Z58" i="1"/>
  <c r="Z44" i="1"/>
  <c r="Z506" i="1" s="1"/>
  <c r="Y501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<sst xmlns="http://schemas.openxmlformats.org/spreadsheetml/2006/main" count="2209" uniqueCount="805">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</sst>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367</v>
      </c>
      <c r="Y41" s="550">
        <f>IFERROR(IF(X41="",0,CEILING((X41/$H41),1)*$H41),"")</f>
        <v>367.20000000000005</v>
      </c>
      <c r="Z41" s="36">
        <f>IFERROR(IF(Y41=0,"",ROUNDUP(Y41/H41,0)*0.01898),"")</f>
        <v>0.64532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381.78194444444443</v>
      </c>
      <c r="BN41" s="64">
        <f>IFERROR(Y41*I41/H41,"0")</f>
        <v>381.99</v>
      </c>
      <c r="BO41" s="64">
        <f>IFERROR(1/J41*(X41/H41),"0")</f>
        <v>0.53096064814814814</v>
      </c>
      <c r="BP41" s="64">
        <f>IFERROR(1/J41*(Y41/H41),"0")</f>
        <v>0.53125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111</v>
      </c>
      <c r="Y43" s="550">
        <f>IFERROR(IF(X43="",0,CEILING((X43/$H43),1)*$H43),"")</f>
        <v>111</v>
      </c>
      <c r="Z43" s="36">
        <f>IFERROR(IF(Y43=0,"",ROUNDUP(Y43/H43,0)*0.00902),"")</f>
        <v>0.27060000000000001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117.3</v>
      </c>
      <c r="BN43" s="64">
        <f>IFERROR(Y43*I43/H43,"0")</f>
        <v>117.3</v>
      </c>
      <c r="BO43" s="64">
        <f>IFERROR(1/J43*(X43/H43),"0")</f>
        <v>0.22727272727272729</v>
      </c>
      <c r="BP43" s="64">
        <f>IFERROR(1/J43*(Y43/H43),"0")</f>
        <v>0.22727272727272729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63.981481481481481</v>
      </c>
      <c r="Y44" s="551">
        <f>IFERROR(Y41/H41,"0")+IFERROR(Y42/H42,"0")+IFERROR(Y43/H43,"0")</f>
        <v>64</v>
      </c>
      <c r="Z44" s="551">
        <f>IFERROR(IF(Z41="",0,Z41),"0")+IFERROR(IF(Z42="",0,Z42),"0")+IFERROR(IF(Z43="",0,Z43),"0")</f>
        <v>0.91592000000000007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478</v>
      </c>
      <c r="Y45" s="551">
        <f>IFERROR(SUM(Y41:Y43),"0")</f>
        <v>478.20000000000005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185</v>
      </c>
      <c r="Y52" s="550">
        <f t="shared" ref="Y52:Y57" si="6">IFERROR(IF(X52="",0,CEILING((X52/$H52),1)*$H52),"")</f>
        <v>190.39999999999998</v>
      </c>
      <c r="Z52" s="36">
        <f>IFERROR(IF(Y52=0,"",ROUNDUP(Y52/H52,0)*0.01898),"")</f>
        <v>0.32266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192.18526785714286</v>
      </c>
      <c r="BN52" s="64">
        <f t="shared" ref="BN52:BN57" si="8">IFERROR(Y52*I52/H52,"0")</f>
        <v>197.79499999999999</v>
      </c>
      <c r="BO52" s="64">
        <f t="shared" ref="BO52:BO57" si="9">IFERROR(1/J52*(X52/H52),"0")</f>
        <v>0.25809151785714285</v>
      </c>
      <c r="BP52" s="64">
        <f t="shared" ref="BP52:BP57" si="10">IFERROR(1/J52*(Y52/H52),"0")</f>
        <v>0.265625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164</v>
      </c>
      <c r="Y53" s="550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170.60555555555555</v>
      </c>
      <c r="BN53" s="64">
        <f t="shared" si="8"/>
        <v>179.76</v>
      </c>
      <c r="BO53" s="64">
        <f t="shared" si="9"/>
        <v>0.23726851851851849</v>
      </c>
      <c r="BP53" s="64">
        <f t="shared" si="10"/>
        <v>0.25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31.703042328042326</v>
      </c>
      <c r="Y58" s="551">
        <f>IFERROR(Y52/H52,"0")+IFERROR(Y53/H53,"0")+IFERROR(Y54/H54,"0")+IFERROR(Y55/H55,"0")+IFERROR(Y56/H56,"0")+IFERROR(Y57/H57,"0")</f>
        <v>33</v>
      </c>
      <c r="Z58" s="551">
        <f>IFERROR(IF(Z52="",0,Z52),"0")+IFERROR(IF(Z53="",0,Z53),"0")+IFERROR(IF(Z54="",0,Z54),"0")+IFERROR(IF(Z55="",0,Z55),"0")+IFERROR(IF(Z56="",0,Z56),"0")+IFERROR(IF(Z57="",0,Z57),"0")</f>
        <v>0.62634000000000001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349</v>
      </c>
      <c r="Y59" s="551">
        <f>IFERROR(SUM(Y52:Y57),"0")</f>
        <v>363.2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282</v>
      </c>
      <c r="Y61" s="550">
        <f>IFERROR(IF(X61="",0,CEILING((X61/$H61),1)*$H61),"")</f>
        <v>291.60000000000002</v>
      </c>
      <c r="Z61" s="36">
        <f>IFERROR(IF(Y61=0,"",ROUNDUP(Y61/H61,0)*0.01898),"")</f>
        <v>0.51246000000000003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293.35833333333329</v>
      </c>
      <c r="BN61" s="64">
        <f>IFERROR(Y61*I61/H61,"0")</f>
        <v>303.34500000000003</v>
      </c>
      <c r="BO61" s="64">
        <f>IFERROR(1/J61*(X61/H61),"0")</f>
        <v>0.4079861111111111</v>
      </c>
      <c r="BP61" s="64">
        <f>IFERROR(1/J61*(Y61/H61),"0")</f>
        <v>0.421875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26.111111111111111</v>
      </c>
      <c r="Y64" s="551">
        <f>IFERROR(Y61/H61,"0")+IFERROR(Y62/H62,"0")+IFERROR(Y63/H63,"0")</f>
        <v>27</v>
      </c>
      <c r="Z64" s="551">
        <f>IFERROR(IF(Z61="",0,Z61),"0")+IFERROR(IF(Z62="",0,Z62),"0")+IFERROR(IF(Z63="",0,Z63),"0")</f>
        <v>0.51246000000000003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282</v>
      </c>
      <c r="Y65" s="551">
        <f>IFERROR(SUM(Y61:Y63),"0")</f>
        <v>291.60000000000002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76</v>
      </c>
      <c r="Y74" s="550">
        <f>IFERROR(IF(X74="",0,CEILING((X74/$H74),1)*$H74),"")</f>
        <v>84</v>
      </c>
      <c r="Z74" s="36">
        <f>IFERROR(IF(Y74=0,"",ROUNDUP(Y74/H74,0)*0.01898),"")</f>
        <v>0.1898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79.935714285714283</v>
      </c>
      <c r="BN74" s="64">
        <f>IFERROR(Y74*I74/H74,"0")</f>
        <v>88.350000000000009</v>
      </c>
      <c r="BO74" s="64">
        <f>IFERROR(1/J74*(X74/H74),"0")</f>
        <v>0.14136904761904762</v>
      </c>
      <c r="BP74" s="64">
        <f>IFERROR(1/J74*(Y74/H74),"0")</f>
        <v>0.15625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9.0476190476190474</v>
      </c>
      <c r="Y78" s="551">
        <f>IFERROR(Y73/H73,"0")+IFERROR(Y74/H74,"0")+IFERROR(Y75/H75,"0")+IFERROR(Y76/H76,"0")+IFERROR(Y77/H77,"0")</f>
        <v>10</v>
      </c>
      <c r="Z78" s="551">
        <f>IFERROR(IF(Z73="",0,Z73),"0")+IFERROR(IF(Z74="",0,Z74),"0")+IFERROR(IF(Z75="",0,Z75),"0")+IFERROR(IF(Z76="",0,Z76),"0")+IFERROR(IF(Z77="",0,Z77),"0")</f>
        <v>0.1898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76</v>
      </c>
      <c r="Y79" s="551">
        <f>IFERROR(SUM(Y73:Y77),"0")</f>
        <v>84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67</v>
      </c>
      <c r="Y81" s="550">
        <f>IFERROR(IF(X81="",0,CEILING((X81/$H81),1)*$H81),"")</f>
        <v>70.2</v>
      </c>
      <c r="Z81" s="36">
        <f>IFERROR(IF(Y81=0,"",ROUNDUP(Y81/H81,0)*0.01898),"")</f>
        <v>0.17082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70.736538461538458</v>
      </c>
      <c r="BN81" s="64">
        <f>IFERROR(Y81*I81/H81,"0")</f>
        <v>74.114999999999995</v>
      </c>
      <c r="BO81" s="64">
        <f>IFERROR(1/J81*(X81/H81),"0")</f>
        <v>0.13421474358974358</v>
      </c>
      <c r="BP81" s="64">
        <f>IFERROR(1/J81*(Y81/H81),"0")</f>
        <v>0.140625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8.5897435897435894</v>
      </c>
      <c r="Y83" s="551">
        <f>IFERROR(Y81/H81,"0")+IFERROR(Y82/H82,"0")</f>
        <v>9</v>
      </c>
      <c r="Z83" s="551">
        <f>IFERROR(IF(Z81="",0,Z81),"0")+IFERROR(IF(Z82="",0,Z82),"0")</f>
        <v>0.17082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67</v>
      </c>
      <c r="Y84" s="551">
        <f>IFERROR(SUM(Y81:Y82),"0")</f>
        <v>70.2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675</v>
      </c>
      <c r="Y87" s="550">
        <f>IFERROR(IF(X87="",0,CEILING((X87/$H87),1)*$H87),"")</f>
        <v>680.40000000000009</v>
      </c>
      <c r="Z87" s="36">
        <f>IFERROR(IF(Y87=0,"",ROUNDUP(Y87/H87,0)*0.01898),"")</f>
        <v>1.19574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702.1875</v>
      </c>
      <c r="BN87" s="64">
        <f>IFERROR(Y87*I87/H87,"0")</f>
        <v>707.80500000000006</v>
      </c>
      <c r="BO87" s="64">
        <f>IFERROR(1/J87*(X87/H87),"0")</f>
        <v>0.97656249999999989</v>
      </c>
      <c r="BP87" s="64">
        <f>IFERROR(1/J87*(Y87/H87),"0")</f>
        <v>0.98437500000000011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62.499999999999993</v>
      </c>
      <c r="Y90" s="551">
        <f>IFERROR(Y87/H87,"0")+IFERROR(Y88/H88,"0")+IFERROR(Y89/H89,"0")</f>
        <v>63.000000000000007</v>
      </c>
      <c r="Z90" s="551">
        <f>IFERROR(IF(Z87="",0,Z87),"0")+IFERROR(IF(Z88="",0,Z88),"0")+IFERROR(IF(Z89="",0,Z89),"0")</f>
        <v>1.19574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675</v>
      </c>
      <c r="Y91" s="551">
        <f>IFERROR(SUM(Y87:Y89),"0")</f>
        <v>680.40000000000009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320</v>
      </c>
      <c r="Y93" s="550">
        <f>IFERROR(IF(X93="",0,CEILING((X93/$H93),1)*$H93),"")</f>
        <v>324</v>
      </c>
      <c r="Z93" s="36">
        <f>IFERROR(IF(Y93=0,"",ROUNDUP(Y93/H93,0)*0.01898),"")</f>
        <v>0.75919999999999999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340.50370370370371</v>
      </c>
      <c r="BN93" s="64">
        <f>IFERROR(Y93*I93/H93,"0")</f>
        <v>344.76000000000005</v>
      </c>
      <c r="BO93" s="64">
        <f>IFERROR(1/J93*(X93/H93),"0")</f>
        <v>0.61728395061728403</v>
      </c>
      <c r="BP93" s="64">
        <f>IFERROR(1/J93*(Y93/H93),"0")</f>
        <v>0.625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141</v>
      </c>
      <c r="Y95" s="550">
        <f>IFERROR(IF(X95="",0,CEILING((X95/$H95),1)*$H95),"")</f>
        <v>143.10000000000002</v>
      </c>
      <c r="Z95" s="36">
        <f>IFERROR(IF(Y95=0,"",ROUNDUP(Y95/H95,0)*0.00651),"")</f>
        <v>0.34503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154.15999999999997</v>
      </c>
      <c r="BN95" s="64">
        <f>IFERROR(Y95*I95/H95,"0")</f>
        <v>156.45600000000002</v>
      </c>
      <c r="BO95" s="64">
        <f>IFERROR(1/J95*(X95/H95),"0")</f>
        <v>0.28693528693528697</v>
      </c>
      <c r="BP95" s="64">
        <f>IFERROR(1/J95*(Y95/H95),"0")</f>
        <v>0.29120879120879128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91.728395061728406</v>
      </c>
      <c r="Y98" s="551">
        <f>IFERROR(Y93/H93,"0")+IFERROR(Y94/H94,"0")+IFERROR(Y95/H95,"0")+IFERROR(Y96/H96,"0")+IFERROR(Y97/H97,"0")</f>
        <v>93</v>
      </c>
      <c r="Z98" s="551">
        <f>IFERROR(IF(Z93="",0,Z93),"0")+IFERROR(IF(Z94="",0,Z94),"0")+IFERROR(IF(Z95="",0,Z95),"0")+IFERROR(IF(Z96="",0,Z96),"0")+IFERROR(IF(Z97="",0,Z97),"0")</f>
        <v>1.10423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461</v>
      </c>
      <c r="Y99" s="551">
        <f>IFERROR(SUM(Y93:Y97),"0")</f>
        <v>467.1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105</v>
      </c>
      <c r="Y102" s="550">
        <f>IFERROR(IF(X102="",0,CEILING((X102/$H102),1)*$H102),"")</f>
        <v>108</v>
      </c>
      <c r="Z102" s="36">
        <f>IFERROR(IF(Y102=0,"",ROUNDUP(Y102/H102,0)*0.01898),"")</f>
        <v>0.1898</v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109.22916666666666</v>
      </c>
      <c r="BN102" s="64">
        <f>IFERROR(Y102*I102/H102,"0")</f>
        <v>112.34999999999998</v>
      </c>
      <c r="BO102" s="64">
        <f>IFERROR(1/J102*(X102/H102),"0")</f>
        <v>0.15190972222222221</v>
      </c>
      <c r="BP102" s="64">
        <f>IFERROR(1/J102*(Y102/H102),"0")</f>
        <v>0.15625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84</v>
      </c>
      <c r="Y104" s="550">
        <f>IFERROR(IF(X104="",0,CEILING((X104/$H104),1)*$H104),"")</f>
        <v>85.5</v>
      </c>
      <c r="Z104" s="36">
        <f>IFERROR(IF(Y104=0,"",ROUNDUP(Y104/H104,0)*0.00902),"")</f>
        <v>0.17138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87.92</v>
      </c>
      <c r="BN104" s="64">
        <f>IFERROR(Y104*I104/H104,"0")</f>
        <v>89.49</v>
      </c>
      <c r="BO104" s="64">
        <f>IFERROR(1/J104*(X104/H104),"0")</f>
        <v>0.14141414141414144</v>
      </c>
      <c r="BP104" s="64">
        <f>IFERROR(1/J104*(Y104/H104),"0")</f>
        <v>0.14393939393939395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28.388888888888889</v>
      </c>
      <c r="Y106" s="551">
        <f>IFERROR(Y102/H102,"0")+IFERROR(Y103/H103,"0")+IFERROR(Y104/H104,"0")+IFERROR(Y105/H105,"0")</f>
        <v>29</v>
      </c>
      <c r="Z106" s="551">
        <f>IFERROR(IF(Z102="",0,Z102),"0")+IFERROR(IF(Z103="",0,Z103),"0")+IFERROR(IF(Z104="",0,Z104),"0")+IFERROR(IF(Z105="",0,Z105),"0")</f>
        <v>0.36118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189</v>
      </c>
      <c r="Y107" s="551">
        <f>IFERROR(SUM(Y102:Y105),"0")</f>
        <v>193.5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400</v>
      </c>
      <c r="Y115" s="550">
        <f>IFERROR(IF(X115="",0,CEILING((X115/$H115),1)*$H115),"")</f>
        <v>405</v>
      </c>
      <c r="Z115" s="36">
        <f>IFERROR(IF(Y115=0,"",ROUNDUP(Y115/H115,0)*0.01898),"")</f>
        <v>0.94900000000000007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425.33333333333331</v>
      </c>
      <c r="BN115" s="64">
        <f>IFERROR(Y115*I115/H115,"0")</f>
        <v>430.65</v>
      </c>
      <c r="BO115" s="64">
        <f>IFERROR(1/J115*(X115/H115),"0")</f>
        <v>0.77160493827160492</v>
      </c>
      <c r="BP115" s="64">
        <f>IFERROR(1/J115*(Y115/H115),"0")</f>
        <v>0.78125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368</v>
      </c>
      <c r="Y117" s="550">
        <f>IFERROR(IF(X117="",0,CEILING((X117/$H117),1)*$H117),"")</f>
        <v>369.90000000000003</v>
      </c>
      <c r="Z117" s="36">
        <f>IFERROR(IF(Y117=0,"",ROUNDUP(Y117/H117,0)*0.00651),"")</f>
        <v>0.89187000000000005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402.34666666666664</v>
      </c>
      <c r="BN117" s="64">
        <f>IFERROR(Y117*I117/H117,"0")</f>
        <v>404.42399999999998</v>
      </c>
      <c r="BO117" s="64">
        <f>IFERROR(1/J117*(X117/H117),"0")</f>
        <v>0.74888074888074885</v>
      </c>
      <c r="BP117" s="64">
        <f>IFERROR(1/J117*(Y117/H117),"0")</f>
        <v>0.75274725274725285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185.67901234567898</v>
      </c>
      <c r="Y119" s="551">
        <f>IFERROR(Y115/H115,"0")+IFERROR(Y116/H116,"0")+IFERROR(Y117/H117,"0")+IFERROR(Y118/H118,"0")</f>
        <v>187</v>
      </c>
      <c r="Z119" s="551">
        <f>IFERROR(IF(Z115="",0,Z115),"0")+IFERROR(IF(Z116="",0,Z116),"0")+IFERROR(IF(Z117="",0,Z117),"0")+IFERROR(IF(Z118="",0,Z118),"0")</f>
        <v>1.8408700000000002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768</v>
      </c>
      <c r="Y120" s="551">
        <f>IFERROR(SUM(Y115:Y118),"0")</f>
        <v>774.90000000000009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222</v>
      </c>
      <c r="Y160" s="550">
        <f t="shared" ref="Y160:Y168" si="11">IFERROR(IF(X160="",0,CEILING((X160/$H160),1)*$H160),"")</f>
        <v>222.60000000000002</v>
      </c>
      <c r="Z160" s="36">
        <f>IFERROR(IF(Y160=0,"",ROUNDUP(Y160/H160,0)*0.00902),"")</f>
        <v>0.47806000000000004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236.27142857142854</v>
      </c>
      <c r="BN160" s="64">
        <f t="shared" ref="BN160:BN168" si="13">IFERROR(Y160*I160/H160,"0")</f>
        <v>236.91</v>
      </c>
      <c r="BO160" s="64">
        <f t="shared" ref="BO160:BO168" si="14">IFERROR(1/J160*(X160/H160),"0")</f>
        <v>0.40043290043290042</v>
      </c>
      <c r="BP160" s="64">
        <f t="shared" ref="BP160:BP168" si="15">IFERROR(1/J160*(Y160/H160),"0")</f>
        <v>0.40151515151515155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350</v>
      </c>
      <c r="Y162" s="550">
        <f t="shared" si="11"/>
        <v>352.8</v>
      </c>
      <c r="Z162" s="36">
        <f>IFERROR(IF(Y162=0,"",ROUNDUP(Y162/H162,0)*0.00902),"")</f>
        <v>0.75768000000000002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367.5</v>
      </c>
      <c r="BN162" s="64">
        <f t="shared" si="13"/>
        <v>370.44000000000005</v>
      </c>
      <c r="BO162" s="64">
        <f t="shared" si="14"/>
        <v>0.63131313131313127</v>
      </c>
      <c r="BP162" s="64">
        <f t="shared" si="15"/>
        <v>0.63636363636363635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74</v>
      </c>
      <c r="Y163" s="550">
        <f t="shared" si="11"/>
        <v>75.600000000000009</v>
      </c>
      <c r="Z163" s="36">
        <f>IFERROR(IF(Y163=0,"",ROUNDUP(Y163/H163,0)*0.00502),"")</f>
        <v>0.18071999999999999</v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78.580952380952382</v>
      </c>
      <c r="BN163" s="64">
        <f t="shared" si="13"/>
        <v>80.28</v>
      </c>
      <c r="BO163" s="64">
        <f t="shared" si="14"/>
        <v>0.15059015059015057</v>
      </c>
      <c r="BP163" s="64">
        <f t="shared" si="15"/>
        <v>0.15384615384615385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48</v>
      </c>
      <c r="Y165" s="550">
        <f t="shared" si="11"/>
        <v>48.6</v>
      </c>
      <c r="Z165" s="36">
        <f>IFERROR(IF(Y165=0,"",ROUNDUP(Y165/H165,0)*0.00502),"")</f>
        <v>0.13553999999999999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51.466666666666669</v>
      </c>
      <c r="BN165" s="64">
        <f t="shared" si="13"/>
        <v>52.11</v>
      </c>
      <c r="BO165" s="64">
        <f t="shared" si="14"/>
        <v>0.11396011396011396</v>
      </c>
      <c r="BP165" s="64">
        <f t="shared" si="15"/>
        <v>0.11538461538461539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200</v>
      </c>
      <c r="Y166" s="550">
        <f t="shared" si="11"/>
        <v>201.60000000000002</v>
      </c>
      <c r="Z166" s="36">
        <f>IFERROR(IF(Y166=0,"",ROUNDUP(Y166/H166,0)*0.00502),"")</f>
        <v>0.48192000000000002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209.52380952380955</v>
      </c>
      <c r="BN166" s="64">
        <f t="shared" si="13"/>
        <v>211.20000000000005</v>
      </c>
      <c r="BO166" s="64">
        <f t="shared" si="14"/>
        <v>0.40700040700040707</v>
      </c>
      <c r="BP166" s="64">
        <f t="shared" si="15"/>
        <v>0.4102564102564103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293.33333333333331</v>
      </c>
      <c r="Y169" s="551">
        <f>IFERROR(Y160/H160,"0")+IFERROR(Y161/H161,"0")+IFERROR(Y162/H162,"0")+IFERROR(Y163/H163,"0")+IFERROR(Y164/H164,"0")+IFERROR(Y165/H165,"0")+IFERROR(Y166/H166,"0")+IFERROR(Y167/H167,"0")+IFERROR(Y168/H168,"0")</f>
        <v>296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2.0339200000000002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894</v>
      </c>
      <c r="Y170" s="551">
        <f>IFERROR(SUM(Y160:Y168),"0")</f>
        <v>901.20000000000016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34</v>
      </c>
      <c r="Y189" s="550">
        <f>IFERROR(IF(X189="",0,CEILING((X189/$H189),1)*$H189),"")</f>
        <v>35.700000000000003</v>
      </c>
      <c r="Z189" s="36">
        <f>IFERROR(IF(Y189=0,"",ROUNDUP(Y189/H189,0)*0.00651),"")</f>
        <v>0.11067</v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36.914285714285711</v>
      </c>
      <c r="BN189" s="64">
        <f>IFERROR(Y189*I189/H189,"0")</f>
        <v>38.76</v>
      </c>
      <c r="BO189" s="64">
        <f>IFERROR(1/J189*(X189/H189),"0")</f>
        <v>8.8958660387231825E-2</v>
      </c>
      <c r="BP189" s="64">
        <f>IFERROR(1/J189*(Y189/H189),"0")</f>
        <v>9.3406593406593408E-2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16.19047619047619</v>
      </c>
      <c r="Y190" s="551">
        <f>IFERROR(Y188/H188,"0")+IFERROR(Y189/H189,"0")</f>
        <v>17</v>
      </c>
      <c r="Z190" s="551">
        <f>IFERROR(IF(Z188="",0,Z188),"0")+IFERROR(IF(Z189="",0,Z189),"0")</f>
        <v>0.11067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34</v>
      </c>
      <c r="Y191" s="551">
        <f>IFERROR(SUM(Y188:Y189),"0")</f>
        <v>35.700000000000003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542</v>
      </c>
      <c r="Y193" s="550">
        <f t="shared" ref="Y193:Y200" si="16">IFERROR(IF(X193="",0,CEILING((X193/$H193),1)*$H193),"")</f>
        <v>545.40000000000009</v>
      </c>
      <c r="Z193" s="36">
        <f>IFERROR(IF(Y193=0,"",ROUNDUP(Y193/H193,0)*0.00902),"")</f>
        <v>0.91102000000000005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563.07777777777778</v>
      </c>
      <c r="BN193" s="64">
        <f t="shared" ref="BN193:BN200" si="18">IFERROR(Y193*I193/H193,"0")</f>
        <v>566.61000000000013</v>
      </c>
      <c r="BO193" s="64">
        <f t="shared" ref="BO193:BO200" si="19">IFERROR(1/J193*(X193/H193),"0")</f>
        <v>0.76038159371492708</v>
      </c>
      <c r="BP193" s="64">
        <f t="shared" ref="BP193:BP200" si="20">IFERROR(1/J193*(Y193/H193),"0")</f>
        <v>0.76515151515151525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337</v>
      </c>
      <c r="Y194" s="550">
        <f t="shared" si="16"/>
        <v>340.20000000000005</v>
      </c>
      <c r="Z194" s="36">
        <f>IFERROR(IF(Y194=0,"",ROUNDUP(Y194/H194,0)*0.00902),"")</f>
        <v>0.56825999999999999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350.10555555555555</v>
      </c>
      <c r="BN194" s="64">
        <f t="shared" si="18"/>
        <v>353.43000000000006</v>
      </c>
      <c r="BO194" s="64">
        <f t="shared" si="19"/>
        <v>0.4727833894500561</v>
      </c>
      <c r="BP194" s="64">
        <f t="shared" si="20"/>
        <v>0.47727272727272735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383</v>
      </c>
      <c r="Y196" s="550">
        <f t="shared" si="16"/>
        <v>383.40000000000003</v>
      </c>
      <c r="Z196" s="36">
        <f>IFERROR(IF(Y196=0,"",ROUNDUP(Y196/H196,0)*0.00902),"")</f>
        <v>0.64041999999999999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397.89444444444445</v>
      </c>
      <c r="BN196" s="64">
        <f t="shared" si="18"/>
        <v>398.31</v>
      </c>
      <c r="BO196" s="64">
        <f t="shared" si="19"/>
        <v>0.53731762065095401</v>
      </c>
      <c r="BP196" s="64">
        <f t="shared" si="20"/>
        <v>0.53787878787878785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92</v>
      </c>
      <c r="Y197" s="550">
        <f t="shared" si="16"/>
        <v>93.600000000000009</v>
      </c>
      <c r="Z197" s="36">
        <f>IFERROR(IF(Y197=0,"",ROUNDUP(Y197/H197,0)*0.00502),"")</f>
        <v>0.26103999999999999</v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98.644444444444446</v>
      </c>
      <c r="BN197" s="64">
        <f t="shared" si="18"/>
        <v>100.36000000000001</v>
      </c>
      <c r="BO197" s="64">
        <f t="shared" si="19"/>
        <v>0.2184235517568851</v>
      </c>
      <c r="BP197" s="64">
        <f t="shared" si="20"/>
        <v>0.22222222222222224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56</v>
      </c>
      <c r="Y198" s="550">
        <f t="shared" si="16"/>
        <v>57.6</v>
      </c>
      <c r="Z198" s="36">
        <f>IFERROR(IF(Y198=0,"",ROUNDUP(Y198/H198,0)*0.00502),"")</f>
        <v>0.16064000000000001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59.111111111111107</v>
      </c>
      <c r="BN198" s="64">
        <f t="shared" si="18"/>
        <v>60.8</v>
      </c>
      <c r="BO198" s="64">
        <f t="shared" si="19"/>
        <v>0.13295346628679963</v>
      </c>
      <c r="BP198" s="64">
        <f t="shared" si="20"/>
        <v>0.13675213675213677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66</v>
      </c>
      <c r="Y200" s="550">
        <f t="shared" si="16"/>
        <v>66.600000000000009</v>
      </c>
      <c r="Z200" s="36">
        <f>IFERROR(IF(Y200=0,"",ROUNDUP(Y200/H200,0)*0.00502),"")</f>
        <v>0.18574000000000002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69.666666666666657</v>
      </c>
      <c r="BN200" s="64">
        <f t="shared" si="18"/>
        <v>70.3</v>
      </c>
      <c r="BO200" s="64">
        <f t="shared" si="19"/>
        <v>0.15669515669515671</v>
      </c>
      <c r="BP200" s="64">
        <f t="shared" si="20"/>
        <v>0.15811965811965817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352.59259259259255</v>
      </c>
      <c r="Y201" s="551">
        <f>IFERROR(Y193/H193,"0")+IFERROR(Y194/H194,"0")+IFERROR(Y195/H195,"0")+IFERROR(Y196/H196,"0")+IFERROR(Y197/H197,"0")+IFERROR(Y198/H198,"0")+IFERROR(Y199/H199,"0")+IFERROR(Y200/H200,"0")</f>
        <v>356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2.7271199999999998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1476</v>
      </c>
      <c r="Y202" s="551">
        <f>IFERROR(SUM(Y193:Y200),"0")</f>
        <v>1486.8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490</v>
      </c>
      <c r="Y206" s="550">
        <f t="shared" si="21"/>
        <v>495.9</v>
      </c>
      <c r="Z206" s="36">
        <f>IFERROR(IF(Y206=0,"",ROUNDUP(Y206/H206,0)*0.01898),"")</f>
        <v>1.08186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519.23103448275856</v>
      </c>
      <c r="BN206" s="64">
        <f t="shared" si="23"/>
        <v>525.48299999999995</v>
      </c>
      <c r="BO206" s="64">
        <f t="shared" si="24"/>
        <v>0.88002873563218398</v>
      </c>
      <c r="BP206" s="64">
        <f t="shared" si="25"/>
        <v>0.890625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229</v>
      </c>
      <c r="Y207" s="550">
        <f t="shared" si="21"/>
        <v>230.39999999999998</v>
      </c>
      <c r="Z207" s="36">
        <f t="shared" ref="Z207:Z212" si="26">IFERROR(IF(Y207=0,"",ROUNDUP(Y207/H207,0)*0.00651),"")</f>
        <v>0.62495999999999996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254.76249999999999</v>
      </c>
      <c r="BN207" s="64">
        <f t="shared" si="23"/>
        <v>256.31999999999994</v>
      </c>
      <c r="BO207" s="64">
        <f t="shared" si="24"/>
        <v>0.52426739926739929</v>
      </c>
      <c r="BP207" s="64">
        <f t="shared" si="25"/>
        <v>0.52747252747252749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232</v>
      </c>
      <c r="Y209" s="550">
        <f t="shared" si="21"/>
        <v>232.79999999999998</v>
      </c>
      <c r="Z209" s="36">
        <f t="shared" si="26"/>
        <v>0.63146999999999998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256.36</v>
      </c>
      <c r="BN209" s="64">
        <f t="shared" si="23"/>
        <v>257.24399999999997</v>
      </c>
      <c r="BO209" s="64">
        <f t="shared" si="24"/>
        <v>0.53113553113553125</v>
      </c>
      <c r="BP209" s="64">
        <f t="shared" si="25"/>
        <v>0.53296703296703296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176</v>
      </c>
      <c r="Y210" s="550">
        <f t="shared" si="21"/>
        <v>177.6</v>
      </c>
      <c r="Z210" s="36">
        <f t="shared" si="26"/>
        <v>0.48174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194.48000000000002</v>
      </c>
      <c r="BN210" s="64">
        <f t="shared" si="23"/>
        <v>196.24800000000002</v>
      </c>
      <c r="BO210" s="64">
        <f t="shared" si="24"/>
        <v>0.402930402930403</v>
      </c>
      <c r="BP210" s="64">
        <f t="shared" si="25"/>
        <v>0.40659340659340665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179</v>
      </c>
      <c r="Y211" s="550">
        <f t="shared" si="21"/>
        <v>180</v>
      </c>
      <c r="Z211" s="36">
        <f t="shared" si="26"/>
        <v>0.48825000000000002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197.79500000000002</v>
      </c>
      <c r="BN211" s="64">
        <f t="shared" si="23"/>
        <v>198.9</v>
      </c>
      <c r="BO211" s="64">
        <f t="shared" si="24"/>
        <v>0.4097985347985349</v>
      </c>
      <c r="BP211" s="64">
        <f t="shared" si="25"/>
        <v>0.41208791208791212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384</v>
      </c>
      <c r="Y212" s="550">
        <f t="shared" si="21"/>
        <v>384</v>
      </c>
      <c r="Z212" s="36">
        <f t="shared" si="26"/>
        <v>1.0416000000000001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425.28000000000003</v>
      </c>
      <c r="BN212" s="64">
        <f t="shared" si="23"/>
        <v>425.28000000000003</v>
      </c>
      <c r="BO212" s="64">
        <f t="shared" si="24"/>
        <v>0.87912087912087922</v>
      </c>
      <c r="BP212" s="64">
        <f t="shared" si="25"/>
        <v>0.87912087912087922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556.32183908045988</v>
      </c>
      <c r="Y213" s="551">
        <f>IFERROR(Y204/H204,"0")+IFERROR(Y205/H205,"0")+IFERROR(Y206/H206,"0")+IFERROR(Y207/H207,"0")+IFERROR(Y208/H208,"0")+IFERROR(Y209/H209,"0")+IFERROR(Y210/H210,"0")+IFERROR(Y211/H211,"0")+IFERROR(Y212/H212,"0")</f>
        <v>559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4.3498799999999997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1690</v>
      </c>
      <c r="Y214" s="551">
        <f>IFERROR(SUM(Y204:Y212),"0")</f>
        <v>1700.6999999999998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4</v>
      </c>
      <c r="Y217" s="550">
        <f>IFERROR(IF(X217="",0,CEILING((X217/$H217),1)*$H217),"")</f>
        <v>4.8</v>
      </c>
      <c r="Z217" s="36">
        <f>IFERROR(IF(Y217=0,"",ROUNDUP(Y217/H217,0)*0.00651),"")</f>
        <v>1.302E-2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4.4200000000000008</v>
      </c>
      <c r="BN217" s="64">
        <f>IFERROR(Y217*I217/H217,"0")</f>
        <v>5.3040000000000003</v>
      </c>
      <c r="BO217" s="64">
        <f>IFERROR(1/J217*(X217/H217),"0")</f>
        <v>9.1575091575091579E-3</v>
      </c>
      <c r="BP217" s="64">
        <f>IFERROR(1/J217*(Y217/H217),"0")</f>
        <v>1.098901098901099E-2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1.6666666666666667</v>
      </c>
      <c r="Y218" s="551">
        <f>IFERROR(Y216/H216,"0")+IFERROR(Y217/H217,"0")</f>
        <v>2</v>
      </c>
      <c r="Z218" s="551">
        <f>IFERROR(IF(Z216="",0,Z216),"0")+IFERROR(IF(Z217="",0,Z217),"0")</f>
        <v>1.302E-2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4</v>
      </c>
      <c r="Y219" s="551">
        <f>IFERROR(SUM(Y216:Y217),"0")</f>
        <v>4.8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8</v>
      </c>
      <c r="Y226" s="550">
        <f t="shared" si="27"/>
        <v>8</v>
      </c>
      <c r="Z226" s="36">
        <f t="shared" si="32"/>
        <v>1.804E-2</v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8.42</v>
      </c>
      <c r="BN226" s="64">
        <f t="shared" si="29"/>
        <v>8.42</v>
      </c>
      <c r="BO226" s="64">
        <f t="shared" si="30"/>
        <v>1.5151515151515152E-2</v>
      </c>
      <c r="BP226" s="64">
        <f t="shared" si="31"/>
        <v>1.5151515151515152E-2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2</v>
      </c>
      <c r="Y231" s="551">
        <f>IFERROR(Y222/H222,"0")+IFERROR(Y223/H223,"0")+IFERROR(Y224/H224,"0")+IFERROR(Y225/H225,"0")+IFERROR(Y226/H226,"0")+IFERROR(Y227/H227,"0")+IFERROR(Y228/H228,"0")+IFERROR(Y229/H229,"0")+IFERROR(Y230/H230,"0")</f>
        <v>2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1.804E-2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8</v>
      </c>
      <c r="Y232" s="551">
        <f>IFERROR(SUM(Y222:Y230),"0")</f>
        <v>8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76</v>
      </c>
      <c r="Y268" s="550">
        <f>IFERROR(IF(X268="",0,CEILING((X268/$H268),1)*$H268),"")</f>
        <v>76.8</v>
      </c>
      <c r="Z268" s="36">
        <f>IFERROR(IF(Y268=0,"",ROUNDUP(Y268/H268,0)*0.00651),"")</f>
        <v>0.20832000000000001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83.980000000000018</v>
      </c>
      <c r="BN268" s="64">
        <f>IFERROR(Y268*I268/H268,"0")</f>
        <v>84.864000000000004</v>
      </c>
      <c r="BO268" s="64">
        <f>IFERROR(1/J268*(X268/H268),"0")</f>
        <v>0.17399267399267401</v>
      </c>
      <c r="BP268" s="64">
        <f>IFERROR(1/J268*(Y268/H268),"0")</f>
        <v>0.17582417582417584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31</v>
      </c>
      <c r="Y269" s="550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33.325000000000003</v>
      </c>
      <c r="BN269" s="64">
        <f>IFERROR(Y269*I269/H269,"0")</f>
        <v>33.54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44.583333333333336</v>
      </c>
      <c r="Y270" s="551">
        <f>IFERROR(Y267/H267,"0")+IFERROR(Y268/H268,"0")+IFERROR(Y269/H269,"0")</f>
        <v>45</v>
      </c>
      <c r="Z270" s="551">
        <f>IFERROR(IF(Z267="",0,Z267),"0")+IFERROR(IF(Z268="",0,Z268),"0")+IFERROR(IF(Z269="",0,Z269),"0")</f>
        <v>0.29294999999999999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107</v>
      </c>
      <c r="Y271" s="551">
        <f>IFERROR(SUM(Y267:Y269),"0")</f>
        <v>108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18</v>
      </c>
      <c r="Y302" s="550">
        <f t="shared" si="33"/>
        <v>18</v>
      </c>
      <c r="Z302" s="36">
        <f>IFERROR(IF(Y302=0,"",ROUNDUP(Y302/H302,0)*0.00651),"")</f>
        <v>6.5100000000000005E-2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20.279999999999998</v>
      </c>
      <c r="BN302" s="64">
        <f t="shared" si="35"/>
        <v>20.279999999999998</v>
      </c>
      <c r="BO302" s="64">
        <f t="shared" si="36"/>
        <v>5.4945054945054951E-2</v>
      </c>
      <c r="BP302" s="64">
        <f t="shared" si="37"/>
        <v>5.4945054945054951E-2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10</v>
      </c>
      <c r="Y303" s="551">
        <f>IFERROR(Y296/H296,"0")+IFERROR(Y297/H297,"0")+IFERROR(Y298/H298,"0")+IFERROR(Y299/H299,"0")+IFERROR(Y300/H300,"0")+IFERROR(Y301/H301,"0")+IFERROR(Y302/H302,"0")</f>
        <v>10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6.5100000000000005E-2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18</v>
      </c>
      <c r="Y304" s="551">
        <f>IFERROR(SUM(Y296:Y302),"0")</f>
        <v>18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262</v>
      </c>
      <c r="Y314" s="550">
        <f>IFERROR(IF(X314="",0,CEILING((X314/$H314),1)*$H314),"")</f>
        <v>268.8</v>
      </c>
      <c r="Z314" s="36">
        <f>IFERROR(IF(Y314=0,"",ROUNDUP(Y314/H314,0)*0.01898),"")</f>
        <v>0.60736000000000001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278.18785714285718</v>
      </c>
      <c r="BN314" s="64">
        <f>IFERROR(Y314*I314/H314,"0")</f>
        <v>285.40800000000002</v>
      </c>
      <c r="BO314" s="64">
        <f>IFERROR(1/J314*(X314/H314),"0")</f>
        <v>0.48735119047619047</v>
      </c>
      <c r="BP314" s="64">
        <f>IFERROR(1/J314*(Y314/H314),"0")</f>
        <v>0.5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306</v>
      </c>
      <c r="Y315" s="550">
        <f>IFERROR(IF(X315="",0,CEILING((X315/$H315),1)*$H315),"")</f>
        <v>312</v>
      </c>
      <c r="Z315" s="36">
        <f>IFERROR(IF(Y315=0,"",ROUNDUP(Y315/H315,0)*0.01898),"")</f>
        <v>0.75919999999999999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326.36076923076922</v>
      </c>
      <c r="BN315" s="64">
        <f>IFERROR(Y315*I315/H315,"0")</f>
        <v>332.76000000000005</v>
      </c>
      <c r="BO315" s="64">
        <f>IFERROR(1/J315*(X315/H315),"0")</f>
        <v>0.61298076923076927</v>
      </c>
      <c r="BP315" s="64">
        <f>IFERROR(1/J315*(Y315/H315),"0")</f>
        <v>0.625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142</v>
      </c>
      <c r="Y316" s="550">
        <f>IFERROR(IF(X316="",0,CEILING((X316/$H316),1)*$H316),"")</f>
        <v>142.80000000000001</v>
      </c>
      <c r="Z316" s="36">
        <f>IFERROR(IF(Y316=0,"",ROUNDUP(Y316/H316,0)*0.01898),"")</f>
        <v>0.32266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150.77357142857142</v>
      </c>
      <c r="BN316" s="64">
        <f>IFERROR(Y316*I316/H316,"0")</f>
        <v>151.62300000000002</v>
      </c>
      <c r="BO316" s="64">
        <f>IFERROR(1/J316*(X316/H316),"0")</f>
        <v>0.26413690476190477</v>
      </c>
      <c r="BP316" s="64">
        <f>IFERROR(1/J316*(Y316/H316),"0")</f>
        <v>0.265625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87.326007326007328</v>
      </c>
      <c r="Y317" s="551">
        <f>IFERROR(Y314/H314,"0")+IFERROR(Y315/H315,"0")+IFERROR(Y316/H316,"0")</f>
        <v>89</v>
      </c>
      <c r="Z317" s="551">
        <f>IFERROR(IF(Z314="",0,Z314),"0")+IFERROR(IF(Z315="",0,Z315),"0")+IFERROR(IF(Z316="",0,Z316),"0")</f>
        <v>1.6892199999999999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710</v>
      </c>
      <c r="Y318" s="551">
        <f>IFERROR(SUM(Y314:Y316),"0")</f>
        <v>723.59999999999991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21</v>
      </c>
      <c r="Y323" s="550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23.71764705882353</v>
      </c>
      <c r="BN323" s="64">
        <f>IFERROR(Y323*I323/H323,"0")</f>
        <v>25.919999999999998</v>
      </c>
      <c r="BO323" s="64">
        <f>IFERROR(1/J323*(X323/H323),"0")</f>
        <v>4.5248868778280549E-2</v>
      </c>
      <c r="BP323" s="64">
        <f>IFERROR(1/J323*(Y323/H323),"0")</f>
        <v>4.9450549450549455E-2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8.2352941176470598</v>
      </c>
      <c r="Y324" s="551">
        <f>IFERROR(Y320/H320,"0")+IFERROR(Y321/H321,"0")+IFERROR(Y322/H322,"0")+IFERROR(Y323/H323,"0")</f>
        <v>9</v>
      </c>
      <c r="Z324" s="551">
        <f>IFERROR(IF(Z320="",0,Z320),"0")+IFERROR(IF(Z321="",0,Z321),"0")+IFERROR(IF(Z322="",0,Z322),"0")+IFERROR(IF(Z323="",0,Z323),"0")</f>
        <v>5.8590000000000003E-2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21</v>
      </c>
      <c r="Y325" s="551">
        <f>IFERROR(SUM(Y320:Y323),"0")</f>
        <v>22.95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73</v>
      </c>
      <c r="Y334" s="550">
        <f>IFERROR(IF(X334="",0,CEILING((X334/$H334),1)*$H334),"")</f>
        <v>81</v>
      </c>
      <c r="Z334" s="36">
        <f>IFERROR(IF(Y334=0,"",ROUNDUP(Y334/H334,0)*0.01898),"")</f>
        <v>0.1898</v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77.677407407407415</v>
      </c>
      <c r="BN334" s="64">
        <f>IFERROR(Y334*I334/H334,"0")</f>
        <v>86.190000000000012</v>
      </c>
      <c r="BO334" s="64">
        <f>IFERROR(1/J334*(X334/H334),"0")</f>
        <v>0.14081790123456792</v>
      </c>
      <c r="BP334" s="64">
        <f>IFERROR(1/J334*(Y334/H334),"0")</f>
        <v>0.15625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9.0123456790123466</v>
      </c>
      <c r="Y337" s="551">
        <f>IFERROR(Y334/H334,"0")+IFERROR(Y335/H335,"0")+IFERROR(Y336/H336,"0")</f>
        <v>10</v>
      </c>
      <c r="Z337" s="551">
        <f>IFERROR(IF(Z334="",0,Z334),"0")+IFERROR(IF(Z335="",0,Z335),"0")+IFERROR(IF(Z336="",0,Z336),"0")</f>
        <v>0.1898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73</v>
      </c>
      <c r="Y338" s="551">
        <f>IFERROR(SUM(Y334:Y336),"0")</f>
        <v>81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73</v>
      </c>
      <c r="Y343" s="550">
        <f t="shared" si="38"/>
        <v>75</v>
      </c>
      <c r="Z343" s="36">
        <f>IFERROR(IF(Y343=0,"",ROUNDUP(Y343/H343,0)*0.02175),"")</f>
        <v>0.10874999999999999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75.335999999999999</v>
      </c>
      <c r="BN343" s="64">
        <f t="shared" si="40"/>
        <v>77.400000000000006</v>
      </c>
      <c r="BO343" s="64">
        <f t="shared" si="41"/>
        <v>0.10138888888888888</v>
      </c>
      <c r="BP343" s="64">
        <f t="shared" si="42"/>
        <v>0.10416666666666666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37</v>
      </c>
      <c r="Y344" s="550">
        <f t="shared" si="38"/>
        <v>45</v>
      </c>
      <c r="Z344" s="36">
        <f>IFERROR(IF(Y344=0,"",ROUNDUP(Y344/H344,0)*0.02175),"")</f>
        <v>6.5250000000000002E-2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38.183999999999997</v>
      </c>
      <c r="BN344" s="64">
        <f t="shared" si="40"/>
        <v>46.440000000000005</v>
      </c>
      <c r="BO344" s="64">
        <f t="shared" si="41"/>
        <v>5.1388888888888887E-2</v>
      </c>
      <c r="BP344" s="64">
        <f t="shared" si="42"/>
        <v>6.25E-2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24</v>
      </c>
      <c r="Y345" s="550">
        <f t="shared" si="38"/>
        <v>30</v>
      </c>
      <c r="Z345" s="36">
        <f>IFERROR(IF(Y345=0,"",ROUNDUP(Y345/H345,0)*0.02175),"")</f>
        <v>4.3499999999999997E-2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24.767999999999997</v>
      </c>
      <c r="BN345" s="64">
        <f t="shared" si="40"/>
        <v>30.96</v>
      </c>
      <c r="BO345" s="64">
        <f t="shared" si="41"/>
        <v>3.3333333333333333E-2</v>
      </c>
      <c r="BP345" s="64">
        <f t="shared" si="42"/>
        <v>4.1666666666666664E-2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8.9333333333333336</v>
      </c>
      <c r="Y349" s="551">
        <f>IFERROR(Y342/H342,"0")+IFERROR(Y343/H343,"0")+IFERROR(Y344/H344,"0")+IFERROR(Y345/H345,"0")+IFERROR(Y346/H346,"0")+IFERROR(Y347/H347,"0")+IFERROR(Y348/H348,"0")</f>
        <v>10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0.21749999999999997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134</v>
      </c>
      <c r="Y350" s="551">
        <f>IFERROR(SUM(Y342:Y348),"0")</f>
        <v>150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203</v>
      </c>
      <c r="Y362" s="550">
        <f>IFERROR(IF(X362="",0,CEILING((X362/$H362),1)*$H362),"")</f>
        <v>207</v>
      </c>
      <c r="Z362" s="36">
        <f>IFERROR(IF(Y362=0,"",ROUNDUP(Y362/H362,0)*0.01898),"")</f>
        <v>0.43653999999999998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214.70633333333333</v>
      </c>
      <c r="BN362" s="64">
        <f>IFERROR(Y362*I362/H362,"0")</f>
        <v>218.93700000000001</v>
      </c>
      <c r="BO362" s="64">
        <f>IFERROR(1/J362*(X362/H362),"0")</f>
        <v>0.35243055555555558</v>
      </c>
      <c r="BP362" s="64">
        <f>IFERROR(1/J362*(Y362/H362),"0")</f>
        <v>0.359375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22.555555555555557</v>
      </c>
      <c r="Y363" s="551">
        <f>IFERROR(Y362/H362,"0")</f>
        <v>23</v>
      </c>
      <c r="Z363" s="551">
        <f>IFERROR(IF(Z362="",0,Z362),"0")</f>
        <v>0.43653999999999998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203</v>
      </c>
      <c r="Y364" s="551">
        <f>IFERROR(SUM(Y362:Y362),"0")</f>
        <v>207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502</v>
      </c>
      <c r="Y377" s="550">
        <f>IFERROR(IF(X377="",0,CEILING((X377/$H377),1)*$H377),"")</f>
        <v>504</v>
      </c>
      <c r="Z377" s="36">
        <f>IFERROR(IF(Y377=0,"",ROUNDUP(Y377/H377,0)*0.01898),"")</f>
        <v>1.06288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530.94866666666667</v>
      </c>
      <c r="BN377" s="64">
        <f>IFERROR(Y377*I377/H377,"0")</f>
        <v>533.06399999999996</v>
      </c>
      <c r="BO377" s="64">
        <f>IFERROR(1/J377*(X377/H377),"0")</f>
        <v>0.87152777777777779</v>
      </c>
      <c r="BP377" s="64">
        <f>IFERROR(1/J377*(Y377/H377),"0")</f>
        <v>0.875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55.777777777777779</v>
      </c>
      <c r="Y379" s="551">
        <f>IFERROR(Y377/H377,"0")+IFERROR(Y378/H378,"0")</f>
        <v>56</v>
      </c>
      <c r="Z379" s="551">
        <f>IFERROR(IF(Z377="",0,Z377),"0")+IFERROR(IF(Z378="",0,Z378),"0")</f>
        <v>1.06288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502</v>
      </c>
      <c r="Y380" s="551">
        <f>IFERROR(SUM(Y377:Y378),"0")</f>
        <v>504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250</v>
      </c>
      <c r="Y430" s="550">
        <f t="shared" ref="Y430:Y442" si="49">IFERROR(IF(X430="",0,CEILING((X430/$H430),1)*$H430),"")</f>
        <v>253.44</v>
      </c>
      <c r="Z430" s="36">
        <f t="shared" ref="Z430:Z436" si="50">IFERROR(IF(Y430=0,"",ROUNDUP(Y430/H430,0)*0.01196),"")</f>
        <v>0.57408000000000003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267.04545454545456</v>
      </c>
      <c r="BN430" s="64">
        <f t="shared" ref="BN430:BN442" si="52">IFERROR(Y430*I430/H430,"0")</f>
        <v>270.71999999999997</v>
      </c>
      <c r="BO430" s="64">
        <f t="shared" ref="BO430:BO442" si="53">IFERROR(1/J430*(X430/H430),"0")</f>
        <v>0.45527389277389274</v>
      </c>
      <c r="BP430" s="64">
        <f t="shared" ref="BP430:BP442" si="54">IFERROR(1/J430*(Y430/H430),"0")</f>
        <v>0.46153846153846156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55</v>
      </c>
      <c r="Y431" s="550">
        <f t="shared" si="49"/>
        <v>58.080000000000005</v>
      </c>
      <c r="Z431" s="36">
        <f t="shared" si="50"/>
        <v>0.13156000000000001</v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58.749999999999993</v>
      </c>
      <c r="BN431" s="64">
        <f t="shared" si="52"/>
        <v>62.040000000000006</v>
      </c>
      <c r="BO431" s="64">
        <f t="shared" si="53"/>
        <v>0.10016025641025642</v>
      </c>
      <c r="BP431" s="64">
        <f t="shared" si="54"/>
        <v>0.10576923076923078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244</v>
      </c>
      <c r="Y432" s="550">
        <f t="shared" si="49"/>
        <v>248.16000000000003</v>
      </c>
      <c r="Z432" s="36">
        <f t="shared" si="50"/>
        <v>0.56211999999999995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260.63636363636357</v>
      </c>
      <c r="BN432" s="64">
        <f t="shared" si="52"/>
        <v>265.08</v>
      </c>
      <c r="BO432" s="64">
        <f t="shared" si="53"/>
        <v>0.44434731934731936</v>
      </c>
      <c r="BP432" s="64">
        <f t="shared" si="54"/>
        <v>0.45192307692307693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159</v>
      </c>
      <c r="Y435" s="550">
        <f t="shared" si="49"/>
        <v>163.68</v>
      </c>
      <c r="Z435" s="36">
        <f t="shared" si="50"/>
        <v>0.37075999999999998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169.84090909090909</v>
      </c>
      <c r="BN435" s="64">
        <f t="shared" si="52"/>
        <v>174.84</v>
      </c>
      <c r="BO435" s="64">
        <f t="shared" si="53"/>
        <v>0.28955419580419584</v>
      </c>
      <c r="BP435" s="64">
        <f t="shared" si="54"/>
        <v>0.29807692307692307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18</v>
      </c>
      <c r="Y438" s="550">
        <f t="shared" si="49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25.987500000000001</v>
      </c>
      <c r="BN438" s="64">
        <f t="shared" si="52"/>
        <v>27.72</v>
      </c>
      <c r="BO438" s="64">
        <f t="shared" si="53"/>
        <v>2.8409090909090912E-2</v>
      </c>
      <c r="BP438" s="64">
        <f t="shared" si="54"/>
        <v>3.0303030303030304E-2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137.84090909090909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141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1.6745999999999999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726</v>
      </c>
      <c r="Y444" s="551">
        <f>IFERROR(SUM(Y430:Y442),"0")</f>
        <v>742.56000000000017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234</v>
      </c>
      <c r="Y446" s="550">
        <f>IFERROR(IF(X446="",0,CEILING((X446/$H446),1)*$H446),"")</f>
        <v>237.60000000000002</v>
      </c>
      <c r="Z446" s="36">
        <f>IFERROR(IF(Y446=0,"",ROUNDUP(Y446/H446,0)*0.01196),"")</f>
        <v>0.53820000000000001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249.95454545454544</v>
      </c>
      <c r="BN446" s="64">
        <f>IFERROR(Y446*I446/H446,"0")</f>
        <v>253.8</v>
      </c>
      <c r="BO446" s="64">
        <f>IFERROR(1/J446*(X446/H446),"0")</f>
        <v>0.42613636363636359</v>
      </c>
      <c r="BP446" s="64">
        <f>IFERROR(1/J446*(Y446/H446),"0")</f>
        <v>0.43269230769230771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44.318181818181813</v>
      </c>
      <c r="Y449" s="551">
        <f>IFERROR(Y446/H446,"0")+IFERROR(Y447/H447,"0")+IFERROR(Y448/H448,"0")</f>
        <v>45</v>
      </c>
      <c r="Z449" s="551">
        <f>IFERROR(IF(Z446="",0,Z446),"0")+IFERROR(IF(Z447="",0,Z447),"0")+IFERROR(IF(Z448="",0,Z448),"0")</f>
        <v>0.53820000000000001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234</v>
      </c>
      <c r="Y450" s="551">
        <f>IFERROR(SUM(Y446:Y448),"0")</f>
        <v>237.60000000000002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167</v>
      </c>
      <c r="Y452" s="550">
        <f t="shared" ref="Y452:Y457" si="55">IFERROR(IF(X452="",0,CEILING((X452/$H452),1)*$H452),"")</f>
        <v>168.96</v>
      </c>
      <c r="Z452" s="36">
        <f>IFERROR(IF(Y452=0,"",ROUNDUP(Y452/H452,0)*0.01196),"")</f>
        <v>0.38272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178.38636363636363</v>
      </c>
      <c r="BN452" s="64">
        <f t="shared" ref="BN452:BN457" si="57">IFERROR(Y452*I452/H452,"0")</f>
        <v>180.48</v>
      </c>
      <c r="BO452" s="64">
        <f t="shared" ref="BO452:BO457" si="58">IFERROR(1/J452*(X452/H452),"0")</f>
        <v>0.30412296037296038</v>
      </c>
      <c r="BP452" s="64">
        <f t="shared" ref="BP452:BP457" si="59">IFERROR(1/J452*(Y452/H452),"0")</f>
        <v>0.30769230769230771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185</v>
      </c>
      <c r="Y453" s="550">
        <f t="shared" si="55"/>
        <v>190.08</v>
      </c>
      <c r="Z453" s="36">
        <f>IFERROR(IF(Y453=0,"",ROUNDUP(Y453/H453,0)*0.01196),"")</f>
        <v>0.43056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197.61363636363632</v>
      </c>
      <c r="BN453" s="64">
        <f t="shared" si="57"/>
        <v>203.04000000000002</v>
      </c>
      <c r="BO453" s="64">
        <f t="shared" si="58"/>
        <v>0.3369026806526807</v>
      </c>
      <c r="BP453" s="64">
        <f t="shared" si="59"/>
        <v>0.34615384615384615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267</v>
      </c>
      <c r="Y454" s="550">
        <f t="shared" si="55"/>
        <v>269.28000000000003</v>
      </c>
      <c r="Z454" s="36">
        <f>IFERROR(IF(Y454=0,"",ROUNDUP(Y454/H454,0)*0.01196),"")</f>
        <v>0.60996000000000006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285.20454545454544</v>
      </c>
      <c r="BN454" s="64">
        <f t="shared" si="57"/>
        <v>287.64</v>
      </c>
      <c r="BO454" s="64">
        <f t="shared" si="58"/>
        <v>0.48623251748251745</v>
      </c>
      <c r="BP454" s="64">
        <f t="shared" si="59"/>
        <v>0.49038461538461542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117.23484848484848</v>
      </c>
      <c r="Y458" s="551">
        <f>IFERROR(Y452/H452,"0")+IFERROR(Y453/H453,"0")+IFERROR(Y454/H454,"0")+IFERROR(Y455/H455,"0")+IFERROR(Y456/H456,"0")+IFERROR(Y457/H457,"0")</f>
        <v>119</v>
      </c>
      <c r="Z458" s="551">
        <f>IFERROR(IF(Z452="",0,Z452),"0")+IFERROR(IF(Z453="",0,Z453),"0")+IFERROR(IF(Z454="",0,Z454),"0")+IFERROR(IF(Z455="",0,Z455),"0")+IFERROR(IF(Z456="",0,Z456),"0")+IFERROR(IF(Z457="",0,Z457),"0")</f>
        <v>1.4232400000000001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619</v>
      </c>
      <c r="Y459" s="551">
        <f>IFERROR(SUM(Y452:Y457),"0")</f>
        <v>628.32000000000005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10798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10963.33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11478.753972098248</v>
      </c>
      <c r="Y502" s="551">
        <f>IFERROR(SUM(BN22:BN498),"0")</f>
        <v>11654.044999999996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20</v>
      </c>
      <c r="Y503" s="38">
        <f>ROUNDUP(SUM(BP22:BP498),0)</f>
        <v>20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11978.753972098248</v>
      </c>
      <c r="Y504" s="551">
        <f>GrossWeightTotalR+PalletQtyTotalR*25</f>
        <v>12154.044999999996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2275.6517882344292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2304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23.818630000000002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478.20000000000005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809</v>
      </c>
      <c r="E511" s="46">
        <f>IFERROR(Y87*1,"0")+IFERROR(Y88*1,"0")+IFERROR(Y89*1,"0")+IFERROR(Y93*1,"0")+IFERROR(Y94*1,"0")+IFERROR(Y95*1,"0")+IFERROR(Y96*1,"0")+IFERROR(Y97*1,"0")</f>
        <v>1147.5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968.40000000000009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901.20000000000016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3228.0000000000005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108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764.55</v>
      </c>
      <c r="S511" s="46">
        <f>IFERROR(Y334*1,"0")+IFERROR(Y335*1,"0")+IFERROR(Y336*1,"0")</f>
        <v>81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357</v>
      </c>
      <c r="U511" s="46">
        <f>IFERROR(Y367*1,"0")+IFERROR(Y368*1,"0")+IFERROR(Y369*1,"0")+IFERROR(Y373*1,"0")+IFERROR(Y377*1,"0")+IFERROR(Y378*1,"0")+IFERROR(Y382*1,"0")</f>
        <v>504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1608.48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