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8AB34D46-99C6-4EEF-8796-74DAE6DCE3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3" i="2" l="1"/>
  <c r="X352" i="2"/>
  <c r="BO351" i="2"/>
  <c r="BM351" i="2"/>
  <c r="Y351" i="2"/>
  <c r="BP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P346" i="2"/>
  <c r="BO345" i="2"/>
  <c r="BM345" i="2"/>
  <c r="Y345" i="2"/>
  <c r="BP345" i="2" s="1"/>
  <c r="P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Y347" i="2" s="1"/>
  <c r="P341" i="2"/>
  <c r="X339" i="2"/>
  <c r="X338" i="2"/>
  <c r="BO337" i="2"/>
  <c r="BM337" i="2"/>
  <c r="Y337" i="2"/>
  <c r="P337" i="2"/>
  <c r="BO336" i="2"/>
  <c r="BM336" i="2"/>
  <c r="Z336" i="2"/>
  <c r="Y336" i="2"/>
  <c r="BP336" i="2" s="1"/>
  <c r="P336" i="2"/>
  <c r="X334" i="2"/>
  <c r="X333" i="2"/>
  <c r="BO332" i="2"/>
  <c r="BM332" i="2"/>
  <c r="Y332" i="2"/>
  <c r="Z332" i="2" s="1"/>
  <c r="P332" i="2"/>
  <c r="BO331" i="2"/>
  <c r="BM331" i="2"/>
  <c r="Z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P327" i="2"/>
  <c r="BO326" i="2"/>
  <c r="BM326" i="2"/>
  <c r="Z326" i="2"/>
  <c r="Y326" i="2"/>
  <c r="BP326" i="2" s="1"/>
  <c r="P326" i="2"/>
  <c r="BO325" i="2"/>
  <c r="BM325" i="2"/>
  <c r="Y325" i="2"/>
  <c r="P325" i="2"/>
  <c r="X321" i="2"/>
  <c r="Y320" i="2"/>
  <c r="X320" i="2"/>
  <c r="BP319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BN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P303" i="2"/>
  <c r="BO303" i="2"/>
  <c r="BN303" i="2"/>
  <c r="BM303" i="2"/>
  <c r="Z303" i="2"/>
  <c r="Y303" i="2"/>
  <c r="P303" i="2"/>
  <c r="BO302" i="2"/>
  <c r="BN302" i="2"/>
  <c r="BM302" i="2"/>
  <c r="Z302" i="2"/>
  <c r="Y302" i="2"/>
  <c r="P302" i="2"/>
  <c r="X298" i="2"/>
  <c r="Y297" i="2"/>
  <c r="X297" i="2"/>
  <c r="BP296" i="2"/>
  <c r="BO296" i="2"/>
  <c r="BN296" i="2"/>
  <c r="BM296" i="2"/>
  <c r="Z296" i="2"/>
  <c r="Z297" i="2" s="1"/>
  <c r="Y296" i="2"/>
  <c r="Y298" i="2" s="1"/>
  <c r="P296" i="2"/>
  <c r="X294" i="2"/>
  <c r="Y293" i="2"/>
  <c r="X293" i="2"/>
  <c r="BP292" i="2"/>
  <c r="BO292" i="2"/>
  <c r="BM292" i="2"/>
  <c r="Y292" i="2"/>
  <c r="BN292" i="2" s="1"/>
  <c r="P292" i="2"/>
  <c r="BO291" i="2"/>
  <c r="BM291" i="2"/>
  <c r="Y291" i="2"/>
  <c r="Z291" i="2" s="1"/>
  <c r="P291" i="2"/>
  <c r="X289" i="2"/>
  <c r="X288" i="2"/>
  <c r="BO287" i="2"/>
  <c r="BN287" i="2"/>
  <c r="BM287" i="2"/>
  <c r="Z287" i="2"/>
  <c r="Z288" i="2" s="1"/>
  <c r="Y287" i="2"/>
  <c r="Y288" i="2" s="1"/>
  <c r="P287" i="2"/>
  <c r="X285" i="2"/>
  <c r="X284" i="2"/>
  <c r="BO283" i="2"/>
  <c r="BM283" i="2"/>
  <c r="Y283" i="2"/>
  <c r="Z283" i="2" s="1"/>
  <c r="P283" i="2"/>
  <c r="BO282" i="2"/>
  <c r="BM282" i="2"/>
  <c r="Z282" i="2"/>
  <c r="Y282" i="2"/>
  <c r="BN282" i="2" s="1"/>
  <c r="P282" i="2"/>
  <c r="BO281" i="2"/>
  <c r="BM281" i="2"/>
  <c r="Y281" i="2"/>
  <c r="T364" i="2" s="1"/>
  <c r="P281" i="2"/>
  <c r="X278" i="2"/>
  <c r="X277" i="2"/>
  <c r="BO276" i="2"/>
  <c r="BM276" i="2"/>
  <c r="Y276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P271" i="2"/>
  <c r="X269" i="2"/>
  <c r="X268" i="2"/>
  <c r="BO267" i="2"/>
  <c r="BM267" i="2"/>
  <c r="Y267" i="2"/>
  <c r="BN267" i="2" s="1"/>
  <c r="P267" i="2"/>
  <c r="BO266" i="2"/>
  <c r="BM266" i="2"/>
  <c r="Y266" i="2"/>
  <c r="P266" i="2"/>
  <c r="X264" i="2"/>
  <c r="X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P260" i="2"/>
  <c r="BO259" i="2"/>
  <c r="BM259" i="2"/>
  <c r="Z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X253" i="2"/>
  <c r="X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Z238" i="2" s="1"/>
  <c r="P238" i="2"/>
  <c r="BP237" i="2"/>
  <c r="BO237" i="2"/>
  <c r="BN237" i="2"/>
  <c r="BM237" i="2"/>
  <c r="Z237" i="2"/>
  <c r="Y237" i="2"/>
  <c r="BO236" i="2"/>
  <c r="BM236" i="2"/>
  <c r="Z236" i="2"/>
  <c r="Y236" i="2"/>
  <c r="BP236" i="2" s="1"/>
  <c r="X234" i="2"/>
  <c r="X233" i="2"/>
  <c r="BO232" i="2"/>
  <c r="BM232" i="2"/>
  <c r="Y232" i="2"/>
  <c r="Z232" i="2" s="1"/>
  <c r="P232" i="2"/>
  <c r="BO231" i="2"/>
  <c r="BM231" i="2"/>
  <c r="Z231" i="2"/>
  <c r="Y231" i="2"/>
  <c r="BP231" i="2" s="1"/>
  <c r="P231" i="2"/>
  <c r="BO230" i="2"/>
  <c r="BM230" i="2"/>
  <c r="Y230" i="2"/>
  <c r="P230" i="2"/>
  <c r="X228" i="2"/>
  <c r="X227" i="2"/>
  <c r="BO226" i="2"/>
  <c r="BM226" i="2"/>
  <c r="Y226" i="2"/>
  <c r="P226" i="2"/>
  <c r="BO225" i="2"/>
  <c r="BM225" i="2"/>
  <c r="Z225" i="2"/>
  <c r="Y225" i="2"/>
  <c r="BP225" i="2" s="1"/>
  <c r="P225" i="2"/>
  <c r="BO224" i="2"/>
  <c r="BM224" i="2"/>
  <c r="Y224" i="2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P217" i="2"/>
  <c r="BP216" i="2"/>
  <c r="BO216" i="2"/>
  <c r="BN216" i="2"/>
  <c r="BM216" i="2"/>
  <c r="Z216" i="2"/>
  <c r="Y216" i="2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Z208" i="2" s="1"/>
  <c r="P208" i="2"/>
  <c r="BP207" i="2"/>
  <c r="BO207" i="2"/>
  <c r="BN207" i="2"/>
  <c r="BM207" i="2"/>
  <c r="Z207" i="2"/>
  <c r="Y207" i="2"/>
  <c r="P207" i="2"/>
  <c r="BO206" i="2"/>
  <c r="BM206" i="2"/>
  <c r="Y206" i="2"/>
  <c r="P206" i="2"/>
  <c r="BO205" i="2"/>
  <c r="BM205" i="2"/>
  <c r="Z205" i="2"/>
  <c r="Y205" i="2"/>
  <c r="P205" i="2"/>
  <c r="X202" i="2"/>
  <c r="X201" i="2"/>
  <c r="BO200" i="2"/>
  <c r="BM200" i="2"/>
  <c r="Y200" i="2"/>
  <c r="P200" i="2"/>
  <c r="X197" i="2"/>
  <c r="X196" i="2"/>
  <c r="BO195" i="2"/>
  <c r="BM195" i="2"/>
  <c r="Y195" i="2"/>
  <c r="Z195" i="2" s="1"/>
  <c r="Z196" i="2" s="1"/>
  <c r="P195" i="2"/>
  <c r="Y192" i="2"/>
  <c r="X192" i="2"/>
  <c r="Y191" i="2"/>
  <c r="X191" i="2"/>
  <c r="BO190" i="2"/>
  <c r="BM190" i="2"/>
  <c r="Z190" i="2"/>
  <c r="Z191" i="2" s="1"/>
  <c r="Y190" i="2"/>
  <c r="M364" i="2" s="1"/>
  <c r="P190" i="2"/>
  <c r="X187" i="2"/>
  <c r="X186" i="2"/>
  <c r="BO185" i="2"/>
  <c r="BM185" i="2"/>
  <c r="Y185" i="2"/>
  <c r="BP185" i="2" s="1"/>
  <c r="BO184" i="2"/>
  <c r="BM184" i="2"/>
  <c r="Y184" i="2"/>
  <c r="P184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K364" i="2" s="1"/>
  <c r="P175" i="2"/>
  <c r="X172" i="2"/>
  <c r="X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P165" i="2"/>
  <c r="X162" i="2"/>
  <c r="X161" i="2"/>
  <c r="BO160" i="2"/>
  <c r="BM160" i="2"/>
  <c r="Y160" i="2"/>
  <c r="Y161" i="2" s="1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BP152" i="2"/>
  <c r="BO152" i="2"/>
  <c r="BN152" i="2"/>
  <c r="BM152" i="2"/>
  <c r="Z152" i="2"/>
  <c r="Y152" i="2"/>
  <c r="P152" i="2"/>
  <c r="BO151" i="2"/>
  <c r="BN151" i="2"/>
  <c r="BM151" i="2"/>
  <c r="Z151" i="2"/>
  <c r="Y151" i="2"/>
  <c r="BP151" i="2" s="1"/>
  <c r="P151" i="2"/>
  <c r="BO150" i="2"/>
  <c r="BM150" i="2"/>
  <c r="Y150" i="2"/>
  <c r="BP150" i="2" s="1"/>
  <c r="P150" i="2"/>
  <c r="BO149" i="2"/>
  <c r="BM149" i="2"/>
  <c r="Y149" i="2"/>
  <c r="P149" i="2"/>
  <c r="X147" i="2"/>
  <c r="X146" i="2"/>
  <c r="BO145" i="2"/>
  <c r="BM145" i="2"/>
  <c r="Z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Z143" i="2" s="1"/>
  <c r="P143" i="2"/>
  <c r="BO142" i="2"/>
  <c r="BM142" i="2"/>
  <c r="Y142" i="2"/>
  <c r="Y147" i="2" s="1"/>
  <c r="P142" i="2"/>
  <c r="X140" i="2"/>
  <c r="X139" i="2"/>
  <c r="BO138" i="2"/>
  <c r="BM138" i="2"/>
  <c r="Y138" i="2"/>
  <c r="Y140" i="2" s="1"/>
  <c r="P138" i="2"/>
  <c r="BP137" i="2"/>
  <c r="BO137" i="2"/>
  <c r="BN137" i="2"/>
  <c r="BM137" i="2"/>
  <c r="Z137" i="2"/>
  <c r="Y137" i="2"/>
  <c r="Y139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Y128" i="2" s="1"/>
  <c r="P127" i="2"/>
  <c r="X125" i="2"/>
  <c r="X124" i="2"/>
  <c r="BO123" i="2"/>
  <c r="BM123" i="2"/>
  <c r="Y123" i="2"/>
  <c r="Z123" i="2" s="1"/>
  <c r="P123" i="2"/>
  <c r="BO122" i="2"/>
  <c r="BM122" i="2"/>
  <c r="Z122" i="2"/>
  <c r="Y122" i="2"/>
  <c r="BP122" i="2" s="1"/>
  <c r="P122" i="2"/>
  <c r="BO121" i="2"/>
  <c r="BM121" i="2"/>
  <c r="Y121" i="2"/>
  <c r="P121" i="2"/>
  <c r="X119" i="2"/>
  <c r="X118" i="2"/>
  <c r="BO117" i="2"/>
  <c r="BM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P110" i="2"/>
  <c r="X106" i="2"/>
  <c r="X105" i="2"/>
  <c r="BO104" i="2"/>
  <c r="BM104" i="2"/>
  <c r="Y104" i="2"/>
  <c r="Z104" i="2" s="1"/>
  <c r="P104" i="2"/>
  <c r="BP103" i="2"/>
  <c r="BO103" i="2"/>
  <c r="BN103" i="2"/>
  <c r="BM103" i="2"/>
  <c r="Z103" i="2"/>
  <c r="Y103" i="2"/>
  <c r="P103" i="2"/>
  <c r="BO102" i="2"/>
  <c r="BM102" i="2"/>
  <c r="Y102" i="2"/>
  <c r="Y106" i="2" s="1"/>
  <c r="P102" i="2"/>
  <c r="X100" i="2"/>
  <c r="X99" i="2"/>
  <c r="BO98" i="2"/>
  <c r="BM98" i="2"/>
  <c r="Y98" i="2"/>
  <c r="BP98" i="2" s="1"/>
  <c r="P98" i="2"/>
  <c r="Y95" i="2"/>
  <c r="X95" i="2"/>
  <c r="X94" i="2"/>
  <c r="BO93" i="2"/>
  <c r="BN93" i="2"/>
  <c r="BM93" i="2"/>
  <c r="Z93" i="2"/>
  <c r="Z94" i="2" s="1"/>
  <c r="Y93" i="2"/>
  <c r="Y94" i="2" s="1"/>
  <c r="P93" i="2"/>
  <c r="X91" i="2"/>
  <c r="X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Z87" i="2"/>
  <c r="Y87" i="2"/>
  <c r="P87" i="2"/>
  <c r="X85" i="2"/>
  <c r="X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Z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Z74" i="2" s="1"/>
  <c r="P74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Y70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X54" i="2"/>
  <c r="X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Z49" i="2" s="1"/>
  <c r="P49" i="2"/>
  <c r="X47" i="2"/>
  <c r="X46" i="2"/>
  <c r="BO45" i="2"/>
  <c r="BM45" i="2"/>
  <c r="Y45" i="2"/>
  <c r="Z45" i="2" s="1"/>
  <c r="P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O42" i="2"/>
  <c r="BM42" i="2"/>
  <c r="Z42" i="2"/>
  <c r="Y42" i="2"/>
  <c r="BP42" i="2" s="1"/>
  <c r="P42" i="2"/>
  <c r="BO41" i="2"/>
  <c r="BM41" i="2"/>
  <c r="Y41" i="2"/>
  <c r="Y47" i="2" s="1"/>
  <c r="P41" i="2"/>
  <c r="BP40" i="2"/>
  <c r="BO40" i="2"/>
  <c r="BN40" i="2"/>
  <c r="BM40" i="2"/>
  <c r="Z40" i="2"/>
  <c r="Y40" i="2"/>
  <c r="P40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C364" i="2" s="1"/>
  <c r="P33" i="2"/>
  <c r="X29" i="2"/>
  <c r="X28" i="2"/>
  <c r="BO27" i="2"/>
  <c r="BM27" i="2"/>
  <c r="Y27" i="2"/>
  <c r="BP27" i="2" s="1"/>
  <c r="P27" i="2"/>
  <c r="X25" i="2"/>
  <c r="X354" i="2" s="1"/>
  <c r="X24" i="2"/>
  <c r="BO23" i="2"/>
  <c r="BM23" i="2"/>
  <c r="Y23" i="2"/>
  <c r="BP23" i="2" s="1"/>
  <c r="P23" i="2"/>
  <c r="BO22" i="2"/>
  <c r="X356" i="2" s="1"/>
  <c r="BM22" i="2"/>
  <c r="Y22" i="2"/>
  <c r="B364" i="2" s="1"/>
  <c r="P22" i="2"/>
  <c r="H10" i="2"/>
  <c r="A9" i="2"/>
  <c r="F10" i="2" s="1"/>
  <c r="D7" i="2"/>
  <c r="Q6" i="2"/>
  <c r="P2" i="2"/>
  <c r="F9" i="2" l="1"/>
  <c r="A10" i="2"/>
  <c r="X355" i="2"/>
  <c r="X358" i="2"/>
  <c r="Z33" i="2"/>
  <c r="BN33" i="2"/>
  <c r="BP33" i="2"/>
  <c r="BN34" i="2"/>
  <c r="BP34" i="2"/>
  <c r="D364" i="2"/>
  <c r="Z41" i="2"/>
  <c r="BN41" i="2"/>
  <c r="BP41" i="2"/>
  <c r="Z43" i="2"/>
  <c r="BN43" i="2"/>
  <c r="Z50" i="2"/>
  <c r="BN50" i="2"/>
  <c r="Z52" i="2"/>
  <c r="Y64" i="2"/>
  <c r="Y65" i="2"/>
  <c r="Z82" i="2"/>
  <c r="BN82" i="2"/>
  <c r="Y85" i="2"/>
  <c r="Y91" i="2"/>
  <c r="Z89" i="2"/>
  <c r="BN89" i="2"/>
  <c r="Z102" i="2"/>
  <c r="Z105" i="2" s="1"/>
  <c r="BN102" i="2"/>
  <c r="BP102" i="2"/>
  <c r="Y118" i="2"/>
  <c r="BN110" i="2"/>
  <c r="Z112" i="2"/>
  <c r="Z115" i="2"/>
  <c r="BN115" i="2"/>
  <c r="Z117" i="2"/>
  <c r="BN117" i="2"/>
  <c r="Y125" i="2"/>
  <c r="Z138" i="2"/>
  <c r="Z139" i="2" s="1"/>
  <c r="BN138" i="2"/>
  <c r="BP138" i="2"/>
  <c r="Z142" i="2"/>
  <c r="BN142" i="2"/>
  <c r="BP142" i="2"/>
  <c r="BN143" i="2"/>
  <c r="BP143" i="2"/>
  <c r="Y158" i="2"/>
  <c r="Z155" i="2"/>
  <c r="J364" i="2"/>
  <c r="BN165" i="2"/>
  <c r="BP165" i="2"/>
  <c r="BN168" i="2"/>
  <c r="Z175" i="2"/>
  <c r="BN175" i="2"/>
  <c r="BP175" i="2"/>
  <c r="Z176" i="2"/>
  <c r="BP176" i="2"/>
  <c r="BN176" i="2"/>
  <c r="L364" i="2"/>
  <c r="Y187" i="2"/>
  <c r="Y186" i="2"/>
  <c r="Z184" i="2"/>
  <c r="BN208" i="2"/>
  <c r="BP208" i="2"/>
  <c r="Y220" i="2"/>
  <c r="Y219" i="2"/>
  <c r="BP213" i="2"/>
  <c r="BN213" i="2"/>
  <c r="Z213" i="2"/>
  <c r="BP217" i="2"/>
  <c r="BN217" i="2"/>
  <c r="Z217" i="2"/>
  <c r="BP226" i="2"/>
  <c r="BN226" i="2"/>
  <c r="Z226" i="2"/>
  <c r="BP245" i="2"/>
  <c r="Z245" i="2"/>
  <c r="Y273" i="2"/>
  <c r="Y274" i="2"/>
  <c r="BP271" i="2"/>
  <c r="BN271" i="2"/>
  <c r="Z271" i="2"/>
  <c r="Z273" i="2" s="1"/>
  <c r="Y277" i="2"/>
  <c r="Y278" i="2"/>
  <c r="BP276" i="2"/>
  <c r="BN276" i="2"/>
  <c r="Z276" i="2"/>
  <c r="Z277" i="2" s="1"/>
  <c r="BN304" i="2"/>
  <c r="BP304" i="2"/>
  <c r="Y312" i="2"/>
  <c r="V364" i="2"/>
  <c r="BP315" i="2"/>
  <c r="BN315" i="2"/>
  <c r="Z315" i="2"/>
  <c r="Z316" i="2" s="1"/>
  <c r="BP327" i="2"/>
  <c r="BN327" i="2"/>
  <c r="Z327" i="2"/>
  <c r="BP328" i="2"/>
  <c r="BN328" i="2"/>
  <c r="Z328" i="2"/>
  <c r="Z338" i="2"/>
  <c r="BP337" i="2"/>
  <c r="BN337" i="2"/>
  <c r="Z337" i="2"/>
  <c r="BN342" i="2"/>
  <c r="H9" i="2"/>
  <c r="Y28" i="2"/>
  <c r="Y29" i="2"/>
  <c r="BN45" i="2"/>
  <c r="BP45" i="2"/>
  <c r="Y46" i="2"/>
  <c r="Z53" i="2"/>
  <c r="Y54" i="2"/>
  <c r="Y58" i="2"/>
  <c r="BN74" i="2"/>
  <c r="BP74" i="2"/>
  <c r="Y79" i="2"/>
  <c r="BN77" i="2"/>
  <c r="Z84" i="2"/>
  <c r="Y105" i="2"/>
  <c r="BN132" i="2"/>
  <c r="BP132" i="2"/>
  <c r="Y134" i="2"/>
  <c r="Y146" i="2"/>
  <c r="BN153" i="2"/>
  <c r="BP153" i="2"/>
  <c r="BN185" i="2"/>
  <c r="BN195" i="2"/>
  <c r="BP195" i="2"/>
  <c r="BP200" i="2"/>
  <c r="Y202" i="2"/>
  <c r="Y201" i="2"/>
  <c r="BN200" i="2"/>
  <c r="BP206" i="2"/>
  <c r="BN206" i="2"/>
  <c r="Z206" i="2"/>
  <c r="BP215" i="2"/>
  <c r="Z215" i="2"/>
  <c r="BP224" i="2"/>
  <c r="BN224" i="2"/>
  <c r="Z224" i="2"/>
  <c r="BN238" i="2"/>
  <c r="BP238" i="2"/>
  <c r="BN239" i="2"/>
  <c r="BP239" i="2"/>
  <c r="Y247" i="2"/>
  <c r="Y246" i="2"/>
  <c r="BP243" i="2"/>
  <c r="BN243" i="2"/>
  <c r="Z243" i="2"/>
  <c r="Z246" i="2" s="1"/>
  <c r="BP260" i="2"/>
  <c r="BN260" i="2"/>
  <c r="Z260" i="2"/>
  <c r="BP261" i="2"/>
  <c r="BN261" i="2"/>
  <c r="Z261" i="2"/>
  <c r="BP266" i="2"/>
  <c r="Y268" i="2"/>
  <c r="BN266" i="2"/>
  <c r="Y317" i="2"/>
  <c r="BN319" i="2"/>
  <c r="Z319" i="2"/>
  <c r="Z320" i="2" s="1"/>
  <c r="BP346" i="2"/>
  <c r="Z346" i="2"/>
  <c r="Y181" i="2"/>
  <c r="BN179" i="2"/>
  <c r="Q364" i="2"/>
  <c r="BN218" i="2"/>
  <c r="BP218" i="2"/>
  <c r="Z227" i="2"/>
  <c r="Y234" i="2"/>
  <c r="Y240" i="2"/>
  <c r="BN250" i="2"/>
  <c r="BP250" i="2"/>
  <c r="BN262" i="2"/>
  <c r="BP262" i="2"/>
  <c r="Y263" i="2"/>
  <c r="BP282" i="2"/>
  <c r="Y289" i="2"/>
  <c r="BN291" i="2"/>
  <c r="BP291" i="2"/>
  <c r="U364" i="2"/>
  <c r="W364" i="2"/>
  <c r="BN329" i="2"/>
  <c r="BP329" i="2"/>
  <c r="BP331" i="2"/>
  <c r="BN343" i="2"/>
  <c r="Z219" i="2"/>
  <c r="X357" i="2"/>
  <c r="Z90" i="2"/>
  <c r="Z46" i="2"/>
  <c r="Y228" i="2"/>
  <c r="Y352" i="2"/>
  <c r="E364" i="2"/>
  <c r="BN56" i="2"/>
  <c r="BP110" i="2"/>
  <c r="Y119" i="2"/>
  <c r="Y210" i="2"/>
  <c r="Y25" i="2"/>
  <c r="BN49" i="2"/>
  <c r="BP62" i="2"/>
  <c r="BP67" i="2"/>
  <c r="Z76" i="2"/>
  <c r="BN88" i="2"/>
  <c r="BN113" i="2"/>
  <c r="BN123" i="2"/>
  <c r="BN156" i="2"/>
  <c r="Z167" i="2"/>
  <c r="BP169" i="2"/>
  <c r="Z178" i="2"/>
  <c r="BN222" i="2"/>
  <c r="BN232" i="2"/>
  <c r="BP257" i="2"/>
  <c r="BP267" i="2"/>
  <c r="BN283" i="2"/>
  <c r="BP309" i="2"/>
  <c r="Y321" i="2"/>
  <c r="BN332" i="2"/>
  <c r="Z342" i="2"/>
  <c r="BP344" i="2"/>
  <c r="F364" i="2"/>
  <c r="BP75" i="2"/>
  <c r="Y99" i="2"/>
  <c r="Y348" i="2"/>
  <c r="G364" i="2"/>
  <c r="BP35" i="2"/>
  <c r="Z57" i="2"/>
  <c r="Z58" i="2" s="1"/>
  <c r="Y100" i="2"/>
  <c r="BP123" i="2"/>
  <c r="Y135" i="2"/>
  <c r="Z144" i="2"/>
  <c r="Z146" i="2" s="1"/>
  <c r="Y211" i="2"/>
  <c r="BP222" i="2"/>
  <c r="Z230" i="2"/>
  <c r="Z233" i="2" s="1"/>
  <c r="Z251" i="2"/>
  <c r="Z252" i="2" s="1"/>
  <c r="Y294" i="2"/>
  <c r="Z305" i="2"/>
  <c r="Z306" i="2" s="1"/>
  <c r="Y353" i="2"/>
  <c r="H364" i="2"/>
  <c r="Y24" i="2"/>
  <c r="Y71" i="2"/>
  <c r="Y129" i="2"/>
  <c r="BP88" i="2"/>
  <c r="Z111" i="2"/>
  <c r="Z121" i="2"/>
  <c r="Z124" i="2" s="1"/>
  <c r="BN178" i="2"/>
  <c r="Y241" i="2"/>
  <c r="Z281" i="2"/>
  <c r="Z284" i="2" s="1"/>
  <c r="BP283" i="2"/>
  <c r="Z330" i="2"/>
  <c r="BP332" i="2"/>
  <c r="Z63" i="2"/>
  <c r="Z68" i="2"/>
  <c r="BN81" i="2"/>
  <c r="Y84" i="2"/>
  <c r="BP93" i="2"/>
  <c r="BN104" i="2"/>
  <c r="BN116" i="2"/>
  <c r="Z149" i="2"/>
  <c r="Z170" i="2"/>
  <c r="BN184" i="2"/>
  <c r="BN190" i="2"/>
  <c r="BN205" i="2"/>
  <c r="BN215" i="2"/>
  <c r="BN225" i="2"/>
  <c r="BN245" i="2"/>
  <c r="Z258" i="2"/>
  <c r="BP302" i="2"/>
  <c r="Z310" i="2"/>
  <c r="Y316" i="2"/>
  <c r="Z325" i="2"/>
  <c r="Z333" i="2" s="1"/>
  <c r="Z345" i="2"/>
  <c r="I364" i="2"/>
  <c r="BP56" i="2"/>
  <c r="Y37" i="2"/>
  <c r="BP113" i="2"/>
  <c r="Z154" i="2"/>
  <c r="BP156" i="2"/>
  <c r="BN167" i="2"/>
  <c r="BP232" i="2"/>
  <c r="Z27" i="2"/>
  <c r="Z28" i="2" s="1"/>
  <c r="BN42" i="2"/>
  <c r="BN52" i="2"/>
  <c r="BN22" i="2"/>
  <c r="BN57" i="2"/>
  <c r="BP76" i="2"/>
  <c r="BN111" i="2"/>
  <c r="BN121" i="2"/>
  <c r="Y124" i="2"/>
  <c r="BN144" i="2"/>
  <c r="BN154" i="2"/>
  <c r="Y157" i="2"/>
  <c r="Z165" i="2"/>
  <c r="Y197" i="2"/>
  <c r="BN230" i="2"/>
  <c r="Y233" i="2"/>
  <c r="BN251" i="2"/>
  <c r="Y264" i="2"/>
  <c r="BN281" i="2"/>
  <c r="Y284" i="2"/>
  <c r="BN305" i="2"/>
  <c r="BN330" i="2"/>
  <c r="Y333" i="2"/>
  <c r="Z350" i="2"/>
  <c r="Y162" i="2"/>
  <c r="BP49" i="2"/>
  <c r="BN27" i="2"/>
  <c r="BN63" i="2"/>
  <c r="BN68" i="2"/>
  <c r="BP104" i="2"/>
  <c r="BN149" i="2"/>
  <c r="BN170" i="2"/>
  <c r="BP184" i="2"/>
  <c r="BP190" i="2"/>
  <c r="BP205" i="2"/>
  <c r="BN258" i="2"/>
  <c r="Y269" i="2"/>
  <c r="BN310" i="2"/>
  <c r="BN325" i="2"/>
  <c r="Y338" i="2"/>
  <c r="BN345" i="2"/>
  <c r="Z23" i="2"/>
  <c r="Y196" i="2"/>
  <c r="BP121" i="2"/>
  <c r="BP230" i="2"/>
  <c r="BP281" i="2"/>
  <c r="BN350" i="2"/>
  <c r="Y36" i="2"/>
  <c r="Z22" i="2"/>
  <c r="Z24" i="2" s="1"/>
  <c r="BP22" i="2"/>
  <c r="Y53" i="2"/>
  <c r="Z77" i="2"/>
  <c r="BP149" i="2"/>
  <c r="Z168" i="2"/>
  <c r="Z179" i="2"/>
  <c r="Z185" i="2"/>
  <c r="Z186" i="2" s="1"/>
  <c r="Z200" i="2"/>
  <c r="Z201" i="2" s="1"/>
  <c r="Z266" i="2"/>
  <c r="Y285" i="2"/>
  <c r="BP310" i="2"/>
  <c r="BP325" i="2"/>
  <c r="Y334" i="2"/>
  <c r="Z343" i="2"/>
  <c r="Y252" i="2"/>
  <c r="Y306" i="2"/>
  <c r="Y339" i="2"/>
  <c r="O364" i="2"/>
  <c r="Y171" i="2"/>
  <c r="Y311" i="2"/>
  <c r="P364" i="2"/>
  <c r="Z69" i="2"/>
  <c r="Z150" i="2"/>
  <c r="Z160" i="2"/>
  <c r="Z161" i="2" s="1"/>
  <c r="Z127" i="2"/>
  <c r="Z128" i="2" s="1"/>
  <c r="BN23" i="2"/>
  <c r="Z35" i="2"/>
  <c r="Z36" i="2" s="1"/>
  <c r="Y59" i="2"/>
  <c r="Z75" i="2"/>
  <c r="Z78" i="2" s="1"/>
  <c r="BN87" i="2"/>
  <c r="Y90" i="2"/>
  <c r="Z98" i="2"/>
  <c r="Z99" i="2" s="1"/>
  <c r="BN112" i="2"/>
  <c r="BN122" i="2"/>
  <c r="Z133" i="2"/>
  <c r="Z134" i="2" s="1"/>
  <c r="BN145" i="2"/>
  <c r="BN155" i="2"/>
  <c r="Z166" i="2"/>
  <c r="Z177" i="2"/>
  <c r="Z180" i="2" s="1"/>
  <c r="Z209" i="2"/>
  <c r="Z210" i="2" s="1"/>
  <c r="BN231" i="2"/>
  <c r="BN236" i="2"/>
  <c r="Z239" i="2"/>
  <c r="Z240" i="2" s="1"/>
  <c r="Y253" i="2"/>
  <c r="Z292" i="2"/>
  <c r="Z293" i="2" s="1"/>
  <c r="Y307" i="2"/>
  <c r="Z341" i="2"/>
  <c r="Z351" i="2"/>
  <c r="R364" i="2"/>
  <c r="BN69" i="2"/>
  <c r="BN127" i="2"/>
  <c r="Y172" i="2"/>
  <c r="BN259" i="2"/>
  <c r="BN326" i="2"/>
  <c r="BN336" i="2"/>
  <c r="BN346" i="2"/>
  <c r="S364" i="2"/>
  <c r="BN150" i="2"/>
  <c r="BN98" i="2"/>
  <c r="Z110" i="2"/>
  <c r="Z118" i="2" s="1"/>
  <c r="BN133" i="2"/>
  <c r="BN166" i="2"/>
  <c r="Y180" i="2"/>
  <c r="BN341" i="2"/>
  <c r="BN351" i="2"/>
  <c r="BN160" i="2"/>
  <c r="BN75" i="2"/>
  <c r="Y78" i="2"/>
  <c r="BP87" i="2"/>
  <c r="BN177" i="2"/>
  <c r="BN209" i="2"/>
  <c r="J9" i="2"/>
  <c r="Z62" i="2"/>
  <c r="Z64" i="2" s="1"/>
  <c r="Z67" i="2"/>
  <c r="BP127" i="2"/>
  <c r="BP160" i="2"/>
  <c r="Z169" i="2"/>
  <c r="Y227" i="2"/>
  <c r="Z257" i="2"/>
  <c r="Z263" i="2" s="1"/>
  <c r="Z267" i="2"/>
  <c r="BP287" i="2"/>
  <c r="Z309" i="2"/>
  <c r="Z311" i="2" s="1"/>
  <c r="Z344" i="2"/>
  <c r="BP177" i="2"/>
  <c r="BP341" i="2"/>
  <c r="BN67" i="2"/>
  <c r="Y358" i="2" l="1"/>
  <c r="Z157" i="2"/>
  <c r="Z70" i="2"/>
  <c r="Y354" i="2"/>
  <c r="Z352" i="2"/>
  <c r="Y356" i="2"/>
  <c r="Z171" i="2"/>
  <c r="Z347" i="2"/>
  <c r="Z268" i="2"/>
  <c r="Y355" i="2"/>
  <c r="Y357" i="2" s="1"/>
  <c r="Z359" i="2" l="1"/>
</calcChain>
</file>

<file path=xl/sharedStrings.xml><?xml version="1.0" encoding="utf-8"?>
<sst xmlns="http://schemas.openxmlformats.org/spreadsheetml/2006/main" count="2486" uniqueCount="562">
  <si>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</si>
  <si>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</si>
  <si>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</si>
  <si>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</si>
  <si>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</si>
  <si>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</si>
  <si>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</si>
  <si>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</si>
  <si>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</si>
  <si>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</si>
  <si>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</si>
  <si>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</si>
  <si>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</si>
  <si>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</si>
  <si>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</si>
  <si>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</si>
  <si>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</si>
  <si>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</si>
  <si>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</si>
  <si>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</si>
  <si>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</si>
  <si>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</si>
  <si>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</si>
  <si>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</si>
  <si>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</si>
  <si>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</si>
  <si>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</si>
  <si>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</si>
  <si>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</si>
  <si>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</si>
  <si>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</si>
  <si>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</si>
  <si>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</si>
  <si>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</si>
  <si>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</si>
  <si>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</si>
  <si>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</si>
  <si>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</si>
  <si>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</si>
  <si>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</si>
  <si>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</si>
  <si>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</si>
  <si>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</si>
  <si>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</si>
  <si>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</si>
  <si>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</si>
  <si>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</si>
  <si>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</si>
  <si>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</si>
  <si>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</si>
  <si>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</si>
  <si>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</si>
  <si>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</si>
  <si>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</si>
  <si>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</si>
  <si>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</si>
  <si>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</si>
  <si>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</si>
  <si>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</si>
  <si>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</si>
  <si>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</si>
  <si>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</si>
  <si>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</si>
  <si>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</si>
  <si>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</si>
  <si>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</si>
  <si>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</si>
  <si>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</si>
  <si>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</si>
  <si>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</si>
  <si>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</si>
  <si>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</si>
  <si>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</si>
  <si>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</si>
  <si>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</si>
  <si>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</si>
  <si>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</si>
  <si>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</si>
  <si>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</si>
  <si>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</si>
  <si>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</si>
  <si>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</si>
  <si>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</si>
  <si>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</si>
  <si>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</si>
  <si>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</si>
  <si>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</si>
  <si>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</si>
  <si>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</si>
  <si>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</si>
  <si>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</si>
  <si>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</si>
  <si>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</si>
  <si>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</si>
  <si>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</si>
  <si>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</si>
  <si>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</si>
  <si>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</si>
  <si>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</si>
  <si>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</si>
  <si>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</si>
  <si>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</si>
  <si>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</si>
  <si>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</si>
  <si>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</si>
  <si>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</si>
  <si>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</si>
  <si>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</si>
  <si>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</si>
  <si>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</si>
  <si>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</si>
  <si>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</si>
  <si>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</si>
  <si>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</si>
  <si>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</si>
  <si>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</si>
  <si>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</si>
  <si>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</si>
  <si>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</si>
  <si>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</si>
  <si>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</si>
  <si>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</si>
  <si>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</si>
  <si>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</si>
  <si>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</si>
  <si>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</si>
  <si>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</si>
  <si>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</si>
  <si>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</si>
  <si>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</si>
  <si>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</si>
  <si>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</si>
  <si>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</si>
  <si>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</si>
  <si>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</si>
  <si>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</si>
  <si>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</si>
  <si>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</si>
  <si>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</si>
  <si>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</si>
  <si>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</si>
  <si>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</si>
  <si>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</si>
  <si>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</si>
  <si>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</si>
  <si>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</si>
  <si>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</si>
  <si>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</si>
  <si>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</si>
  <si>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</si>
  <si>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</si>
  <si>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</si>
  <si>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</si>
  <si>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</si>
  <si>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</si>
  <si>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</si>
  <si>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</si>
  <si>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</si>
  <si>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</si>
  <si>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</si>
  <si>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</si>
  <si>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</si>
  <si>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</si>
  <si>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</si>
  <si>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</si>
  <si>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</si>
  <si>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</si>
  <si>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</si>
  <si>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</si>
  <si>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</si>
  <si>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</si>
  <si>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</si>
  <si>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</si>
  <si>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</si>
  <si>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</si>
  <si>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</si>
  <si>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</si>
  <si>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</si>
  <si>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</si>
  <si>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</si>
  <si>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</si>
  <si>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</si>
  <si>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</si>
  <si>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</si>
  <si>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</si>
  <si>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</si>
  <si>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</si>
  <si>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</si>
  <si>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</si>
  <si>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</si>
  <si>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</si>
  <si>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</si>
  <si>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</si>
  <si>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</si>
  <si>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</si>
  <si>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</si>
  <si>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</si>
  <si>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</si>
  <si>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</si>
  <si>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</si>
  <si>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</si>
  <si>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</si>
  <si>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</si>
  <si>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</si>
  <si>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</si>
  <si>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</si>
  <si>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</si>
  <si>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</si>
  <si>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</si>
  <si>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</si>
  <si>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</si>
  <si>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</si>
  <si>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</si>
  <si>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</si>
  <si>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</si>
  <si>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</si>
  <si>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</si>
  <si>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</si>
  <si>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</si>
  <si>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</si>
  <si>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</si>
  <si>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</si>
  <si>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</si>
  <si>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</si>
  <si>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</si>
  <si>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</si>
  <si>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</si>
  <si>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</si>
  <si>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</si>
  <si>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</si>
  <si>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</si>
  <si>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</si>
  <si>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</si>
  <si>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</si>
  <si>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</si>
  <si>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</si>
  <si>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</si>
  <si>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</si>
  <si>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</si>
  <si>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</si>
  <si>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</si>
  <si>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</si>
  <si>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</si>
  <si>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</si>
  <si>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</si>
  <si>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</si>
  <si>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</si>
  <si>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</si>
  <si>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</si>
  <si>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</si>
  <si>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</si>
  <si>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</si>
  <si>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</si>
  <si>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</si>
  <si>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</si>
  <si>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</si>
  <si>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</si>
  <si>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</si>
  <si>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</si>
  <si>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</si>
  <si>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</si>
  <si>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</si>
  <si>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</si>
  <si>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</si>
  <si>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</si>
  <si>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</si>
  <si>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</si>
  <si>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</si>
  <si>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</si>
  <si>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</si>
  <si>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</si>
  <si>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</si>
  <si>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</si>
  <si>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</si>
  <si>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</si>
  <si>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</si>
  <si>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</si>
  <si>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</si>
  <si>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</si>
  <si>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</si>
  <si>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</si>
  <si>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</si>
  <si>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</si>
  <si>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</si>
  <si>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</si>
  <si>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</si>
  <si>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</si>
  <si>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</si>
  <si>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</si>
  <si>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</si>
  <si>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</si>
  <si>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</si>
  <si>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</si>
  <si>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</si>
  <si>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</si>
  <si>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</si>
  <si>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</si>
  <si>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</si>
  <si>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ЕАЭС N RU Д-RU.РА01.В.54559/25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</si>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</sst>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96" t="s">
        <v>26</v>
      </c>
      <c r="E1" s="396"/>
      <c r="F1" s="396"/>
      <c r="G1" s="14" t="s">
        <v>67</v>
      </c>
      <c r="H1" s="396" t="s">
        <v>46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68</v>
      </c>
      <c r="S1" s="398"/>
      <c r="T1" s="3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00" t="s">
        <v>8</v>
      </c>
      <c r="B5" s="400"/>
      <c r="C5" s="400"/>
      <c r="D5" s="401"/>
      <c r="E5" s="401"/>
      <c r="F5" s="402" t="s">
        <v>14</v>
      </c>
      <c r="G5" s="402"/>
      <c r="H5" s="401"/>
      <c r="I5" s="401"/>
      <c r="J5" s="401"/>
      <c r="K5" s="401"/>
      <c r="L5" s="401"/>
      <c r="M5" s="401"/>
      <c r="N5" s="72"/>
      <c r="P5" s="27" t="s">
        <v>4</v>
      </c>
      <c r="Q5" s="403">
        <v>45910</v>
      </c>
      <c r="R5" s="403"/>
      <c r="T5" s="404" t="s">
        <v>3</v>
      </c>
      <c r="U5" s="405"/>
      <c r="V5" s="406" t="s">
        <v>548</v>
      </c>
      <c r="W5" s="407"/>
      <c r="AB5" s="59"/>
      <c r="AC5" s="59"/>
      <c r="AD5" s="59"/>
      <c r="AE5" s="59"/>
    </row>
    <row r="6" spans="1:32" s="17" customFormat="1" ht="24" customHeight="1" x14ac:dyDescent="0.2">
      <c r="A6" s="400" t="s">
        <v>1</v>
      </c>
      <c r="B6" s="400"/>
      <c r="C6" s="400"/>
      <c r="D6" s="408" t="s">
        <v>76</v>
      </c>
      <c r="E6" s="408"/>
      <c r="F6" s="408"/>
      <c r="G6" s="408"/>
      <c r="H6" s="408"/>
      <c r="I6" s="408"/>
      <c r="J6" s="408"/>
      <c r="K6" s="408"/>
      <c r="L6" s="408"/>
      <c r="M6" s="408"/>
      <c r="N6" s="73"/>
      <c r="P6" s="27" t="s">
        <v>27</v>
      </c>
      <c r="Q6" s="409" t="str">
        <f>IF(Q5=0," ",CHOOSE(WEEKDAY(Q5,2),"Понедельник","Вторник","Среда","Четверг","Пятница","Суббота","Воскресенье"))</f>
        <v>Среда</v>
      </c>
      <c r="R6" s="409"/>
      <c r="T6" s="410" t="s">
        <v>5</v>
      </c>
      <c r="U6" s="411"/>
      <c r="V6" s="412" t="s">
        <v>70</v>
      </c>
      <c r="W6" s="4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18" t="str">
        <f>IFERROR(VLOOKUP(DeliveryAddress,Table,3,0),1)</f>
        <v>1</v>
      </c>
      <c r="E7" s="419"/>
      <c r="F7" s="419"/>
      <c r="G7" s="419"/>
      <c r="H7" s="419"/>
      <c r="I7" s="419"/>
      <c r="J7" s="419"/>
      <c r="K7" s="419"/>
      <c r="L7" s="419"/>
      <c r="M7" s="420"/>
      <c r="N7" s="74"/>
      <c r="P7" s="29"/>
      <c r="Q7" s="48"/>
      <c r="R7" s="48"/>
      <c r="T7" s="410"/>
      <c r="U7" s="411"/>
      <c r="V7" s="414"/>
      <c r="W7" s="415"/>
      <c r="AB7" s="59"/>
      <c r="AC7" s="59"/>
      <c r="AD7" s="59"/>
      <c r="AE7" s="59"/>
    </row>
    <row r="8" spans="1:32" s="17" customFormat="1" ht="25.5" customHeight="1" x14ac:dyDescent="0.2">
      <c r="A8" s="421" t="s">
        <v>57</v>
      </c>
      <c r="B8" s="421"/>
      <c r="C8" s="421"/>
      <c r="D8" s="422" t="s">
        <v>77</v>
      </c>
      <c r="E8" s="422"/>
      <c r="F8" s="422"/>
      <c r="G8" s="422"/>
      <c r="H8" s="422"/>
      <c r="I8" s="422"/>
      <c r="J8" s="422"/>
      <c r="K8" s="422"/>
      <c r="L8" s="422"/>
      <c r="M8" s="422"/>
      <c r="N8" s="75"/>
      <c r="P8" s="27" t="s">
        <v>11</v>
      </c>
      <c r="Q8" s="423">
        <v>0.41666666666666669</v>
      </c>
      <c r="R8" s="423"/>
      <c r="T8" s="410"/>
      <c r="U8" s="411"/>
      <c r="V8" s="414"/>
      <c r="W8" s="415"/>
      <c r="AB8" s="59"/>
      <c r="AC8" s="59"/>
      <c r="AD8" s="59"/>
      <c r="AE8" s="59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4"/>
      <c r="C9" s="424"/>
      <c r="D9" s="425" t="s">
        <v>45</v>
      </c>
      <c r="E9" s="426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4"/>
      <c r="H9" s="427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427"/>
      <c r="N9" s="70"/>
      <c r="P9" s="31" t="s">
        <v>15</v>
      </c>
      <c r="Q9" s="428"/>
      <c r="R9" s="428"/>
      <c r="T9" s="410"/>
      <c r="U9" s="411"/>
      <c r="V9" s="416"/>
      <c r="W9" s="4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4"/>
      <c r="C10" s="424"/>
      <c r="D10" s="425"/>
      <c r="E10" s="426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4"/>
      <c r="H10" s="429" t="str">
        <f>IFERROR(VLOOKUP($D$10,Proxy,2,FALSE),"")</f>
        <v/>
      </c>
      <c r="I10" s="429"/>
      <c r="J10" s="429"/>
      <c r="K10" s="429"/>
      <c r="L10" s="429"/>
      <c r="M10" s="429"/>
      <c r="N10" s="71"/>
      <c r="P10" s="31" t="s">
        <v>32</v>
      </c>
      <c r="Q10" s="430"/>
      <c r="R10" s="430"/>
      <c r="U10" s="29" t="s">
        <v>12</v>
      </c>
      <c r="V10" s="431" t="s">
        <v>71</v>
      </c>
      <c r="W10" s="4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3"/>
      <c r="R11" s="433"/>
      <c r="U11" s="29" t="s">
        <v>28</v>
      </c>
      <c r="V11" s="434" t="s">
        <v>54</v>
      </c>
      <c r="W11" s="4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5" t="s">
        <v>72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5"/>
      <c r="M12" s="435"/>
      <c r="N12" s="76"/>
      <c r="P12" s="27" t="s">
        <v>30</v>
      </c>
      <c r="Q12" s="423"/>
      <c r="R12" s="423"/>
      <c r="S12" s="28"/>
      <c r="T12"/>
      <c r="U12" s="29" t="s">
        <v>60</v>
      </c>
      <c r="V12" s="434" t="s">
        <v>558</v>
      </c>
      <c r="W12" s="434"/>
      <c r="AB12" s="59"/>
      <c r="AC12" s="59"/>
      <c r="AD12" s="59"/>
      <c r="AE12" s="59"/>
    </row>
    <row r="13" spans="1:32" s="17" customFormat="1" ht="23.25" customHeight="1" x14ac:dyDescent="0.2">
      <c r="A13" s="435" t="s">
        <v>73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5"/>
      <c r="N13" s="76"/>
      <c r="O13" s="31"/>
      <c r="P13" s="31" t="s">
        <v>31</v>
      </c>
      <c r="Q13" s="434"/>
      <c r="R13" s="4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5" t="s">
        <v>74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4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6" t="s">
        <v>75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77"/>
      <c r="O15"/>
      <c r="P15" s="437" t="s">
        <v>61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1" t="s">
        <v>58</v>
      </c>
      <c r="B17" s="441" t="s">
        <v>48</v>
      </c>
      <c r="C17" s="443" t="s">
        <v>47</v>
      </c>
      <c r="D17" s="445" t="s">
        <v>49</v>
      </c>
      <c r="E17" s="446"/>
      <c r="F17" s="441" t="s">
        <v>21</v>
      </c>
      <c r="G17" s="441" t="s">
        <v>24</v>
      </c>
      <c r="H17" s="441" t="s">
        <v>22</v>
      </c>
      <c r="I17" s="441" t="s">
        <v>23</v>
      </c>
      <c r="J17" s="441" t="s">
        <v>16</v>
      </c>
      <c r="K17" s="441" t="s">
        <v>66</v>
      </c>
      <c r="L17" s="441" t="s">
        <v>64</v>
      </c>
      <c r="M17" s="441" t="s">
        <v>2</v>
      </c>
      <c r="N17" s="441" t="s">
        <v>63</v>
      </c>
      <c r="O17" s="441" t="s">
        <v>25</v>
      </c>
      <c r="P17" s="445" t="s">
        <v>17</v>
      </c>
      <c r="Q17" s="449"/>
      <c r="R17" s="449"/>
      <c r="S17" s="449"/>
      <c r="T17" s="446"/>
      <c r="U17" s="439" t="s">
        <v>55</v>
      </c>
      <c r="V17" s="440"/>
      <c r="W17" s="441" t="s">
        <v>6</v>
      </c>
      <c r="X17" s="441" t="s">
        <v>41</v>
      </c>
      <c r="Y17" s="451" t="s">
        <v>53</v>
      </c>
      <c r="Z17" s="453" t="s">
        <v>18</v>
      </c>
      <c r="AA17" s="455" t="s">
        <v>59</v>
      </c>
      <c r="AB17" s="455" t="s">
        <v>19</v>
      </c>
      <c r="AC17" s="455" t="s">
        <v>65</v>
      </c>
      <c r="AD17" s="457" t="s">
        <v>56</v>
      </c>
      <c r="AE17" s="458"/>
      <c r="AF17" s="459"/>
      <c r="AG17" s="82"/>
      <c r="BD17" s="81" t="s">
        <v>62</v>
      </c>
    </row>
    <row r="18" spans="1:68" ht="14.25" customHeight="1" x14ac:dyDescent="0.2">
      <c r="A18" s="442"/>
      <c r="B18" s="442"/>
      <c r="C18" s="444"/>
      <c r="D18" s="447"/>
      <c r="E18" s="448"/>
      <c r="F18" s="442"/>
      <c r="G18" s="442"/>
      <c r="H18" s="442"/>
      <c r="I18" s="442"/>
      <c r="J18" s="442"/>
      <c r="K18" s="442"/>
      <c r="L18" s="442"/>
      <c r="M18" s="442"/>
      <c r="N18" s="442"/>
      <c r="O18" s="442"/>
      <c r="P18" s="447"/>
      <c r="Q18" s="450"/>
      <c r="R18" s="450"/>
      <c r="S18" s="450"/>
      <c r="T18" s="448"/>
      <c r="U18" s="83" t="s">
        <v>44</v>
      </c>
      <c r="V18" s="83" t="s">
        <v>43</v>
      </c>
      <c r="W18" s="442"/>
      <c r="X18" s="442"/>
      <c r="Y18" s="452"/>
      <c r="Z18" s="454"/>
      <c r="AA18" s="456"/>
      <c r="AB18" s="456"/>
      <c r="AC18" s="456"/>
      <c r="AD18" s="460"/>
      <c r="AE18" s="461"/>
      <c r="AF18" s="462"/>
      <c r="AG18" s="82"/>
      <c r="BD18" s="81"/>
    </row>
    <row r="19" spans="1:68" ht="27.75" customHeight="1" x14ac:dyDescent="0.2">
      <c r="A19" s="463" t="s">
        <v>78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54"/>
      <c r="AB19" s="54"/>
      <c r="AC19" s="54"/>
    </row>
    <row r="20" spans="1:68" ht="16.5" customHeight="1" x14ac:dyDescent="0.25">
      <c r="A20" s="464" t="s">
        <v>78</v>
      </c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4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  <c r="AA20" s="65"/>
      <c r="AB20" s="65"/>
      <c r="AC20" s="79"/>
    </row>
    <row r="21" spans="1:68" ht="14.25" customHeight="1" x14ac:dyDescent="0.25">
      <c r="A21" s="465" t="s">
        <v>79</v>
      </c>
      <c r="B21" s="465"/>
      <c r="C21" s="465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465"/>
      <c r="S21" s="465"/>
      <c r="T21" s="465"/>
      <c r="U21" s="465"/>
      <c r="V21" s="465"/>
      <c r="W21" s="465"/>
      <c r="X21" s="465"/>
      <c r="Y21" s="465"/>
      <c r="Z21" s="465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66">
        <v>4680115886230</v>
      </c>
      <c r="E22" s="466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46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68"/>
      <c r="R22" s="468"/>
      <c r="S22" s="468"/>
      <c r="T22" s="4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66">
        <v>4680115886247</v>
      </c>
      <c r="E23" s="466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47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68"/>
      <c r="R23" s="468"/>
      <c r="S23" s="468"/>
      <c r="T23" s="46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74"/>
      <c r="B24" s="474"/>
      <c r="C24" s="474"/>
      <c r="D24" s="474"/>
      <c r="E24" s="474"/>
      <c r="F24" s="474"/>
      <c r="G24" s="474"/>
      <c r="H24" s="474"/>
      <c r="I24" s="474"/>
      <c r="J24" s="474"/>
      <c r="K24" s="474"/>
      <c r="L24" s="474"/>
      <c r="M24" s="474"/>
      <c r="N24" s="474"/>
      <c r="O24" s="475"/>
      <c r="P24" s="471" t="s">
        <v>40</v>
      </c>
      <c r="Q24" s="472"/>
      <c r="R24" s="472"/>
      <c r="S24" s="472"/>
      <c r="T24" s="472"/>
      <c r="U24" s="472"/>
      <c r="V24" s="473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74"/>
      <c r="B25" s="474"/>
      <c r="C25" s="474"/>
      <c r="D25" s="474"/>
      <c r="E25" s="474"/>
      <c r="F25" s="474"/>
      <c r="G25" s="474"/>
      <c r="H25" s="474"/>
      <c r="I25" s="474"/>
      <c r="J25" s="474"/>
      <c r="K25" s="474"/>
      <c r="L25" s="474"/>
      <c r="M25" s="474"/>
      <c r="N25" s="474"/>
      <c r="O25" s="475"/>
      <c r="P25" s="471" t="s">
        <v>40</v>
      </c>
      <c r="Q25" s="472"/>
      <c r="R25" s="472"/>
      <c r="S25" s="472"/>
      <c r="T25" s="472"/>
      <c r="U25" s="472"/>
      <c r="V25" s="473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65" t="s">
        <v>88</v>
      </c>
      <c r="B26" s="465"/>
      <c r="C26" s="465"/>
      <c r="D26" s="465"/>
      <c r="E26" s="465"/>
      <c r="F26" s="465"/>
      <c r="G26" s="465"/>
      <c r="H26" s="465"/>
      <c r="I26" s="465"/>
      <c r="J26" s="465"/>
      <c r="K26" s="465"/>
      <c r="L26" s="465"/>
      <c r="M26" s="465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465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66">
        <v>4607091388503</v>
      </c>
      <c r="E27" s="466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68"/>
      <c r="R27" s="468"/>
      <c r="S27" s="468"/>
      <c r="T27" s="469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74"/>
      <c r="B28" s="474"/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474"/>
      <c r="N28" s="474"/>
      <c r="O28" s="475"/>
      <c r="P28" s="471" t="s">
        <v>40</v>
      </c>
      <c r="Q28" s="472"/>
      <c r="R28" s="472"/>
      <c r="S28" s="472"/>
      <c r="T28" s="472"/>
      <c r="U28" s="472"/>
      <c r="V28" s="473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74"/>
      <c r="B29" s="474"/>
      <c r="C29" s="474"/>
      <c r="D29" s="474"/>
      <c r="E29" s="474"/>
      <c r="F29" s="474"/>
      <c r="G29" s="474"/>
      <c r="H29" s="474"/>
      <c r="I29" s="474"/>
      <c r="J29" s="474"/>
      <c r="K29" s="474"/>
      <c r="L29" s="474"/>
      <c r="M29" s="474"/>
      <c r="N29" s="474"/>
      <c r="O29" s="475"/>
      <c r="P29" s="471" t="s">
        <v>40</v>
      </c>
      <c r="Q29" s="472"/>
      <c r="R29" s="472"/>
      <c r="S29" s="472"/>
      <c r="T29" s="472"/>
      <c r="U29" s="472"/>
      <c r="V29" s="473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63" t="s">
        <v>94</v>
      </c>
      <c r="B30" s="463"/>
      <c r="C30" s="463"/>
      <c r="D30" s="463"/>
      <c r="E30" s="463"/>
      <c r="F30" s="463"/>
      <c r="G30" s="463"/>
      <c r="H30" s="463"/>
      <c r="I30" s="463"/>
      <c r="J30" s="463"/>
      <c r="K30" s="463"/>
      <c r="L30" s="463"/>
      <c r="M30" s="463"/>
      <c r="N30" s="463"/>
      <c r="O30" s="463"/>
      <c r="P30" s="463"/>
      <c r="Q30" s="463"/>
      <c r="R30" s="463"/>
      <c r="S30" s="463"/>
      <c r="T30" s="463"/>
      <c r="U30" s="463"/>
      <c r="V30" s="463"/>
      <c r="W30" s="463"/>
      <c r="X30" s="463"/>
      <c r="Y30" s="463"/>
      <c r="Z30" s="463"/>
      <c r="AA30" s="54"/>
      <c r="AB30" s="54"/>
      <c r="AC30" s="54"/>
    </row>
    <row r="31" spans="1:68" ht="16.5" customHeight="1" x14ac:dyDescent="0.25">
      <c r="A31" s="464" t="s">
        <v>95</v>
      </c>
      <c r="B31" s="464"/>
      <c r="C31" s="464"/>
      <c r="D31" s="464"/>
      <c r="E31" s="464"/>
      <c r="F31" s="464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  <c r="AA31" s="65"/>
      <c r="AB31" s="65"/>
      <c r="AC31" s="79"/>
    </row>
    <row r="32" spans="1:68" ht="14.25" customHeight="1" x14ac:dyDescent="0.25">
      <c r="A32" s="465" t="s">
        <v>96</v>
      </c>
      <c r="B32" s="465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66">
        <v>4607091385670</v>
      </c>
      <c r="E33" s="466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4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68"/>
      <c r="R33" s="468"/>
      <c r="S33" s="468"/>
      <c r="T33" s="469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66">
        <v>4607091385687</v>
      </c>
      <c r="E34" s="466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4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68"/>
      <c r="R34" s="468"/>
      <c r="S34" s="468"/>
      <c r="T34" s="469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66">
        <v>4680115882539</v>
      </c>
      <c r="E35" s="466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4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68"/>
      <c r="R35" s="468"/>
      <c r="S35" s="468"/>
      <c r="T35" s="4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74"/>
      <c r="B36" s="474"/>
      <c r="C36" s="474"/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5"/>
      <c r="P36" s="471" t="s">
        <v>40</v>
      </c>
      <c r="Q36" s="472"/>
      <c r="R36" s="472"/>
      <c r="S36" s="472"/>
      <c r="T36" s="472"/>
      <c r="U36" s="472"/>
      <c r="V36" s="473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74"/>
      <c r="B37" s="474"/>
      <c r="C37" s="474"/>
      <c r="D37" s="474"/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5"/>
      <c r="P37" s="471" t="s">
        <v>40</v>
      </c>
      <c r="Q37" s="472"/>
      <c r="R37" s="472"/>
      <c r="S37" s="472"/>
      <c r="T37" s="472"/>
      <c r="U37" s="472"/>
      <c r="V37" s="473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64" t="s">
        <v>108</v>
      </c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  <c r="AA38" s="65"/>
      <c r="AB38" s="65"/>
      <c r="AC38" s="79"/>
    </row>
    <row r="39" spans="1:68" ht="14.25" customHeight="1" x14ac:dyDescent="0.25">
      <c r="A39" s="465" t="s">
        <v>96</v>
      </c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5"/>
      <c r="P39" s="465"/>
      <c r="Q39" s="465"/>
      <c r="R39" s="465"/>
      <c r="S39" s="465"/>
      <c r="T39" s="465"/>
      <c r="U39" s="465"/>
      <c r="V39" s="465"/>
      <c r="W39" s="465"/>
      <c r="X39" s="465"/>
      <c r="Y39" s="465"/>
      <c r="Z39" s="465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66">
        <v>4680115885882</v>
      </c>
      <c r="E40" s="466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4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68"/>
      <c r="R40" s="468"/>
      <c r="S40" s="468"/>
      <c r="T40" s="469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66">
        <v>4680115881426</v>
      </c>
      <c r="E41" s="4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4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68"/>
      <c r="R41" s="468"/>
      <c r="S41" s="468"/>
      <c r="T41" s="469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66">
        <v>4680115880283</v>
      </c>
      <c r="E42" s="466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4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68"/>
      <c r="R42" s="468"/>
      <c r="S42" s="468"/>
      <c r="T42" s="469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66">
        <v>4680115881525</v>
      </c>
      <c r="E43" s="466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4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68"/>
      <c r="R43" s="468"/>
      <c r="S43" s="468"/>
      <c r="T43" s="469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66">
        <v>4680115885899</v>
      </c>
      <c r="E44" s="466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48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68"/>
      <c r="R44" s="468"/>
      <c r="S44" s="468"/>
      <c r="T44" s="469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66">
        <v>4680115881419</v>
      </c>
      <c r="E45" s="466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4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68"/>
      <c r="R45" s="468"/>
      <c r="S45" s="468"/>
      <c r="T45" s="469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74"/>
      <c r="B46" s="474"/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474"/>
      <c r="N46" s="474"/>
      <c r="O46" s="475"/>
      <c r="P46" s="471" t="s">
        <v>40</v>
      </c>
      <c r="Q46" s="472"/>
      <c r="R46" s="472"/>
      <c r="S46" s="472"/>
      <c r="T46" s="472"/>
      <c r="U46" s="472"/>
      <c r="V46" s="473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74"/>
      <c r="B47" s="474"/>
      <c r="C47" s="474"/>
      <c r="D47" s="474"/>
      <c r="E47" s="474"/>
      <c r="F47" s="474"/>
      <c r="G47" s="474"/>
      <c r="H47" s="474"/>
      <c r="I47" s="474"/>
      <c r="J47" s="474"/>
      <c r="K47" s="474"/>
      <c r="L47" s="474"/>
      <c r="M47" s="474"/>
      <c r="N47" s="474"/>
      <c r="O47" s="475"/>
      <c r="P47" s="471" t="s">
        <v>40</v>
      </c>
      <c r="Q47" s="472"/>
      <c r="R47" s="472"/>
      <c r="S47" s="472"/>
      <c r="T47" s="472"/>
      <c r="U47" s="472"/>
      <c r="V47" s="473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65" t="s">
        <v>127</v>
      </c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5"/>
      <c r="X48" s="465"/>
      <c r="Y48" s="465"/>
      <c r="Z48" s="465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66">
        <v>4680115881440</v>
      </c>
      <c r="E49" s="466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48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68"/>
      <c r="R49" s="468"/>
      <c r="S49" s="468"/>
      <c r="T49" s="469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66">
        <v>4680115882751</v>
      </c>
      <c r="E50" s="466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4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68"/>
      <c r="R50" s="468"/>
      <c r="S50" s="468"/>
      <c r="T50" s="469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66">
        <v>4680115885950</v>
      </c>
      <c r="E51" s="466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4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68"/>
      <c r="R51" s="468"/>
      <c r="S51" s="468"/>
      <c r="T51" s="469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66">
        <v>4680115881433</v>
      </c>
      <c r="E52" s="466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4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68"/>
      <c r="R52" s="468"/>
      <c r="S52" s="468"/>
      <c r="T52" s="469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74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474"/>
      <c r="O53" s="475"/>
      <c r="P53" s="471" t="s">
        <v>40</v>
      </c>
      <c r="Q53" s="472"/>
      <c r="R53" s="472"/>
      <c r="S53" s="472"/>
      <c r="T53" s="472"/>
      <c r="U53" s="472"/>
      <c r="V53" s="473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74"/>
      <c r="B54" s="474"/>
      <c r="C54" s="474"/>
      <c r="D54" s="474"/>
      <c r="E54" s="474"/>
      <c r="F54" s="474"/>
      <c r="G54" s="474"/>
      <c r="H54" s="474"/>
      <c r="I54" s="474"/>
      <c r="J54" s="474"/>
      <c r="K54" s="474"/>
      <c r="L54" s="474"/>
      <c r="M54" s="474"/>
      <c r="N54" s="474"/>
      <c r="O54" s="475"/>
      <c r="P54" s="471" t="s">
        <v>40</v>
      </c>
      <c r="Q54" s="472"/>
      <c r="R54" s="472"/>
      <c r="S54" s="472"/>
      <c r="T54" s="472"/>
      <c r="U54" s="472"/>
      <c r="V54" s="473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65" t="s">
        <v>138</v>
      </c>
      <c r="B55" s="465"/>
      <c r="C55" s="465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465"/>
      <c r="W55" s="465"/>
      <c r="X55" s="465"/>
      <c r="Y55" s="465"/>
      <c r="Z55" s="465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66">
        <v>4680115881532</v>
      </c>
      <c r="E56" s="466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4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68"/>
      <c r="R56" s="468"/>
      <c r="S56" s="468"/>
      <c r="T56" s="469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66">
        <v>4680115881464</v>
      </c>
      <c r="E57" s="466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4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68"/>
      <c r="R57" s="468"/>
      <c r="S57" s="468"/>
      <c r="T57" s="46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74"/>
      <c r="B58" s="474"/>
      <c r="C58" s="474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5"/>
      <c r="P58" s="471" t="s">
        <v>40</v>
      </c>
      <c r="Q58" s="472"/>
      <c r="R58" s="472"/>
      <c r="S58" s="472"/>
      <c r="T58" s="472"/>
      <c r="U58" s="472"/>
      <c r="V58" s="47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74"/>
      <c r="B59" s="474"/>
      <c r="C59" s="474"/>
      <c r="D59" s="474"/>
      <c r="E59" s="474"/>
      <c r="F59" s="474"/>
      <c r="G59" s="474"/>
      <c r="H59" s="474"/>
      <c r="I59" s="474"/>
      <c r="J59" s="474"/>
      <c r="K59" s="474"/>
      <c r="L59" s="474"/>
      <c r="M59" s="474"/>
      <c r="N59" s="474"/>
      <c r="O59" s="475"/>
      <c r="P59" s="471" t="s">
        <v>40</v>
      </c>
      <c r="Q59" s="472"/>
      <c r="R59" s="472"/>
      <c r="S59" s="472"/>
      <c r="T59" s="472"/>
      <c r="U59" s="472"/>
      <c r="V59" s="47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64" t="s">
        <v>145</v>
      </c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  <c r="AA60" s="65"/>
      <c r="AB60" s="65"/>
      <c r="AC60" s="79"/>
    </row>
    <row r="61" spans="1:68" ht="14.25" customHeight="1" x14ac:dyDescent="0.25">
      <c r="A61" s="465" t="s">
        <v>96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5"/>
      <c r="Y61" s="465"/>
      <c r="Z61" s="465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66">
        <v>4680115881327</v>
      </c>
      <c r="E62" s="466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4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68"/>
      <c r="R62" s="468"/>
      <c r="S62" s="468"/>
      <c r="T62" s="4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4301011476</v>
      </c>
      <c r="D63" s="466">
        <v>4680115881518</v>
      </c>
      <c r="E63" s="466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4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68"/>
      <c r="R63" s="468"/>
      <c r="S63" s="468"/>
      <c r="T63" s="4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74"/>
      <c r="B64" s="474"/>
      <c r="C64" s="474"/>
      <c r="D64" s="474"/>
      <c r="E64" s="474"/>
      <c r="F64" s="474"/>
      <c r="G64" s="474"/>
      <c r="H64" s="474"/>
      <c r="I64" s="474"/>
      <c r="J64" s="474"/>
      <c r="K64" s="474"/>
      <c r="L64" s="474"/>
      <c r="M64" s="474"/>
      <c r="N64" s="474"/>
      <c r="O64" s="475"/>
      <c r="P64" s="471" t="s">
        <v>40</v>
      </c>
      <c r="Q64" s="472"/>
      <c r="R64" s="472"/>
      <c r="S64" s="472"/>
      <c r="T64" s="472"/>
      <c r="U64" s="472"/>
      <c r="V64" s="473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74"/>
      <c r="B65" s="474"/>
      <c r="C65" s="474"/>
      <c r="D65" s="474"/>
      <c r="E65" s="474"/>
      <c r="F65" s="474"/>
      <c r="G65" s="474"/>
      <c r="H65" s="474"/>
      <c r="I65" s="474"/>
      <c r="J65" s="474"/>
      <c r="K65" s="474"/>
      <c r="L65" s="474"/>
      <c r="M65" s="474"/>
      <c r="N65" s="474"/>
      <c r="O65" s="475"/>
      <c r="P65" s="471" t="s">
        <v>40</v>
      </c>
      <c r="Q65" s="472"/>
      <c r="R65" s="472"/>
      <c r="S65" s="472"/>
      <c r="T65" s="472"/>
      <c r="U65" s="472"/>
      <c r="V65" s="473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65" t="s">
        <v>79</v>
      </c>
      <c r="B66" s="465"/>
      <c r="C66" s="465"/>
      <c r="D66" s="465"/>
      <c r="E66" s="465"/>
      <c r="F66" s="465"/>
      <c r="G66" s="465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5"/>
      <c r="Y66" s="465"/>
      <c r="Z66" s="465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4301051712</v>
      </c>
      <c r="D67" s="466">
        <v>4607091386967</v>
      </c>
      <c r="E67" s="466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123</v>
      </c>
      <c r="N67" s="38"/>
      <c r="O67" s="37">
        <v>45</v>
      </c>
      <c r="P67" s="494" t="s">
        <v>153</v>
      </c>
      <c r="Q67" s="468"/>
      <c r="R67" s="468"/>
      <c r="S67" s="468"/>
      <c r="T67" s="4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154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4301051718</v>
      </c>
      <c r="D68" s="466">
        <v>4607091385731</v>
      </c>
      <c r="E68" s="466"/>
      <c r="F68" s="62">
        <v>0.45</v>
      </c>
      <c r="G68" s="37">
        <v>6</v>
      </c>
      <c r="H68" s="62">
        <v>2.7</v>
      </c>
      <c r="I68" s="62">
        <v>2.952</v>
      </c>
      <c r="J68" s="37">
        <v>182</v>
      </c>
      <c r="K68" s="37" t="s">
        <v>84</v>
      </c>
      <c r="L68" s="37" t="s">
        <v>45</v>
      </c>
      <c r="M68" s="38" t="s">
        <v>123</v>
      </c>
      <c r="N68" s="38"/>
      <c r="O68" s="37">
        <v>45</v>
      </c>
      <c r="P68" s="4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68"/>
      <c r="R68" s="468"/>
      <c r="S68" s="468"/>
      <c r="T68" s="4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154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157</v>
      </c>
      <c r="B69" s="63" t="s">
        <v>158</v>
      </c>
      <c r="C69" s="36">
        <v>4301051438</v>
      </c>
      <c r="D69" s="466">
        <v>4680115880894</v>
      </c>
      <c r="E69" s="466"/>
      <c r="F69" s="62">
        <v>0.33</v>
      </c>
      <c r="G69" s="37">
        <v>6</v>
      </c>
      <c r="H69" s="62">
        <v>1.98</v>
      </c>
      <c r="I69" s="62">
        <v>2.238</v>
      </c>
      <c r="J69" s="37">
        <v>182</v>
      </c>
      <c r="K69" s="37" t="s">
        <v>84</v>
      </c>
      <c r="L69" s="37" t="s">
        <v>45</v>
      </c>
      <c r="M69" s="38" t="s">
        <v>104</v>
      </c>
      <c r="N69" s="38"/>
      <c r="O69" s="37">
        <v>45</v>
      </c>
      <c r="P69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68"/>
      <c r="R69" s="468"/>
      <c r="S69" s="468"/>
      <c r="T69" s="4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159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474"/>
      <c r="B70" s="474"/>
      <c r="C70" s="474"/>
      <c r="D70" s="474"/>
      <c r="E70" s="474"/>
      <c r="F70" s="474"/>
      <c r="G70" s="474"/>
      <c r="H70" s="474"/>
      <c r="I70" s="474"/>
      <c r="J70" s="474"/>
      <c r="K70" s="474"/>
      <c r="L70" s="474"/>
      <c r="M70" s="474"/>
      <c r="N70" s="474"/>
      <c r="O70" s="475"/>
      <c r="P70" s="471" t="s">
        <v>40</v>
      </c>
      <c r="Q70" s="472"/>
      <c r="R70" s="472"/>
      <c r="S70" s="472"/>
      <c r="T70" s="472"/>
      <c r="U70" s="472"/>
      <c r="V70" s="47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74"/>
      <c r="B71" s="474"/>
      <c r="C71" s="474"/>
      <c r="D71" s="474"/>
      <c r="E71" s="474"/>
      <c r="F71" s="474"/>
      <c r="G71" s="474"/>
      <c r="H71" s="474"/>
      <c r="I71" s="474"/>
      <c r="J71" s="474"/>
      <c r="K71" s="474"/>
      <c r="L71" s="474"/>
      <c r="M71" s="474"/>
      <c r="N71" s="474"/>
      <c r="O71" s="475"/>
      <c r="P71" s="471" t="s">
        <v>40</v>
      </c>
      <c r="Q71" s="472"/>
      <c r="R71" s="472"/>
      <c r="S71" s="472"/>
      <c r="T71" s="472"/>
      <c r="U71" s="472"/>
      <c r="V71" s="47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6.5" customHeight="1" x14ac:dyDescent="0.25">
      <c r="A72" s="464" t="s">
        <v>160</v>
      </c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65"/>
      <c r="AB72" s="65"/>
      <c r="AC72" s="79"/>
    </row>
    <row r="73" spans="1:68" ht="14.25" customHeight="1" x14ac:dyDescent="0.25">
      <c r="A73" s="465" t="s">
        <v>96</v>
      </c>
      <c r="B73" s="465"/>
      <c r="C73" s="465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5"/>
      <c r="Y73" s="465"/>
      <c r="Z73" s="465"/>
      <c r="AA73" s="66"/>
      <c r="AB73" s="66"/>
      <c r="AC73" s="80"/>
    </row>
    <row r="74" spans="1:68" ht="27" customHeight="1" x14ac:dyDescent="0.25">
      <c r="A74" s="63" t="s">
        <v>161</v>
      </c>
      <c r="B74" s="63" t="s">
        <v>162</v>
      </c>
      <c r="C74" s="36">
        <v>4301011514</v>
      </c>
      <c r="D74" s="466">
        <v>4680115882133</v>
      </c>
      <c r="E74" s="466"/>
      <c r="F74" s="62">
        <v>1.35</v>
      </c>
      <c r="G74" s="37">
        <v>8</v>
      </c>
      <c r="H74" s="62">
        <v>10.8</v>
      </c>
      <c r="I74" s="62">
        <v>11.234999999999999</v>
      </c>
      <c r="J74" s="37">
        <v>64</v>
      </c>
      <c r="K74" s="37" t="s">
        <v>101</v>
      </c>
      <c r="L74" s="37" t="s">
        <v>45</v>
      </c>
      <c r="M74" s="38" t="s">
        <v>100</v>
      </c>
      <c r="N74" s="38"/>
      <c r="O74" s="37">
        <v>50</v>
      </c>
      <c r="P74" s="4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68"/>
      <c r="R74" s="468"/>
      <c r="S74" s="468"/>
      <c r="T74" s="4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2" t="s">
        <v>163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4301011417</v>
      </c>
      <c r="D75" s="466">
        <v>4680115880269</v>
      </c>
      <c r="E75" s="466"/>
      <c r="F75" s="62">
        <v>0.375</v>
      </c>
      <c r="G75" s="37">
        <v>10</v>
      </c>
      <c r="H75" s="62">
        <v>3.75</v>
      </c>
      <c r="I75" s="62">
        <v>3.96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68"/>
      <c r="R75" s="468"/>
      <c r="S75" s="468"/>
      <c r="T75" s="4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163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166</v>
      </c>
      <c r="B76" s="63" t="s">
        <v>167</v>
      </c>
      <c r="C76" s="36">
        <v>4301011415</v>
      </c>
      <c r="D76" s="466">
        <v>4680115880429</v>
      </c>
      <c r="E76" s="466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4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68"/>
      <c r="R76" s="468"/>
      <c r="S76" s="468"/>
      <c r="T76" s="4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163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168</v>
      </c>
      <c r="B77" s="63" t="s">
        <v>169</v>
      </c>
      <c r="C77" s="36">
        <v>4301011462</v>
      </c>
      <c r="D77" s="466">
        <v>4680115881457</v>
      </c>
      <c r="E77" s="466"/>
      <c r="F77" s="62">
        <v>0.75</v>
      </c>
      <c r="G77" s="37">
        <v>6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68"/>
      <c r="R77" s="468"/>
      <c r="S77" s="468"/>
      <c r="T77" s="4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163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474"/>
      <c r="B78" s="474"/>
      <c r="C78" s="474"/>
      <c r="D78" s="474"/>
      <c r="E78" s="474"/>
      <c r="F78" s="474"/>
      <c r="G78" s="474"/>
      <c r="H78" s="474"/>
      <c r="I78" s="474"/>
      <c r="J78" s="474"/>
      <c r="K78" s="474"/>
      <c r="L78" s="474"/>
      <c r="M78" s="474"/>
      <c r="N78" s="474"/>
      <c r="O78" s="475"/>
      <c r="P78" s="471" t="s">
        <v>40</v>
      </c>
      <c r="Q78" s="472"/>
      <c r="R78" s="472"/>
      <c r="S78" s="472"/>
      <c r="T78" s="472"/>
      <c r="U78" s="472"/>
      <c r="V78" s="473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74"/>
      <c r="B79" s="474"/>
      <c r="C79" s="474"/>
      <c r="D79" s="474"/>
      <c r="E79" s="474"/>
      <c r="F79" s="474"/>
      <c r="G79" s="474"/>
      <c r="H79" s="474"/>
      <c r="I79" s="474"/>
      <c r="J79" s="474"/>
      <c r="K79" s="474"/>
      <c r="L79" s="474"/>
      <c r="M79" s="474"/>
      <c r="N79" s="474"/>
      <c r="O79" s="475"/>
      <c r="P79" s="471" t="s">
        <v>40</v>
      </c>
      <c r="Q79" s="472"/>
      <c r="R79" s="472"/>
      <c r="S79" s="472"/>
      <c r="T79" s="472"/>
      <c r="U79" s="472"/>
      <c r="V79" s="473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465" t="s">
        <v>127</v>
      </c>
      <c r="B80" s="465"/>
      <c r="C80" s="465"/>
      <c r="D80" s="465"/>
      <c r="E80" s="465"/>
      <c r="F80" s="465"/>
      <c r="G80" s="465"/>
      <c r="H80" s="465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5"/>
      <c r="Y80" s="465"/>
      <c r="Z80" s="465"/>
      <c r="AA80" s="66"/>
      <c r="AB80" s="66"/>
      <c r="AC80" s="80"/>
    </row>
    <row r="81" spans="1:68" ht="16.5" customHeight="1" x14ac:dyDescent="0.25">
      <c r="A81" s="63" t="s">
        <v>170</v>
      </c>
      <c r="B81" s="63" t="s">
        <v>171</v>
      </c>
      <c r="C81" s="36">
        <v>4301020345</v>
      </c>
      <c r="D81" s="466">
        <v>4680115881488</v>
      </c>
      <c r="E81" s="466"/>
      <c r="F81" s="62">
        <v>1.35</v>
      </c>
      <c r="G81" s="37">
        <v>8</v>
      </c>
      <c r="H81" s="62">
        <v>10.8</v>
      </c>
      <c r="I81" s="62">
        <v>11.234999999999999</v>
      </c>
      <c r="J81" s="37">
        <v>64</v>
      </c>
      <c r="K81" s="37" t="s">
        <v>101</v>
      </c>
      <c r="L81" s="37" t="s">
        <v>45</v>
      </c>
      <c r="M81" s="38" t="s">
        <v>100</v>
      </c>
      <c r="N81" s="38"/>
      <c r="O81" s="37">
        <v>55</v>
      </c>
      <c r="P81" s="5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68"/>
      <c r="R81" s="468"/>
      <c r="S81" s="468"/>
      <c r="T81" s="4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0" t="s">
        <v>172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4301020346</v>
      </c>
      <c r="D82" s="466">
        <v>4680115882775</v>
      </c>
      <c r="E82" s="466"/>
      <c r="F82" s="62">
        <v>0.3</v>
      </c>
      <c r="G82" s="37">
        <v>8</v>
      </c>
      <c r="H82" s="62">
        <v>2.4</v>
      </c>
      <c r="I82" s="62">
        <v>2.5</v>
      </c>
      <c r="J82" s="37">
        <v>234</v>
      </c>
      <c r="K82" s="37" t="s">
        <v>175</v>
      </c>
      <c r="L82" s="37" t="s">
        <v>45</v>
      </c>
      <c r="M82" s="38" t="s">
        <v>100</v>
      </c>
      <c r="N82" s="38"/>
      <c r="O82" s="37">
        <v>55</v>
      </c>
      <c r="P82" s="5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68"/>
      <c r="R82" s="468"/>
      <c r="S82" s="468"/>
      <c r="T82" s="4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42" t="s">
        <v>172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177</v>
      </c>
      <c r="C83" s="36">
        <v>4301020344</v>
      </c>
      <c r="D83" s="466">
        <v>4680115880658</v>
      </c>
      <c r="E83" s="466"/>
      <c r="F83" s="62">
        <v>0.4</v>
      </c>
      <c r="G83" s="37">
        <v>6</v>
      </c>
      <c r="H83" s="62">
        <v>2.4</v>
      </c>
      <c r="I83" s="62">
        <v>2.58</v>
      </c>
      <c r="J83" s="37">
        <v>182</v>
      </c>
      <c r="K83" s="37" t="s">
        <v>84</v>
      </c>
      <c r="L83" s="37" t="s">
        <v>45</v>
      </c>
      <c r="M83" s="38" t="s">
        <v>100</v>
      </c>
      <c r="N83" s="38"/>
      <c r="O83" s="37">
        <v>55</v>
      </c>
      <c r="P83" s="5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68"/>
      <c r="R83" s="468"/>
      <c r="S83" s="468"/>
      <c r="T83" s="46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IFERROR(IF(Y83=0,"",ROUNDUP(Y83/H83,0)*0.00651),"")</f>
        <v/>
      </c>
      <c r="AA83" s="68" t="s">
        <v>45</v>
      </c>
      <c r="AB83" s="69" t="s">
        <v>45</v>
      </c>
      <c r="AC83" s="144" t="s">
        <v>172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x14ac:dyDescent="0.2">
      <c r="A84" s="474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5"/>
      <c r="P84" s="471" t="s">
        <v>40</v>
      </c>
      <c r="Q84" s="472"/>
      <c r="R84" s="472"/>
      <c r="S84" s="472"/>
      <c r="T84" s="472"/>
      <c r="U84" s="472"/>
      <c r="V84" s="473"/>
      <c r="W84" s="42" t="s">
        <v>39</v>
      </c>
      <c r="X84" s="43">
        <f>IFERROR(X81/H81,"0")+IFERROR(X82/H82,"0")+IFERROR(X83/H83,"0")</f>
        <v>0</v>
      </c>
      <c r="Y84" s="43">
        <f>IFERROR(Y81/H81,"0")+IFERROR(Y82/H82,"0")+IFERROR(Y83/H83,"0")</f>
        <v>0</v>
      </c>
      <c r="Z84" s="43">
        <f>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474"/>
      <c r="B85" s="474"/>
      <c r="C85" s="474"/>
      <c r="D85" s="474"/>
      <c r="E85" s="474"/>
      <c r="F85" s="474"/>
      <c r="G85" s="474"/>
      <c r="H85" s="474"/>
      <c r="I85" s="474"/>
      <c r="J85" s="474"/>
      <c r="K85" s="474"/>
      <c r="L85" s="474"/>
      <c r="M85" s="474"/>
      <c r="N85" s="474"/>
      <c r="O85" s="475"/>
      <c r="P85" s="471" t="s">
        <v>40</v>
      </c>
      <c r="Q85" s="472"/>
      <c r="R85" s="472"/>
      <c r="S85" s="472"/>
      <c r="T85" s="472"/>
      <c r="U85" s="472"/>
      <c r="V85" s="473"/>
      <c r="W85" s="42" t="s">
        <v>0</v>
      </c>
      <c r="X85" s="43">
        <f>IFERROR(SUM(X81:X83),"0")</f>
        <v>0</v>
      </c>
      <c r="Y85" s="43">
        <f>IFERROR(SUM(Y81:Y83),"0")</f>
        <v>0</v>
      </c>
      <c r="Z85" s="42"/>
      <c r="AA85" s="67"/>
      <c r="AB85" s="67"/>
      <c r="AC85" s="67"/>
    </row>
    <row r="86" spans="1:68" ht="14.25" customHeight="1" x14ac:dyDescent="0.25">
      <c r="A86" s="465" t="s">
        <v>79</v>
      </c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5"/>
      <c r="P86" s="465"/>
      <c r="Q86" s="465"/>
      <c r="R86" s="465"/>
      <c r="S86" s="465"/>
      <c r="T86" s="465"/>
      <c r="U86" s="465"/>
      <c r="V86" s="465"/>
      <c r="W86" s="465"/>
      <c r="X86" s="465"/>
      <c r="Y86" s="465"/>
      <c r="Z86" s="465"/>
      <c r="AA86" s="66"/>
      <c r="AB86" s="66"/>
      <c r="AC86" s="80"/>
    </row>
    <row r="87" spans="1:68" ht="16.5" customHeight="1" x14ac:dyDescent="0.25">
      <c r="A87" s="63" t="s">
        <v>178</v>
      </c>
      <c r="B87" s="63" t="s">
        <v>179</v>
      </c>
      <c r="C87" s="36">
        <v>4301051724</v>
      </c>
      <c r="D87" s="466">
        <v>4607091385168</v>
      </c>
      <c r="E87" s="466"/>
      <c r="F87" s="62">
        <v>1.35</v>
      </c>
      <c r="G87" s="37">
        <v>6</v>
      </c>
      <c r="H87" s="62">
        <v>8.1</v>
      </c>
      <c r="I87" s="62">
        <v>8.6129999999999995</v>
      </c>
      <c r="J87" s="37">
        <v>64</v>
      </c>
      <c r="K87" s="37" t="s">
        <v>101</v>
      </c>
      <c r="L87" s="37" t="s">
        <v>45</v>
      </c>
      <c r="M87" s="38" t="s">
        <v>123</v>
      </c>
      <c r="N87" s="38"/>
      <c r="O87" s="37">
        <v>45</v>
      </c>
      <c r="P87" s="5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68"/>
      <c r="R87" s="468"/>
      <c r="S87" s="468"/>
      <c r="T87" s="4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6" t="s">
        <v>180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181</v>
      </c>
      <c r="B88" s="63" t="s">
        <v>182</v>
      </c>
      <c r="C88" s="36">
        <v>4301051730</v>
      </c>
      <c r="D88" s="466">
        <v>4607091383256</v>
      </c>
      <c r="E88" s="466"/>
      <c r="F88" s="62">
        <v>0.33</v>
      </c>
      <c r="G88" s="37">
        <v>6</v>
      </c>
      <c r="H88" s="62">
        <v>1.98</v>
      </c>
      <c r="I88" s="62">
        <v>2.226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68"/>
      <c r="R88" s="468"/>
      <c r="S88" s="468"/>
      <c r="T88" s="4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180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183</v>
      </c>
      <c r="B89" s="63" t="s">
        <v>184</v>
      </c>
      <c r="C89" s="36">
        <v>4301051721</v>
      </c>
      <c r="D89" s="466">
        <v>4607091385748</v>
      </c>
      <c r="E89" s="466"/>
      <c r="F89" s="62">
        <v>0.45</v>
      </c>
      <c r="G89" s="37">
        <v>6</v>
      </c>
      <c r="H89" s="62">
        <v>2.7</v>
      </c>
      <c r="I89" s="62">
        <v>2.952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68"/>
      <c r="R89" s="468"/>
      <c r="S89" s="468"/>
      <c r="T89" s="4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180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474"/>
      <c r="B90" s="474"/>
      <c r="C90" s="474"/>
      <c r="D90" s="474"/>
      <c r="E90" s="474"/>
      <c r="F90" s="474"/>
      <c r="G90" s="474"/>
      <c r="H90" s="474"/>
      <c r="I90" s="474"/>
      <c r="J90" s="474"/>
      <c r="K90" s="474"/>
      <c r="L90" s="474"/>
      <c r="M90" s="474"/>
      <c r="N90" s="474"/>
      <c r="O90" s="475"/>
      <c r="P90" s="471" t="s">
        <v>40</v>
      </c>
      <c r="Q90" s="472"/>
      <c r="R90" s="472"/>
      <c r="S90" s="472"/>
      <c r="T90" s="472"/>
      <c r="U90" s="472"/>
      <c r="V90" s="473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74"/>
      <c r="B91" s="474"/>
      <c r="C91" s="474"/>
      <c r="D91" s="474"/>
      <c r="E91" s="474"/>
      <c r="F91" s="474"/>
      <c r="G91" s="474"/>
      <c r="H91" s="474"/>
      <c r="I91" s="474"/>
      <c r="J91" s="474"/>
      <c r="K91" s="474"/>
      <c r="L91" s="474"/>
      <c r="M91" s="474"/>
      <c r="N91" s="474"/>
      <c r="O91" s="475"/>
      <c r="P91" s="471" t="s">
        <v>40</v>
      </c>
      <c r="Q91" s="472"/>
      <c r="R91" s="472"/>
      <c r="S91" s="472"/>
      <c r="T91" s="472"/>
      <c r="U91" s="472"/>
      <c r="V91" s="473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465" t="s">
        <v>138</v>
      </c>
      <c r="B92" s="465"/>
      <c r="C92" s="465"/>
      <c r="D92" s="465"/>
      <c r="E92" s="465"/>
      <c r="F92" s="465"/>
      <c r="G92" s="465"/>
      <c r="H92" s="465"/>
      <c r="I92" s="465"/>
      <c r="J92" s="465"/>
      <c r="K92" s="465"/>
      <c r="L92" s="465"/>
      <c r="M92" s="465"/>
      <c r="N92" s="465"/>
      <c r="O92" s="465"/>
      <c r="P92" s="465"/>
      <c r="Q92" s="465"/>
      <c r="R92" s="465"/>
      <c r="S92" s="465"/>
      <c r="T92" s="465"/>
      <c r="U92" s="465"/>
      <c r="V92" s="465"/>
      <c r="W92" s="465"/>
      <c r="X92" s="465"/>
      <c r="Y92" s="465"/>
      <c r="Z92" s="465"/>
      <c r="AA92" s="66"/>
      <c r="AB92" s="66"/>
      <c r="AC92" s="80"/>
    </row>
    <row r="93" spans="1:68" ht="16.5" customHeight="1" x14ac:dyDescent="0.25">
      <c r="A93" s="63" t="s">
        <v>185</v>
      </c>
      <c r="B93" s="63" t="s">
        <v>186</v>
      </c>
      <c r="C93" s="36">
        <v>4301060317</v>
      </c>
      <c r="D93" s="466">
        <v>4680115880238</v>
      </c>
      <c r="E93" s="466"/>
      <c r="F93" s="62">
        <v>0.33</v>
      </c>
      <c r="G93" s="37">
        <v>6</v>
      </c>
      <c r="H93" s="62">
        <v>1.98</v>
      </c>
      <c r="I93" s="62">
        <v>2.238</v>
      </c>
      <c r="J93" s="37">
        <v>182</v>
      </c>
      <c r="K93" s="37" t="s">
        <v>84</v>
      </c>
      <c r="L93" s="37" t="s">
        <v>45</v>
      </c>
      <c r="M93" s="38" t="s">
        <v>104</v>
      </c>
      <c r="N93" s="38"/>
      <c r="O93" s="37">
        <v>40</v>
      </c>
      <c r="P93" s="5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68"/>
      <c r="R93" s="468"/>
      <c r="S93" s="468"/>
      <c r="T93" s="4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2" t="s">
        <v>187</v>
      </c>
      <c r="AG93" s="78"/>
      <c r="AJ93" s="84" t="s">
        <v>45</v>
      </c>
      <c r="AK93" s="84">
        <v>0</v>
      </c>
      <c r="BB93" s="153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74"/>
      <c r="B94" s="474"/>
      <c r="C94" s="474"/>
      <c r="D94" s="474"/>
      <c r="E94" s="474"/>
      <c r="F94" s="474"/>
      <c r="G94" s="474"/>
      <c r="H94" s="474"/>
      <c r="I94" s="474"/>
      <c r="J94" s="474"/>
      <c r="K94" s="474"/>
      <c r="L94" s="474"/>
      <c r="M94" s="474"/>
      <c r="N94" s="474"/>
      <c r="O94" s="475"/>
      <c r="P94" s="471" t="s">
        <v>40</v>
      </c>
      <c r="Q94" s="472"/>
      <c r="R94" s="472"/>
      <c r="S94" s="472"/>
      <c r="T94" s="472"/>
      <c r="U94" s="472"/>
      <c r="V94" s="473"/>
      <c r="W94" s="42" t="s">
        <v>39</v>
      </c>
      <c r="X94" s="43">
        <f>IFERROR(X93/H93,"0")</f>
        <v>0</v>
      </c>
      <c r="Y94" s="43">
        <f>IFERROR(Y93/H93,"0")</f>
        <v>0</v>
      </c>
      <c r="Z94" s="43">
        <f>IFERROR(IF(Z93="",0,Z93),"0")</f>
        <v>0</v>
      </c>
      <c r="AA94" s="67"/>
      <c r="AB94" s="67"/>
      <c r="AC94" s="67"/>
    </row>
    <row r="95" spans="1:68" x14ac:dyDescent="0.2">
      <c r="A95" s="474"/>
      <c r="B95" s="474"/>
      <c r="C95" s="474"/>
      <c r="D95" s="474"/>
      <c r="E95" s="474"/>
      <c r="F95" s="474"/>
      <c r="G95" s="474"/>
      <c r="H95" s="474"/>
      <c r="I95" s="474"/>
      <c r="J95" s="474"/>
      <c r="K95" s="474"/>
      <c r="L95" s="474"/>
      <c r="M95" s="474"/>
      <c r="N95" s="474"/>
      <c r="O95" s="475"/>
      <c r="P95" s="471" t="s">
        <v>40</v>
      </c>
      <c r="Q95" s="472"/>
      <c r="R95" s="472"/>
      <c r="S95" s="472"/>
      <c r="T95" s="472"/>
      <c r="U95" s="472"/>
      <c r="V95" s="473"/>
      <c r="W95" s="42" t="s">
        <v>0</v>
      </c>
      <c r="X95" s="43">
        <f>IFERROR(SUM(X93:X93),"0")</f>
        <v>0</v>
      </c>
      <c r="Y95" s="43">
        <f>IFERROR(SUM(Y93:Y93),"0")</f>
        <v>0</v>
      </c>
      <c r="Z95" s="42"/>
      <c r="AA95" s="67"/>
      <c r="AB95" s="67"/>
      <c r="AC95" s="67"/>
    </row>
    <row r="96" spans="1:68" ht="16.5" customHeight="1" x14ac:dyDescent="0.25">
      <c r="A96" s="464" t="s">
        <v>94</v>
      </c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  <c r="AA96" s="65"/>
      <c r="AB96" s="65"/>
      <c r="AC96" s="79"/>
    </row>
    <row r="97" spans="1:68" ht="14.25" customHeight="1" x14ac:dyDescent="0.25">
      <c r="A97" s="465" t="s">
        <v>96</v>
      </c>
      <c r="B97" s="465"/>
      <c r="C97" s="465"/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5"/>
      <c r="P97" s="465"/>
      <c r="Q97" s="465"/>
      <c r="R97" s="465"/>
      <c r="S97" s="465"/>
      <c r="T97" s="465"/>
      <c r="U97" s="465"/>
      <c r="V97" s="465"/>
      <c r="W97" s="465"/>
      <c r="X97" s="465"/>
      <c r="Y97" s="465"/>
      <c r="Z97" s="465"/>
      <c r="AA97" s="66"/>
      <c r="AB97" s="66"/>
      <c r="AC97" s="80"/>
    </row>
    <row r="98" spans="1:68" ht="27" customHeight="1" x14ac:dyDescent="0.25">
      <c r="A98" s="63" t="s">
        <v>188</v>
      </c>
      <c r="B98" s="63" t="s">
        <v>189</v>
      </c>
      <c r="C98" s="36">
        <v>4301011705</v>
      </c>
      <c r="D98" s="466">
        <v>4607091384604</v>
      </c>
      <c r="E98" s="466"/>
      <c r="F98" s="62">
        <v>0.4</v>
      </c>
      <c r="G98" s="37">
        <v>10</v>
      </c>
      <c r="H98" s="62">
        <v>4</v>
      </c>
      <c r="I98" s="62">
        <v>4.21</v>
      </c>
      <c r="J98" s="37">
        <v>132</v>
      </c>
      <c r="K98" s="37" t="s">
        <v>105</v>
      </c>
      <c r="L98" s="37" t="s">
        <v>45</v>
      </c>
      <c r="M98" s="38" t="s">
        <v>100</v>
      </c>
      <c r="N98" s="38"/>
      <c r="O98" s="37">
        <v>50</v>
      </c>
      <c r="P98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68"/>
      <c r="R98" s="468"/>
      <c r="S98" s="468"/>
      <c r="T98" s="469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54" t="s">
        <v>190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74"/>
      <c r="B99" s="474"/>
      <c r="C99" s="474"/>
      <c r="D99" s="474"/>
      <c r="E99" s="474"/>
      <c r="F99" s="474"/>
      <c r="G99" s="474"/>
      <c r="H99" s="474"/>
      <c r="I99" s="474"/>
      <c r="J99" s="474"/>
      <c r="K99" s="474"/>
      <c r="L99" s="474"/>
      <c r="M99" s="474"/>
      <c r="N99" s="474"/>
      <c r="O99" s="475"/>
      <c r="P99" s="471" t="s">
        <v>40</v>
      </c>
      <c r="Q99" s="472"/>
      <c r="R99" s="472"/>
      <c r="S99" s="472"/>
      <c r="T99" s="472"/>
      <c r="U99" s="472"/>
      <c r="V99" s="473"/>
      <c r="W99" s="42" t="s">
        <v>39</v>
      </c>
      <c r="X99" s="43">
        <f>IFERROR(X98/H98,"0")</f>
        <v>0</v>
      </c>
      <c r="Y99" s="43">
        <f>IFERROR(Y98/H98,"0")</f>
        <v>0</v>
      </c>
      <c r="Z99" s="43">
        <f>IFERROR(IF(Z98="",0,Z98),"0")</f>
        <v>0</v>
      </c>
      <c r="AA99" s="67"/>
      <c r="AB99" s="67"/>
      <c r="AC99" s="67"/>
    </row>
    <row r="100" spans="1:68" x14ac:dyDescent="0.2">
      <c r="A100" s="474"/>
      <c r="B100" s="474"/>
      <c r="C100" s="474"/>
      <c r="D100" s="474"/>
      <c r="E100" s="474"/>
      <c r="F100" s="474"/>
      <c r="G100" s="474"/>
      <c r="H100" s="474"/>
      <c r="I100" s="474"/>
      <c r="J100" s="474"/>
      <c r="K100" s="474"/>
      <c r="L100" s="474"/>
      <c r="M100" s="474"/>
      <c r="N100" s="474"/>
      <c r="O100" s="475"/>
      <c r="P100" s="471" t="s">
        <v>40</v>
      </c>
      <c r="Q100" s="472"/>
      <c r="R100" s="472"/>
      <c r="S100" s="472"/>
      <c r="T100" s="472"/>
      <c r="U100" s="472"/>
      <c r="V100" s="473"/>
      <c r="W100" s="42" t="s">
        <v>0</v>
      </c>
      <c r="X100" s="43">
        <f>IFERROR(SUM(X98:X98),"0")</f>
        <v>0</v>
      </c>
      <c r="Y100" s="43">
        <f>IFERROR(SUM(Y98:Y98),"0")</f>
        <v>0</v>
      </c>
      <c r="Z100" s="42"/>
      <c r="AA100" s="67"/>
      <c r="AB100" s="67"/>
      <c r="AC100" s="67"/>
    </row>
    <row r="101" spans="1:68" ht="14.25" customHeight="1" x14ac:dyDescent="0.25">
      <c r="A101" s="465" t="s">
        <v>191</v>
      </c>
      <c r="B101" s="465"/>
      <c r="C101" s="465"/>
      <c r="D101" s="465"/>
      <c r="E101" s="465"/>
      <c r="F101" s="465"/>
      <c r="G101" s="465"/>
      <c r="H101" s="465"/>
      <c r="I101" s="465"/>
      <c r="J101" s="465"/>
      <c r="K101" s="465"/>
      <c r="L101" s="465"/>
      <c r="M101" s="465"/>
      <c r="N101" s="465"/>
      <c r="O101" s="465"/>
      <c r="P101" s="465"/>
      <c r="Q101" s="465"/>
      <c r="R101" s="465"/>
      <c r="S101" s="465"/>
      <c r="T101" s="465"/>
      <c r="U101" s="465"/>
      <c r="V101" s="465"/>
      <c r="W101" s="465"/>
      <c r="X101" s="465"/>
      <c r="Y101" s="465"/>
      <c r="Z101" s="465"/>
      <c r="AA101" s="66"/>
      <c r="AB101" s="66"/>
      <c r="AC101" s="80"/>
    </row>
    <row r="102" spans="1:68" ht="16.5" customHeight="1" x14ac:dyDescent="0.25">
      <c r="A102" s="63" t="s">
        <v>192</v>
      </c>
      <c r="B102" s="63" t="s">
        <v>193</v>
      </c>
      <c r="C102" s="36">
        <v>4301030895</v>
      </c>
      <c r="D102" s="466">
        <v>4607091387667</v>
      </c>
      <c r="E102" s="466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68"/>
      <c r="R102" s="468"/>
      <c r="S102" s="468"/>
      <c r="T102" s="4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195</v>
      </c>
      <c r="B103" s="63" t="s">
        <v>196</v>
      </c>
      <c r="C103" s="36">
        <v>4301030961</v>
      </c>
      <c r="D103" s="466">
        <v>4607091387636</v>
      </c>
      <c r="E103" s="466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68"/>
      <c r="R103" s="468"/>
      <c r="S103" s="468"/>
      <c r="T103" s="4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4301030963</v>
      </c>
      <c r="D104" s="466">
        <v>4607091382426</v>
      </c>
      <c r="E104" s="466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68"/>
      <c r="R104" s="468"/>
      <c r="S104" s="468"/>
      <c r="T104" s="4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200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  <c r="J105" s="474"/>
      <c r="K105" s="474"/>
      <c r="L105" s="474"/>
      <c r="M105" s="474"/>
      <c r="N105" s="474"/>
      <c r="O105" s="475"/>
      <c r="P105" s="471" t="s">
        <v>40</v>
      </c>
      <c r="Q105" s="472"/>
      <c r="R105" s="472"/>
      <c r="S105" s="472"/>
      <c r="T105" s="472"/>
      <c r="U105" s="472"/>
      <c r="V105" s="473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74"/>
      <c r="B106" s="474"/>
      <c r="C106" s="474"/>
      <c r="D106" s="474"/>
      <c r="E106" s="474"/>
      <c r="F106" s="474"/>
      <c r="G106" s="474"/>
      <c r="H106" s="474"/>
      <c r="I106" s="474"/>
      <c r="J106" s="474"/>
      <c r="K106" s="474"/>
      <c r="L106" s="474"/>
      <c r="M106" s="474"/>
      <c r="N106" s="474"/>
      <c r="O106" s="475"/>
      <c r="P106" s="471" t="s">
        <v>40</v>
      </c>
      <c r="Q106" s="472"/>
      <c r="R106" s="472"/>
      <c r="S106" s="472"/>
      <c r="T106" s="472"/>
      <c r="U106" s="472"/>
      <c r="V106" s="473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63" t="s">
        <v>201</v>
      </c>
      <c r="B107" s="463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3"/>
      <c r="P107" s="463"/>
      <c r="Q107" s="463"/>
      <c r="R107" s="463"/>
      <c r="S107" s="463"/>
      <c r="T107" s="463"/>
      <c r="U107" s="463"/>
      <c r="V107" s="463"/>
      <c r="W107" s="463"/>
      <c r="X107" s="463"/>
      <c r="Y107" s="463"/>
      <c r="Z107" s="463"/>
      <c r="AA107" s="54"/>
      <c r="AB107" s="54"/>
      <c r="AC107" s="54"/>
    </row>
    <row r="108" spans="1:68" ht="16.5" customHeight="1" x14ac:dyDescent="0.25">
      <c r="A108" s="464" t="s">
        <v>202</v>
      </c>
      <c r="B108" s="464"/>
      <c r="C108" s="464"/>
      <c r="D108" s="464"/>
      <c r="E108" s="464"/>
      <c r="F108" s="464"/>
      <c r="G108" s="464"/>
      <c r="H108" s="464"/>
      <c r="I108" s="464"/>
      <c r="J108" s="464"/>
      <c r="K108" s="464"/>
      <c r="L108" s="464"/>
      <c r="M108" s="464"/>
      <c r="N108" s="464"/>
      <c r="O108" s="464"/>
      <c r="P108" s="464"/>
      <c r="Q108" s="464"/>
      <c r="R108" s="464"/>
      <c r="S108" s="464"/>
      <c r="T108" s="464"/>
      <c r="U108" s="464"/>
      <c r="V108" s="464"/>
      <c r="W108" s="464"/>
      <c r="X108" s="464"/>
      <c r="Y108" s="464"/>
      <c r="Z108" s="464"/>
      <c r="AA108" s="65"/>
      <c r="AB108" s="65"/>
      <c r="AC108" s="79"/>
    </row>
    <row r="109" spans="1:68" ht="14.25" customHeight="1" x14ac:dyDescent="0.25">
      <c r="A109" s="465" t="s">
        <v>191</v>
      </c>
      <c r="B109" s="465"/>
      <c r="C109" s="465"/>
      <c r="D109" s="465"/>
      <c r="E109" s="465"/>
      <c r="F109" s="465"/>
      <c r="G109" s="465"/>
      <c r="H109" s="465"/>
      <c r="I109" s="465"/>
      <c r="J109" s="465"/>
      <c r="K109" s="465"/>
      <c r="L109" s="465"/>
      <c r="M109" s="465"/>
      <c r="N109" s="465"/>
      <c r="O109" s="465"/>
      <c r="P109" s="465"/>
      <c r="Q109" s="465"/>
      <c r="R109" s="465"/>
      <c r="S109" s="465"/>
      <c r="T109" s="465"/>
      <c r="U109" s="465"/>
      <c r="V109" s="465"/>
      <c r="W109" s="465"/>
      <c r="X109" s="465"/>
      <c r="Y109" s="465"/>
      <c r="Z109" s="465"/>
      <c r="AA109" s="66"/>
      <c r="AB109" s="66"/>
      <c r="AC109" s="80"/>
    </row>
    <row r="110" spans="1:68" ht="27" customHeight="1" x14ac:dyDescent="0.25">
      <c r="A110" s="63" t="s">
        <v>203</v>
      </c>
      <c r="B110" s="63" t="s">
        <v>204</v>
      </c>
      <c r="C110" s="36">
        <v>4301031191</v>
      </c>
      <c r="D110" s="466">
        <v>4680115880993</v>
      </c>
      <c r="E110" s="466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68"/>
      <c r="R110" s="468"/>
      <c r="S110" s="468"/>
      <c r="T110" s="469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4301031204</v>
      </c>
      <c r="D111" s="466">
        <v>4680115881761</v>
      </c>
      <c r="E111" s="466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68"/>
      <c r="R111" s="468"/>
      <c r="S111" s="468"/>
      <c r="T111" s="469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4301031201</v>
      </c>
      <c r="D112" s="466">
        <v>4680115881563</v>
      </c>
      <c r="E112" s="466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68"/>
      <c r="R112" s="468"/>
      <c r="S112" s="468"/>
      <c r="T112" s="469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211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212</v>
      </c>
      <c r="B113" s="63" t="s">
        <v>213</v>
      </c>
      <c r="C113" s="36">
        <v>4301031199</v>
      </c>
      <c r="D113" s="466">
        <v>4680115880986</v>
      </c>
      <c r="E113" s="466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175</v>
      </c>
      <c r="L113" s="37" t="s">
        <v>45</v>
      </c>
      <c r="M113" s="38" t="s">
        <v>83</v>
      </c>
      <c r="N113" s="38"/>
      <c r="O113" s="37">
        <v>40</v>
      </c>
      <c r="P113" s="5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68"/>
      <c r="R113" s="468"/>
      <c r="S113" s="468"/>
      <c r="T113" s="469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214</v>
      </c>
      <c r="B114" s="63" t="s">
        <v>215</v>
      </c>
      <c r="C114" s="36">
        <v>4301031205</v>
      </c>
      <c r="D114" s="466">
        <v>4680115881785</v>
      </c>
      <c r="E114" s="466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175</v>
      </c>
      <c r="L114" s="37" t="s">
        <v>45</v>
      </c>
      <c r="M114" s="38" t="s">
        <v>83</v>
      </c>
      <c r="N114" s="38"/>
      <c r="O114" s="37">
        <v>40</v>
      </c>
      <c r="P114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68"/>
      <c r="R114" s="468"/>
      <c r="S114" s="468"/>
      <c r="T114" s="469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216</v>
      </c>
      <c r="B115" s="63" t="s">
        <v>217</v>
      </c>
      <c r="C115" s="36">
        <v>4301031202</v>
      </c>
      <c r="D115" s="466">
        <v>4680115881679</v>
      </c>
      <c r="E115" s="466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175</v>
      </c>
      <c r="L115" s="37" t="s">
        <v>45</v>
      </c>
      <c r="M115" s="38" t="s">
        <v>83</v>
      </c>
      <c r="N115" s="38"/>
      <c r="O115" s="37">
        <v>40</v>
      </c>
      <c r="P115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68"/>
      <c r="R115" s="468"/>
      <c r="S115" s="468"/>
      <c r="T115" s="469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211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4301031158</v>
      </c>
      <c r="D116" s="466">
        <v>4680115880191</v>
      </c>
      <c r="E116" s="466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68"/>
      <c r="R116" s="468"/>
      <c r="S116" s="468"/>
      <c r="T116" s="469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211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4301031245</v>
      </c>
      <c r="D117" s="466">
        <v>4680115883963</v>
      </c>
      <c r="E117" s="466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175</v>
      </c>
      <c r="L117" s="37" t="s">
        <v>45</v>
      </c>
      <c r="M117" s="38" t="s">
        <v>83</v>
      </c>
      <c r="N117" s="38"/>
      <c r="O117" s="37">
        <v>40</v>
      </c>
      <c r="P117" s="5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68"/>
      <c r="R117" s="468"/>
      <c r="S117" s="468"/>
      <c r="T117" s="469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74"/>
      <c r="B118" s="474"/>
      <c r="C118" s="474"/>
      <c r="D118" s="474"/>
      <c r="E118" s="474"/>
      <c r="F118" s="474"/>
      <c r="G118" s="474"/>
      <c r="H118" s="474"/>
      <c r="I118" s="474"/>
      <c r="J118" s="474"/>
      <c r="K118" s="474"/>
      <c r="L118" s="474"/>
      <c r="M118" s="474"/>
      <c r="N118" s="474"/>
      <c r="O118" s="475"/>
      <c r="P118" s="471" t="s">
        <v>40</v>
      </c>
      <c r="Q118" s="472"/>
      <c r="R118" s="472"/>
      <c r="S118" s="472"/>
      <c r="T118" s="472"/>
      <c r="U118" s="472"/>
      <c r="V118" s="473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74"/>
      <c r="B119" s="474"/>
      <c r="C119" s="474"/>
      <c r="D119" s="474"/>
      <c r="E119" s="474"/>
      <c r="F119" s="474"/>
      <c r="G119" s="474"/>
      <c r="H119" s="474"/>
      <c r="I119" s="474"/>
      <c r="J119" s="474"/>
      <c r="K119" s="474"/>
      <c r="L119" s="474"/>
      <c r="M119" s="474"/>
      <c r="N119" s="474"/>
      <c r="O119" s="475"/>
      <c r="P119" s="471" t="s">
        <v>40</v>
      </c>
      <c r="Q119" s="472"/>
      <c r="R119" s="472"/>
      <c r="S119" s="472"/>
      <c r="T119" s="472"/>
      <c r="U119" s="472"/>
      <c r="V119" s="473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65" t="s">
        <v>88</v>
      </c>
      <c r="B120" s="465"/>
      <c r="C120" s="465"/>
      <c r="D120" s="465"/>
      <c r="E120" s="465"/>
      <c r="F120" s="465"/>
      <c r="G120" s="465"/>
      <c r="H120" s="465"/>
      <c r="I120" s="465"/>
      <c r="J120" s="465"/>
      <c r="K120" s="465"/>
      <c r="L120" s="465"/>
      <c r="M120" s="465"/>
      <c r="N120" s="465"/>
      <c r="O120" s="465"/>
      <c r="P120" s="465"/>
      <c r="Q120" s="465"/>
      <c r="R120" s="465"/>
      <c r="S120" s="465"/>
      <c r="T120" s="465"/>
      <c r="U120" s="465"/>
      <c r="V120" s="465"/>
      <c r="W120" s="465"/>
      <c r="X120" s="465"/>
      <c r="Y120" s="465"/>
      <c r="Z120" s="465"/>
      <c r="AA120" s="66"/>
      <c r="AB120" s="66"/>
      <c r="AC120" s="80"/>
    </row>
    <row r="121" spans="1:68" ht="27" customHeight="1" x14ac:dyDescent="0.25">
      <c r="A121" s="63" t="s">
        <v>223</v>
      </c>
      <c r="B121" s="63" t="s">
        <v>224</v>
      </c>
      <c r="C121" s="36">
        <v>4301032053</v>
      </c>
      <c r="D121" s="466">
        <v>4680115886780</v>
      </c>
      <c r="E121" s="466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227</v>
      </c>
      <c r="L121" s="37" t="s">
        <v>45</v>
      </c>
      <c r="M121" s="38" t="s">
        <v>226</v>
      </c>
      <c r="N121" s="38"/>
      <c r="O121" s="37">
        <v>60</v>
      </c>
      <c r="P121" s="5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68"/>
      <c r="R121" s="468"/>
      <c r="S121" s="468"/>
      <c r="T121" s="4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225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4301032051</v>
      </c>
      <c r="D122" s="466">
        <v>4680115886742</v>
      </c>
      <c r="E122" s="466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227</v>
      </c>
      <c r="L122" s="37" t="s">
        <v>45</v>
      </c>
      <c r="M122" s="38" t="s">
        <v>226</v>
      </c>
      <c r="N122" s="38"/>
      <c r="O122" s="37">
        <v>90</v>
      </c>
      <c r="P122" s="5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68"/>
      <c r="R122" s="468"/>
      <c r="S122" s="468"/>
      <c r="T122" s="4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230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4301032052</v>
      </c>
      <c r="D123" s="466">
        <v>4680115886766</v>
      </c>
      <c r="E123" s="466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227</v>
      </c>
      <c r="L123" s="37" t="s">
        <v>45</v>
      </c>
      <c r="M123" s="38" t="s">
        <v>226</v>
      </c>
      <c r="N123" s="38"/>
      <c r="O123" s="37">
        <v>90</v>
      </c>
      <c r="P123" s="5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68"/>
      <c r="R123" s="468"/>
      <c r="S123" s="468"/>
      <c r="T123" s="4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230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74"/>
      <c r="B124" s="474"/>
      <c r="C124" s="474"/>
      <c r="D124" s="474"/>
      <c r="E124" s="474"/>
      <c r="F124" s="474"/>
      <c r="G124" s="474"/>
      <c r="H124" s="474"/>
      <c r="I124" s="474"/>
      <c r="J124" s="474"/>
      <c r="K124" s="474"/>
      <c r="L124" s="474"/>
      <c r="M124" s="474"/>
      <c r="N124" s="474"/>
      <c r="O124" s="475"/>
      <c r="P124" s="471" t="s">
        <v>40</v>
      </c>
      <c r="Q124" s="472"/>
      <c r="R124" s="472"/>
      <c r="S124" s="472"/>
      <c r="T124" s="472"/>
      <c r="U124" s="472"/>
      <c r="V124" s="473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74"/>
      <c r="B125" s="474"/>
      <c r="C125" s="474"/>
      <c r="D125" s="474"/>
      <c r="E125" s="474"/>
      <c r="F125" s="474"/>
      <c r="G125" s="474"/>
      <c r="H125" s="474"/>
      <c r="I125" s="474"/>
      <c r="J125" s="474"/>
      <c r="K125" s="474"/>
      <c r="L125" s="474"/>
      <c r="M125" s="474"/>
      <c r="N125" s="474"/>
      <c r="O125" s="475"/>
      <c r="P125" s="471" t="s">
        <v>40</v>
      </c>
      <c r="Q125" s="472"/>
      <c r="R125" s="472"/>
      <c r="S125" s="472"/>
      <c r="T125" s="472"/>
      <c r="U125" s="472"/>
      <c r="V125" s="473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65" t="s">
        <v>233</v>
      </c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5"/>
      <c r="O126" s="465"/>
      <c r="P126" s="465"/>
      <c r="Q126" s="465"/>
      <c r="R126" s="465"/>
      <c r="S126" s="465"/>
      <c r="T126" s="465"/>
      <c r="U126" s="465"/>
      <c r="V126" s="465"/>
      <c r="W126" s="465"/>
      <c r="X126" s="465"/>
      <c r="Y126" s="465"/>
      <c r="Z126" s="465"/>
      <c r="AA126" s="66"/>
      <c r="AB126" s="66"/>
      <c r="AC126" s="80"/>
    </row>
    <row r="127" spans="1:68" ht="27" customHeight="1" x14ac:dyDescent="0.25">
      <c r="A127" s="63" t="s">
        <v>234</v>
      </c>
      <c r="B127" s="63" t="s">
        <v>235</v>
      </c>
      <c r="C127" s="36">
        <v>4301170013</v>
      </c>
      <c r="D127" s="466">
        <v>4680115886797</v>
      </c>
      <c r="E127" s="466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227</v>
      </c>
      <c r="L127" s="37" t="s">
        <v>45</v>
      </c>
      <c r="M127" s="38" t="s">
        <v>226</v>
      </c>
      <c r="N127" s="38"/>
      <c r="O127" s="37">
        <v>90</v>
      </c>
      <c r="P127" s="5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68"/>
      <c r="R127" s="468"/>
      <c r="S127" s="468"/>
      <c r="T127" s="4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230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74"/>
      <c r="B128" s="474"/>
      <c r="C128" s="474"/>
      <c r="D128" s="474"/>
      <c r="E128" s="474"/>
      <c r="F128" s="474"/>
      <c r="G128" s="474"/>
      <c r="H128" s="474"/>
      <c r="I128" s="474"/>
      <c r="J128" s="474"/>
      <c r="K128" s="474"/>
      <c r="L128" s="474"/>
      <c r="M128" s="474"/>
      <c r="N128" s="474"/>
      <c r="O128" s="475"/>
      <c r="P128" s="471" t="s">
        <v>40</v>
      </c>
      <c r="Q128" s="472"/>
      <c r="R128" s="472"/>
      <c r="S128" s="472"/>
      <c r="T128" s="472"/>
      <c r="U128" s="472"/>
      <c r="V128" s="473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74"/>
      <c r="B129" s="474"/>
      <c r="C129" s="474"/>
      <c r="D129" s="474"/>
      <c r="E129" s="474"/>
      <c r="F129" s="474"/>
      <c r="G129" s="474"/>
      <c r="H129" s="474"/>
      <c r="I129" s="474"/>
      <c r="J129" s="474"/>
      <c r="K129" s="474"/>
      <c r="L129" s="474"/>
      <c r="M129" s="474"/>
      <c r="N129" s="474"/>
      <c r="O129" s="475"/>
      <c r="P129" s="471" t="s">
        <v>40</v>
      </c>
      <c r="Q129" s="472"/>
      <c r="R129" s="472"/>
      <c r="S129" s="472"/>
      <c r="T129" s="472"/>
      <c r="U129" s="472"/>
      <c r="V129" s="473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64" t="s">
        <v>236</v>
      </c>
      <c r="B130" s="464"/>
      <c r="C130" s="464"/>
      <c r="D130" s="464"/>
      <c r="E130" s="464"/>
      <c r="F130" s="464"/>
      <c r="G130" s="464"/>
      <c r="H130" s="464"/>
      <c r="I130" s="464"/>
      <c r="J130" s="464"/>
      <c r="K130" s="464"/>
      <c r="L130" s="464"/>
      <c r="M130" s="464"/>
      <c r="N130" s="464"/>
      <c r="O130" s="464"/>
      <c r="P130" s="464"/>
      <c r="Q130" s="464"/>
      <c r="R130" s="464"/>
      <c r="S130" s="464"/>
      <c r="T130" s="464"/>
      <c r="U130" s="464"/>
      <c r="V130" s="464"/>
      <c r="W130" s="464"/>
      <c r="X130" s="464"/>
      <c r="Y130" s="464"/>
      <c r="Z130" s="464"/>
      <c r="AA130" s="65"/>
      <c r="AB130" s="65"/>
      <c r="AC130" s="79"/>
    </row>
    <row r="131" spans="1:68" ht="14.25" customHeight="1" x14ac:dyDescent="0.25">
      <c r="A131" s="465" t="s">
        <v>96</v>
      </c>
      <c r="B131" s="465"/>
      <c r="C131" s="465"/>
      <c r="D131" s="465"/>
      <c r="E131" s="465"/>
      <c r="F131" s="465"/>
      <c r="G131" s="465"/>
      <c r="H131" s="465"/>
      <c r="I131" s="465"/>
      <c r="J131" s="465"/>
      <c r="K131" s="465"/>
      <c r="L131" s="465"/>
      <c r="M131" s="465"/>
      <c r="N131" s="465"/>
      <c r="O131" s="465"/>
      <c r="P131" s="465"/>
      <c r="Q131" s="465"/>
      <c r="R131" s="465"/>
      <c r="S131" s="465"/>
      <c r="T131" s="465"/>
      <c r="U131" s="465"/>
      <c r="V131" s="465"/>
      <c r="W131" s="465"/>
      <c r="X131" s="465"/>
      <c r="Y131" s="465"/>
      <c r="Z131" s="465"/>
      <c r="AA131" s="66"/>
      <c r="AB131" s="66"/>
      <c r="AC131" s="80"/>
    </row>
    <row r="132" spans="1:68" ht="16.5" customHeight="1" x14ac:dyDescent="0.25">
      <c r="A132" s="63" t="s">
        <v>237</v>
      </c>
      <c r="B132" s="63" t="s">
        <v>238</v>
      </c>
      <c r="C132" s="36">
        <v>4301011450</v>
      </c>
      <c r="D132" s="466">
        <v>4680115881402</v>
      </c>
      <c r="E132" s="466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68"/>
      <c r="R132" s="468"/>
      <c r="S132" s="468"/>
      <c r="T132" s="4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239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241</v>
      </c>
      <c r="C133" s="36">
        <v>4301011768</v>
      </c>
      <c r="D133" s="466">
        <v>4680115881396</v>
      </c>
      <c r="E133" s="466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68"/>
      <c r="R133" s="468"/>
      <c r="S133" s="468"/>
      <c r="T133" s="4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239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74"/>
      <c r="B134" s="474"/>
      <c r="C134" s="474"/>
      <c r="D134" s="474"/>
      <c r="E134" s="474"/>
      <c r="F134" s="474"/>
      <c r="G134" s="474"/>
      <c r="H134" s="474"/>
      <c r="I134" s="474"/>
      <c r="J134" s="474"/>
      <c r="K134" s="474"/>
      <c r="L134" s="474"/>
      <c r="M134" s="474"/>
      <c r="N134" s="474"/>
      <c r="O134" s="475"/>
      <c r="P134" s="471" t="s">
        <v>40</v>
      </c>
      <c r="Q134" s="472"/>
      <c r="R134" s="472"/>
      <c r="S134" s="472"/>
      <c r="T134" s="472"/>
      <c r="U134" s="472"/>
      <c r="V134" s="47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74"/>
      <c r="B135" s="474"/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474"/>
      <c r="N135" s="474"/>
      <c r="O135" s="475"/>
      <c r="P135" s="471" t="s">
        <v>40</v>
      </c>
      <c r="Q135" s="472"/>
      <c r="R135" s="472"/>
      <c r="S135" s="472"/>
      <c r="T135" s="472"/>
      <c r="U135" s="472"/>
      <c r="V135" s="47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65" t="s">
        <v>127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5"/>
      <c r="Y136" s="465"/>
      <c r="Z136" s="465"/>
      <c r="AA136" s="66"/>
      <c r="AB136" s="66"/>
      <c r="AC136" s="80"/>
    </row>
    <row r="137" spans="1:68" ht="16.5" customHeight="1" x14ac:dyDescent="0.25">
      <c r="A137" s="63" t="s">
        <v>242</v>
      </c>
      <c r="B137" s="63" t="s">
        <v>243</v>
      </c>
      <c r="C137" s="36">
        <v>4301020262</v>
      </c>
      <c r="D137" s="466">
        <v>4680115882935</v>
      </c>
      <c r="E137" s="466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68"/>
      <c r="R137" s="468"/>
      <c r="S137" s="468"/>
      <c r="T137" s="4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244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245</v>
      </c>
      <c r="B138" s="63" t="s">
        <v>246</v>
      </c>
      <c r="C138" s="36">
        <v>4301020220</v>
      </c>
      <c r="D138" s="466">
        <v>4680115880764</v>
      </c>
      <c r="E138" s="466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68"/>
      <c r="R138" s="468"/>
      <c r="S138" s="468"/>
      <c r="T138" s="4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244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74"/>
      <c r="B139" s="474"/>
      <c r="C139" s="474"/>
      <c r="D139" s="474"/>
      <c r="E139" s="474"/>
      <c r="F139" s="474"/>
      <c r="G139" s="474"/>
      <c r="H139" s="474"/>
      <c r="I139" s="474"/>
      <c r="J139" s="474"/>
      <c r="K139" s="474"/>
      <c r="L139" s="474"/>
      <c r="M139" s="474"/>
      <c r="N139" s="474"/>
      <c r="O139" s="475"/>
      <c r="P139" s="471" t="s">
        <v>40</v>
      </c>
      <c r="Q139" s="472"/>
      <c r="R139" s="472"/>
      <c r="S139" s="472"/>
      <c r="T139" s="472"/>
      <c r="U139" s="472"/>
      <c r="V139" s="47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74"/>
      <c r="B140" s="474"/>
      <c r="C140" s="474"/>
      <c r="D140" s="474"/>
      <c r="E140" s="474"/>
      <c r="F140" s="474"/>
      <c r="G140" s="474"/>
      <c r="H140" s="474"/>
      <c r="I140" s="474"/>
      <c r="J140" s="474"/>
      <c r="K140" s="474"/>
      <c r="L140" s="474"/>
      <c r="M140" s="474"/>
      <c r="N140" s="474"/>
      <c r="O140" s="475"/>
      <c r="P140" s="471" t="s">
        <v>40</v>
      </c>
      <c r="Q140" s="472"/>
      <c r="R140" s="472"/>
      <c r="S140" s="472"/>
      <c r="T140" s="472"/>
      <c r="U140" s="472"/>
      <c r="V140" s="47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65" t="s">
        <v>191</v>
      </c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5"/>
      <c r="P141" s="465"/>
      <c r="Q141" s="465"/>
      <c r="R141" s="465"/>
      <c r="S141" s="465"/>
      <c r="T141" s="465"/>
      <c r="U141" s="465"/>
      <c r="V141" s="465"/>
      <c r="W141" s="465"/>
      <c r="X141" s="465"/>
      <c r="Y141" s="465"/>
      <c r="Z141" s="465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4301031224</v>
      </c>
      <c r="D142" s="466">
        <v>4680115882683</v>
      </c>
      <c r="E142" s="466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68"/>
      <c r="R142" s="468"/>
      <c r="S142" s="468"/>
      <c r="T142" s="46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4301031230</v>
      </c>
      <c r="D143" s="466">
        <v>4680115882690</v>
      </c>
      <c r="E143" s="466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68"/>
      <c r="R143" s="468"/>
      <c r="S143" s="468"/>
      <c r="T143" s="4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4301031220</v>
      </c>
      <c r="D144" s="466">
        <v>4680115882669</v>
      </c>
      <c r="E144" s="466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68"/>
      <c r="R144" s="468"/>
      <c r="S144" s="468"/>
      <c r="T144" s="46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4301031221</v>
      </c>
      <c r="D145" s="466">
        <v>4680115882676</v>
      </c>
      <c r="E145" s="466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68"/>
      <c r="R145" s="468"/>
      <c r="S145" s="468"/>
      <c r="T145" s="469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74"/>
      <c r="B146" s="474"/>
      <c r="C146" s="474"/>
      <c r="D146" s="474"/>
      <c r="E146" s="474"/>
      <c r="F146" s="474"/>
      <c r="G146" s="474"/>
      <c r="H146" s="474"/>
      <c r="I146" s="474"/>
      <c r="J146" s="474"/>
      <c r="K146" s="474"/>
      <c r="L146" s="474"/>
      <c r="M146" s="474"/>
      <c r="N146" s="474"/>
      <c r="O146" s="475"/>
      <c r="P146" s="471" t="s">
        <v>40</v>
      </c>
      <c r="Q146" s="472"/>
      <c r="R146" s="472"/>
      <c r="S146" s="472"/>
      <c r="T146" s="472"/>
      <c r="U146" s="472"/>
      <c r="V146" s="473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74"/>
      <c r="B147" s="474"/>
      <c r="C147" s="474"/>
      <c r="D147" s="474"/>
      <c r="E147" s="474"/>
      <c r="F147" s="474"/>
      <c r="G147" s="474"/>
      <c r="H147" s="474"/>
      <c r="I147" s="474"/>
      <c r="J147" s="474"/>
      <c r="K147" s="474"/>
      <c r="L147" s="474"/>
      <c r="M147" s="474"/>
      <c r="N147" s="474"/>
      <c r="O147" s="475"/>
      <c r="P147" s="471" t="s">
        <v>40</v>
      </c>
      <c r="Q147" s="472"/>
      <c r="R147" s="472"/>
      <c r="S147" s="472"/>
      <c r="T147" s="472"/>
      <c r="U147" s="472"/>
      <c r="V147" s="473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65" t="s">
        <v>79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5"/>
      <c r="Y148" s="465"/>
      <c r="Z148" s="465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4301051408</v>
      </c>
      <c r="D149" s="466">
        <v>4680115881594</v>
      </c>
      <c r="E149" s="466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68"/>
      <c r="R149" s="468"/>
      <c r="S149" s="468"/>
      <c r="T149" s="469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262</v>
      </c>
      <c r="B150" s="63" t="s">
        <v>263</v>
      </c>
      <c r="C150" s="36">
        <v>4301051411</v>
      </c>
      <c r="D150" s="466">
        <v>4680115881617</v>
      </c>
      <c r="E150" s="466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68"/>
      <c r="R150" s="468"/>
      <c r="S150" s="468"/>
      <c r="T150" s="469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4301051656</v>
      </c>
      <c r="D151" s="466">
        <v>4680115880573</v>
      </c>
      <c r="E151" s="466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68"/>
      <c r="R151" s="468"/>
      <c r="S151" s="468"/>
      <c r="T151" s="469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267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4301051407</v>
      </c>
      <c r="D152" s="466">
        <v>4680115882195</v>
      </c>
      <c r="E152" s="466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68"/>
      <c r="R152" s="468"/>
      <c r="S152" s="468"/>
      <c r="T152" s="469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261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4301051752</v>
      </c>
      <c r="D153" s="466">
        <v>4680115882607</v>
      </c>
      <c r="E153" s="466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68"/>
      <c r="R153" s="468"/>
      <c r="S153" s="468"/>
      <c r="T153" s="469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4301051666</v>
      </c>
      <c r="D154" s="466">
        <v>4680115880092</v>
      </c>
      <c r="E154" s="466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68"/>
      <c r="R154" s="468"/>
      <c r="S154" s="468"/>
      <c r="T154" s="469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4301051668</v>
      </c>
      <c r="D155" s="466">
        <v>4680115880221</v>
      </c>
      <c r="E155" s="466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68"/>
      <c r="R155" s="468"/>
      <c r="S155" s="468"/>
      <c r="T155" s="469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267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4301051410</v>
      </c>
      <c r="D156" s="466">
        <v>4680115882164</v>
      </c>
      <c r="E156" s="466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68"/>
      <c r="R156" s="468"/>
      <c r="S156" s="468"/>
      <c r="T156" s="469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264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74"/>
      <c r="B157" s="474"/>
      <c r="C157" s="474"/>
      <c r="D157" s="474"/>
      <c r="E157" s="474"/>
      <c r="F157" s="474"/>
      <c r="G157" s="474"/>
      <c r="H157" s="474"/>
      <c r="I157" s="474"/>
      <c r="J157" s="474"/>
      <c r="K157" s="474"/>
      <c r="L157" s="474"/>
      <c r="M157" s="474"/>
      <c r="N157" s="474"/>
      <c r="O157" s="475"/>
      <c r="P157" s="471" t="s">
        <v>40</v>
      </c>
      <c r="Q157" s="472"/>
      <c r="R157" s="472"/>
      <c r="S157" s="472"/>
      <c r="T157" s="472"/>
      <c r="U157" s="472"/>
      <c r="V157" s="473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74"/>
      <c r="B158" s="474"/>
      <c r="C158" s="474"/>
      <c r="D158" s="474"/>
      <c r="E158" s="474"/>
      <c r="F158" s="474"/>
      <c r="G158" s="474"/>
      <c r="H158" s="474"/>
      <c r="I158" s="474"/>
      <c r="J158" s="474"/>
      <c r="K158" s="474"/>
      <c r="L158" s="474"/>
      <c r="M158" s="474"/>
      <c r="N158" s="474"/>
      <c r="O158" s="475"/>
      <c r="P158" s="471" t="s">
        <v>40</v>
      </c>
      <c r="Q158" s="472"/>
      <c r="R158" s="472"/>
      <c r="S158" s="472"/>
      <c r="T158" s="472"/>
      <c r="U158" s="472"/>
      <c r="V158" s="473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65" t="s">
        <v>138</v>
      </c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5"/>
      <c r="O159" s="465"/>
      <c r="P159" s="465"/>
      <c r="Q159" s="465"/>
      <c r="R159" s="465"/>
      <c r="S159" s="465"/>
      <c r="T159" s="465"/>
      <c r="U159" s="465"/>
      <c r="V159" s="465"/>
      <c r="W159" s="465"/>
      <c r="X159" s="465"/>
      <c r="Y159" s="465"/>
      <c r="Z159" s="465"/>
      <c r="AA159" s="66"/>
      <c r="AB159" s="66"/>
      <c r="AC159" s="80"/>
    </row>
    <row r="160" spans="1:68" ht="27" customHeight="1" x14ac:dyDescent="0.25">
      <c r="A160" s="63" t="s">
        <v>279</v>
      </c>
      <c r="B160" s="63" t="s">
        <v>280</v>
      </c>
      <c r="C160" s="36">
        <v>4301060389</v>
      </c>
      <c r="D160" s="466">
        <v>4680115880801</v>
      </c>
      <c r="E160" s="466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68"/>
      <c r="R160" s="468"/>
      <c r="S160" s="468"/>
      <c r="T160" s="469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281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74"/>
      <c r="B161" s="474"/>
      <c r="C161" s="474"/>
      <c r="D161" s="474"/>
      <c r="E161" s="474"/>
      <c r="F161" s="474"/>
      <c r="G161" s="474"/>
      <c r="H161" s="474"/>
      <c r="I161" s="474"/>
      <c r="J161" s="474"/>
      <c r="K161" s="474"/>
      <c r="L161" s="474"/>
      <c r="M161" s="474"/>
      <c r="N161" s="474"/>
      <c r="O161" s="475"/>
      <c r="P161" s="471" t="s">
        <v>40</v>
      </c>
      <c r="Q161" s="472"/>
      <c r="R161" s="472"/>
      <c r="S161" s="472"/>
      <c r="T161" s="472"/>
      <c r="U161" s="472"/>
      <c r="V161" s="47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74"/>
      <c r="B162" s="474"/>
      <c r="C162" s="474"/>
      <c r="D162" s="474"/>
      <c r="E162" s="474"/>
      <c r="F162" s="474"/>
      <c r="G162" s="474"/>
      <c r="H162" s="474"/>
      <c r="I162" s="474"/>
      <c r="J162" s="474"/>
      <c r="K162" s="474"/>
      <c r="L162" s="474"/>
      <c r="M162" s="474"/>
      <c r="N162" s="474"/>
      <c r="O162" s="475"/>
      <c r="P162" s="471" t="s">
        <v>40</v>
      </c>
      <c r="Q162" s="472"/>
      <c r="R162" s="472"/>
      <c r="S162" s="472"/>
      <c r="T162" s="472"/>
      <c r="U162" s="472"/>
      <c r="V162" s="47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64" t="s">
        <v>282</v>
      </c>
      <c r="B163" s="464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4"/>
      <c r="O163" s="464"/>
      <c r="P163" s="464"/>
      <c r="Q163" s="464"/>
      <c r="R163" s="464"/>
      <c r="S163" s="464"/>
      <c r="T163" s="464"/>
      <c r="U163" s="464"/>
      <c r="V163" s="464"/>
      <c r="W163" s="464"/>
      <c r="X163" s="464"/>
      <c r="Y163" s="464"/>
      <c r="Z163" s="464"/>
      <c r="AA163" s="65"/>
      <c r="AB163" s="65"/>
      <c r="AC163" s="79"/>
    </row>
    <row r="164" spans="1:68" ht="14.25" customHeight="1" x14ac:dyDescent="0.25">
      <c r="A164" s="465" t="s">
        <v>96</v>
      </c>
      <c r="B164" s="465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5"/>
      <c r="O164" s="465"/>
      <c r="P164" s="465"/>
      <c r="Q164" s="465"/>
      <c r="R164" s="465"/>
      <c r="S164" s="465"/>
      <c r="T164" s="465"/>
      <c r="U164" s="465"/>
      <c r="V164" s="465"/>
      <c r="W164" s="465"/>
      <c r="X164" s="465"/>
      <c r="Y164" s="465"/>
      <c r="Z164" s="465"/>
      <c r="AA164" s="66"/>
      <c r="AB164" s="66"/>
      <c r="AC164" s="80"/>
    </row>
    <row r="165" spans="1:68" ht="27" customHeight="1" x14ac:dyDescent="0.25">
      <c r="A165" s="63" t="s">
        <v>283</v>
      </c>
      <c r="B165" s="63" t="s">
        <v>284</v>
      </c>
      <c r="C165" s="36">
        <v>4301011826</v>
      </c>
      <c r="D165" s="466">
        <v>4680115884137</v>
      </c>
      <c r="E165" s="466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68"/>
      <c r="R165" s="468"/>
      <c r="S165" s="468"/>
      <c r="T165" s="4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0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285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0" si="16">IFERROR(X165*I165/H165,"0")</f>
        <v>0</v>
      </c>
      <c r="BN165" s="78">
        <f t="shared" ref="BN165:BN170" si="17">IFERROR(Y165*I165/H165,"0")</f>
        <v>0</v>
      </c>
      <c r="BO165" s="78">
        <f t="shared" ref="BO165:BO170" si="18">IFERROR(1/J165*(X165/H165),"0")</f>
        <v>0</v>
      </c>
      <c r="BP165" s="78">
        <f t="shared" ref="BP165:BP170" si="19">IFERROR(1/J165*(Y165/H165),"0")</f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4301011724</v>
      </c>
      <c r="D166" s="466">
        <v>4680115884236</v>
      </c>
      <c r="E166" s="466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68"/>
      <c r="R166" s="468"/>
      <c r="S166" s="468"/>
      <c r="T166" s="4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288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4301011721</v>
      </c>
      <c r="D167" s="466">
        <v>4680115884175</v>
      </c>
      <c r="E167" s="466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68"/>
      <c r="R167" s="468"/>
      <c r="S167" s="468"/>
      <c r="T167" s="4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291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4301011824</v>
      </c>
      <c r="D168" s="466">
        <v>4680115884144</v>
      </c>
      <c r="E168" s="466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68"/>
      <c r="R168" s="468"/>
      <c r="S168" s="468"/>
      <c r="T168" s="4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285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4301011726</v>
      </c>
      <c r="D169" s="466">
        <v>4680115884182</v>
      </c>
      <c r="E169" s="466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68"/>
      <c r="R169" s="468"/>
      <c r="S169" s="468"/>
      <c r="T169" s="46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288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4301011722</v>
      </c>
      <c r="D170" s="466">
        <v>4680115884205</v>
      </c>
      <c r="E170" s="46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68"/>
      <c r="R170" s="468"/>
      <c r="S170" s="468"/>
      <c r="T170" s="46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298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x14ac:dyDescent="0.2">
      <c r="A171" s="474"/>
      <c r="B171" s="474"/>
      <c r="C171" s="474"/>
      <c r="D171" s="474"/>
      <c r="E171" s="474"/>
      <c r="F171" s="474"/>
      <c r="G171" s="474"/>
      <c r="H171" s="474"/>
      <c r="I171" s="474"/>
      <c r="J171" s="474"/>
      <c r="K171" s="474"/>
      <c r="L171" s="474"/>
      <c r="M171" s="474"/>
      <c r="N171" s="474"/>
      <c r="O171" s="475"/>
      <c r="P171" s="471" t="s">
        <v>40</v>
      </c>
      <c r="Q171" s="472"/>
      <c r="R171" s="472"/>
      <c r="S171" s="472"/>
      <c r="T171" s="472"/>
      <c r="U171" s="472"/>
      <c r="V171" s="473"/>
      <c r="W171" s="42" t="s">
        <v>39</v>
      </c>
      <c r="X171" s="43">
        <f>IFERROR(X165/H165,"0")+IFERROR(X166/H166,"0")+IFERROR(X167/H167,"0")+IFERROR(X168/H168,"0")+IFERROR(X169/H169,"0")+IFERROR(X170/H170,"0")</f>
        <v>0</v>
      </c>
      <c r="Y171" s="43">
        <f>IFERROR(Y165/H165,"0")+IFERROR(Y166/H166,"0")+IFERROR(Y167/H167,"0")+IFERROR(Y168/H168,"0")+IFERROR(Y169/H169,"0")+IFERROR(Y170/H170,"0")</f>
        <v>0</v>
      </c>
      <c r="Z171" s="43">
        <f>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74"/>
      <c r="B172" s="474"/>
      <c r="C172" s="474"/>
      <c r="D172" s="474"/>
      <c r="E172" s="474"/>
      <c r="F172" s="474"/>
      <c r="G172" s="474"/>
      <c r="H172" s="474"/>
      <c r="I172" s="474"/>
      <c r="J172" s="474"/>
      <c r="K172" s="474"/>
      <c r="L172" s="474"/>
      <c r="M172" s="474"/>
      <c r="N172" s="474"/>
      <c r="O172" s="475"/>
      <c r="P172" s="471" t="s">
        <v>40</v>
      </c>
      <c r="Q172" s="472"/>
      <c r="R172" s="472"/>
      <c r="S172" s="472"/>
      <c r="T172" s="472"/>
      <c r="U172" s="472"/>
      <c r="V172" s="473"/>
      <c r="W172" s="42" t="s">
        <v>0</v>
      </c>
      <c r="X172" s="43">
        <f>IFERROR(SUM(X165:X170),"0")</f>
        <v>0</v>
      </c>
      <c r="Y172" s="43">
        <f>IFERROR(SUM(Y165:Y170),"0")</f>
        <v>0</v>
      </c>
      <c r="Z172" s="42"/>
      <c r="AA172" s="67"/>
      <c r="AB172" s="67"/>
      <c r="AC172" s="67"/>
    </row>
    <row r="173" spans="1:68" ht="16.5" customHeight="1" x14ac:dyDescent="0.25">
      <c r="A173" s="464" t="s">
        <v>299</v>
      </c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  <c r="N173" s="464"/>
      <c r="O173" s="464"/>
      <c r="P173" s="464"/>
      <c r="Q173" s="464"/>
      <c r="R173" s="464"/>
      <c r="S173" s="464"/>
      <c r="T173" s="464"/>
      <c r="U173" s="464"/>
      <c r="V173" s="464"/>
      <c r="W173" s="464"/>
      <c r="X173" s="464"/>
      <c r="Y173" s="464"/>
      <c r="Z173" s="464"/>
      <c r="AA173" s="65"/>
      <c r="AB173" s="65"/>
      <c r="AC173" s="79"/>
    </row>
    <row r="174" spans="1:68" ht="14.25" customHeight="1" x14ac:dyDescent="0.25">
      <c r="A174" s="465" t="s">
        <v>96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5"/>
      <c r="Y174" s="465"/>
      <c r="Z174" s="465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4301011855</v>
      </c>
      <c r="D175" s="466">
        <v>4680115885837</v>
      </c>
      <c r="E175" s="466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68"/>
      <c r="R175" s="468"/>
      <c r="S175" s="468"/>
      <c r="T175" s="4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2" t="s">
        <v>302</v>
      </c>
      <c r="AG175" s="78"/>
      <c r="AJ175" s="84" t="s">
        <v>45</v>
      </c>
      <c r="AK175" s="84">
        <v>0</v>
      </c>
      <c r="BB175" s="233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37.5" customHeight="1" x14ac:dyDescent="0.25">
      <c r="A176" s="63" t="s">
        <v>303</v>
      </c>
      <c r="B176" s="63" t="s">
        <v>304</v>
      </c>
      <c r="C176" s="36">
        <v>4301011853</v>
      </c>
      <c r="D176" s="466">
        <v>4680115885851</v>
      </c>
      <c r="E176" s="466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6" s="468"/>
      <c r="R176" s="468"/>
      <c r="S176" s="468"/>
      <c r="T176" s="4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305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4301011850</v>
      </c>
      <c r="D177" s="466">
        <v>4680115885806</v>
      </c>
      <c r="E177" s="466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68"/>
      <c r="R177" s="468"/>
      <c r="S177" s="468"/>
      <c r="T177" s="4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308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4301011852</v>
      </c>
      <c r="D178" s="466">
        <v>4680115885844</v>
      </c>
      <c r="E178" s="466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68"/>
      <c r="R178" s="468"/>
      <c r="S178" s="468"/>
      <c r="T178" s="4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8" t="s">
        <v>311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37.5" customHeight="1" x14ac:dyDescent="0.25">
      <c r="A179" s="63" t="s">
        <v>312</v>
      </c>
      <c r="B179" s="63" t="s">
        <v>313</v>
      </c>
      <c r="C179" s="36">
        <v>4301011851</v>
      </c>
      <c r="D179" s="466">
        <v>4680115885820</v>
      </c>
      <c r="E179" s="466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68"/>
      <c r="R179" s="468"/>
      <c r="S179" s="468"/>
      <c r="T179" s="46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314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74"/>
      <c r="B180" s="474"/>
      <c r="C180" s="474"/>
      <c r="D180" s="474"/>
      <c r="E180" s="474"/>
      <c r="F180" s="474"/>
      <c r="G180" s="474"/>
      <c r="H180" s="474"/>
      <c r="I180" s="474"/>
      <c r="J180" s="474"/>
      <c r="K180" s="474"/>
      <c r="L180" s="474"/>
      <c r="M180" s="474"/>
      <c r="N180" s="474"/>
      <c r="O180" s="475"/>
      <c r="P180" s="471" t="s">
        <v>40</v>
      </c>
      <c r="Q180" s="472"/>
      <c r="R180" s="472"/>
      <c r="S180" s="472"/>
      <c r="T180" s="472"/>
      <c r="U180" s="472"/>
      <c r="V180" s="473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74"/>
      <c r="B181" s="474"/>
      <c r="C181" s="474"/>
      <c r="D181" s="474"/>
      <c r="E181" s="474"/>
      <c r="F181" s="474"/>
      <c r="G181" s="474"/>
      <c r="H181" s="474"/>
      <c r="I181" s="474"/>
      <c r="J181" s="474"/>
      <c r="K181" s="474"/>
      <c r="L181" s="474"/>
      <c r="M181" s="474"/>
      <c r="N181" s="474"/>
      <c r="O181" s="475"/>
      <c r="P181" s="471" t="s">
        <v>40</v>
      </c>
      <c r="Q181" s="472"/>
      <c r="R181" s="472"/>
      <c r="S181" s="472"/>
      <c r="T181" s="472"/>
      <c r="U181" s="472"/>
      <c r="V181" s="473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6.5" customHeight="1" x14ac:dyDescent="0.25">
      <c r="A182" s="464" t="s">
        <v>315</v>
      </c>
      <c r="B182" s="464"/>
      <c r="C182" s="464"/>
      <c r="D182" s="464"/>
      <c r="E182" s="464"/>
      <c r="F182" s="464"/>
      <c r="G182" s="464"/>
      <c r="H182" s="464"/>
      <c r="I182" s="464"/>
      <c r="J182" s="464"/>
      <c r="K182" s="464"/>
      <c r="L182" s="464"/>
      <c r="M182" s="464"/>
      <c r="N182" s="464"/>
      <c r="O182" s="464"/>
      <c r="P182" s="464"/>
      <c r="Q182" s="464"/>
      <c r="R182" s="464"/>
      <c r="S182" s="464"/>
      <c r="T182" s="464"/>
      <c r="U182" s="464"/>
      <c r="V182" s="464"/>
      <c r="W182" s="464"/>
      <c r="X182" s="464"/>
      <c r="Y182" s="464"/>
      <c r="Z182" s="464"/>
      <c r="AA182" s="65"/>
      <c r="AB182" s="65"/>
      <c r="AC182" s="79"/>
    </row>
    <row r="183" spans="1:68" ht="14.25" customHeight="1" x14ac:dyDescent="0.25">
      <c r="A183" s="465" t="s">
        <v>96</v>
      </c>
      <c r="B183" s="465"/>
      <c r="C183" s="465"/>
      <c r="D183" s="465"/>
      <c r="E183" s="465"/>
      <c r="F183" s="465"/>
      <c r="G183" s="465"/>
      <c r="H183" s="465"/>
      <c r="I183" s="465"/>
      <c r="J183" s="465"/>
      <c r="K183" s="465"/>
      <c r="L183" s="465"/>
      <c r="M183" s="465"/>
      <c r="N183" s="465"/>
      <c r="O183" s="465"/>
      <c r="P183" s="465"/>
      <c r="Q183" s="465"/>
      <c r="R183" s="465"/>
      <c r="S183" s="465"/>
      <c r="T183" s="465"/>
      <c r="U183" s="465"/>
      <c r="V183" s="465"/>
      <c r="W183" s="465"/>
      <c r="X183" s="465"/>
      <c r="Y183" s="465"/>
      <c r="Z183" s="465"/>
      <c r="AA183" s="66"/>
      <c r="AB183" s="66"/>
      <c r="AC183" s="80"/>
    </row>
    <row r="184" spans="1:68" ht="27" customHeight="1" x14ac:dyDescent="0.25">
      <c r="A184" s="63" t="s">
        <v>316</v>
      </c>
      <c r="B184" s="63" t="s">
        <v>317</v>
      </c>
      <c r="C184" s="36">
        <v>4301011223</v>
      </c>
      <c r="D184" s="466">
        <v>4607091383423</v>
      </c>
      <c r="E184" s="466"/>
      <c r="F184" s="62">
        <v>1.35</v>
      </c>
      <c r="G184" s="37">
        <v>8</v>
      </c>
      <c r="H184" s="62">
        <v>10.8</v>
      </c>
      <c r="I184" s="62">
        <v>11.331</v>
      </c>
      <c r="J184" s="37">
        <v>64</v>
      </c>
      <c r="K184" s="37" t="s">
        <v>101</v>
      </c>
      <c r="L184" s="37" t="s">
        <v>45</v>
      </c>
      <c r="M184" s="38" t="s">
        <v>104</v>
      </c>
      <c r="N184" s="38"/>
      <c r="O184" s="37">
        <v>35</v>
      </c>
      <c r="P184" s="5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68"/>
      <c r="R184" s="468"/>
      <c r="S184" s="468"/>
      <c r="T184" s="4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2" t="s">
        <v>99</v>
      </c>
      <c r="AG184" s="78"/>
      <c r="AJ184" s="84" t="s">
        <v>45</v>
      </c>
      <c r="AK184" s="84">
        <v>0</v>
      </c>
      <c r="BB184" s="243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4301012199</v>
      </c>
      <c r="D185" s="466">
        <v>4680115886957</v>
      </c>
      <c r="E185" s="466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30</v>
      </c>
      <c r="P185" s="553" t="s">
        <v>320</v>
      </c>
      <c r="Q185" s="468"/>
      <c r="R185" s="468"/>
      <c r="S185" s="468"/>
      <c r="T185" s="469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321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74"/>
      <c r="B186" s="474"/>
      <c r="C186" s="474"/>
      <c r="D186" s="474"/>
      <c r="E186" s="474"/>
      <c r="F186" s="474"/>
      <c r="G186" s="474"/>
      <c r="H186" s="474"/>
      <c r="I186" s="474"/>
      <c r="J186" s="474"/>
      <c r="K186" s="474"/>
      <c r="L186" s="474"/>
      <c r="M186" s="474"/>
      <c r="N186" s="474"/>
      <c r="O186" s="475"/>
      <c r="P186" s="471" t="s">
        <v>40</v>
      </c>
      <c r="Q186" s="472"/>
      <c r="R186" s="472"/>
      <c r="S186" s="472"/>
      <c r="T186" s="472"/>
      <c r="U186" s="472"/>
      <c r="V186" s="473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74"/>
      <c r="B187" s="474"/>
      <c r="C187" s="474"/>
      <c r="D187" s="474"/>
      <c r="E187" s="474"/>
      <c r="F187" s="474"/>
      <c r="G187" s="474"/>
      <c r="H187" s="474"/>
      <c r="I187" s="474"/>
      <c r="J187" s="474"/>
      <c r="K187" s="474"/>
      <c r="L187" s="474"/>
      <c r="M187" s="474"/>
      <c r="N187" s="474"/>
      <c r="O187" s="475"/>
      <c r="P187" s="471" t="s">
        <v>40</v>
      </c>
      <c r="Q187" s="472"/>
      <c r="R187" s="472"/>
      <c r="S187" s="472"/>
      <c r="T187" s="472"/>
      <c r="U187" s="472"/>
      <c r="V187" s="473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16.5" customHeight="1" x14ac:dyDescent="0.25">
      <c r="A188" s="464" t="s">
        <v>322</v>
      </c>
      <c r="B188" s="464"/>
      <c r="C188" s="464"/>
      <c r="D188" s="464"/>
      <c r="E188" s="464"/>
      <c r="F188" s="464"/>
      <c r="G188" s="464"/>
      <c r="H188" s="464"/>
      <c r="I188" s="464"/>
      <c r="J188" s="464"/>
      <c r="K188" s="464"/>
      <c r="L188" s="464"/>
      <c r="M188" s="464"/>
      <c r="N188" s="464"/>
      <c r="O188" s="464"/>
      <c r="P188" s="464"/>
      <c r="Q188" s="464"/>
      <c r="R188" s="464"/>
      <c r="S188" s="464"/>
      <c r="T188" s="464"/>
      <c r="U188" s="464"/>
      <c r="V188" s="464"/>
      <c r="W188" s="464"/>
      <c r="X188" s="464"/>
      <c r="Y188" s="464"/>
      <c r="Z188" s="464"/>
      <c r="AA188" s="65"/>
      <c r="AB188" s="65"/>
      <c r="AC188" s="79"/>
    </row>
    <row r="189" spans="1:68" ht="14.25" customHeight="1" x14ac:dyDescent="0.25">
      <c r="A189" s="465" t="s">
        <v>79</v>
      </c>
      <c r="B189" s="465"/>
      <c r="C189" s="465"/>
      <c r="D189" s="465"/>
      <c r="E189" s="465"/>
      <c r="F189" s="465"/>
      <c r="G189" s="465"/>
      <c r="H189" s="465"/>
      <c r="I189" s="465"/>
      <c r="J189" s="465"/>
      <c r="K189" s="465"/>
      <c r="L189" s="465"/>
      <c r="M189" s="465"/>
      <c r="N189" s="465"/>
      <c r="O189" s="465"/>
      <c r="P189" s="465"/>
      <c r="Q189" s="465"/>
      <c r="R189" s="465"/>
      <c r="S189" s="465"/>
      <c r="T189" s="465"/>
      <c r="U189" s="465"/>
      <c r="V189" s="465"/>
      <c r="W189" s="465"/>
      <c r="X189" s="465"/>
      <c r="Y189" s="465"/>
      <c r="Z189" s="465"/>
      <c r="AA189" s="66"/>
      <c r="AB189" s="66"/>
      <c r="AC189" s="80"/>
    </row>
    <row r="190" spans="1:68" ht="37.5" customHeight="1" x14ac:dyDescent="0.25">
      <c r="A190" s="63" t="s">
        <v>323</v>
      </c>
      <c r="B190" s="63" t="s">
        <v>324</v>
      </c>
      <c r="C190" s="36">
        <v>4301051388</v>
      </c>
      <c r="D190" s="466">
        <v>4680115881211</v>
      </c>
      <c r="E190" s="466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55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68"/>
      <c r="R190" s="468"/>
      <c r="S190" s="468"/>
      <c r="T190" s="4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325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74"/>
      <c r="B191" s="474"/>
      <c r="C191" s="474"/>
      <c r="D191" s="474"/>
      <c r="E191" s="474"/>
      <c r="F191" s="474"/>
      <c r="G191" s="474"/>
      <c r="H191" s="474"/>
      <c r="I191" s="474"/>
      <c r="J191" s="474"/>
      <c r="K191" s="474"/>
      <c r="L191" s="474"/>
      <c r="M191" s="474"/>
      <c r="N191" s="474"/>
      <c r="O191" s="475"/>
      <c r="P191" s="471" t="s">
        <v>40</v>
      </c>
      <c r="Q191" s="472"/>
      <c r="R191" s="472"/>
      <c r="S191" s="472"/>
      <c r="T191" s="472"/>
      <c r="U191" s="472"/>
      <c r="V191" s="473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74"/>
      <c r="B192" s="474"/>
      <c r="C192" s="474"/>
      <c r="D192" s="474"/>
      <c r="E192" s="474"/>
      <c r="F192" s="474"/>
      <c r="G192" s="474"/>
      <c r="H192" s="474"/>
      <c r="I192" s="474"/>
      <c r="J192" s="474"/>
      <c r="K192" s="474"/>
      <c r="L192" s="474"/>
      <c r="M192" s="474"/>
      <c r="N192" s="474"/>
      <c r="O192" s="475"/>
      <c r="P192" s="471" t="s">
        <v>40</v>
      </c>
      <c r="Q192" s="472"/>
      <c r="R192" s="472"/>
      <c r="S192" s="472"/>
      <c r="T192" s="472"/>
      <c r="U192" s="472"/>
      <c r="V192" s="473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64" t="s">
        <v>326</v>
      </c>
      <c r="B193" s="464"/>
      <c r="C193" s="464"/>
      <c r="D193" s="464"/>
      <c r="E193" s="464"/>
      <c r="F193" s="464"/>
      <c r="G193" s="464"/>
      <c r="H193" s="464"/>
      <c r="I193" s="464"/>
      <c r="J193" s="464"/>
      <c r="K193" s="464"/>
      <c r="L193" s="464"/>
      <c r="M193" s="464"/>
      <c r="N193" s="464"/>
      <c r="O193" s="464"/>
      <c r="P193" s="464"/>
      <c r="Q193" s="464"/>
      <c r="R193" s="464"/>
      <c r="S193" s="464"/>
      <c r="T193" s="464"/>
      <c r="U193" s="464"/>
      <c r="V193" s="464"/>
      <c r="W193" s="464"/>
      <c r="X193" s="464"/>
      <c r="Y193" s="464"/>
      <c r="Z193" s="464"/>
      <c r="AA193" s="65"/>
      <c r="AB193" s="65"/>
      <c r="AC193" s="79"/>
    </row>
    <row r="194" spans="1:68" ht="14.25" customHeight="1" x14ac:dyDescent="0.25">
      <c r="A194" s="465" t="s">
        <v>79</v>
      </c>
      <c r="B194" s="465"/>
      <c r="C194" s="465"/>
      <c r="D194" s="465"/>
      <c r="E194" s="465"/>
      <c r="F194" s="465"/>
      <c r="G194" s="465"/>
      <c r="H194" s="465"/>
      <c r="I194" s="465"/>
      <c r="J194" s="465"/>
      <c r="K194" s="465"/>
      <c r="L194" s="465"/>
      <c r="M194" s="465"/>
      <c r="N194" s="465"/>
      <c r="O194" s="465"/>
      <c r="P194" s="465"/>
      <c r="Q194" s="465"/>
      <c r="R194" s="465"/>
      <c r="S194" s="465"/>
      <c r="T194" s="465"/>
      <c r="U194" s="465"/>
      <c r="V194" s="465"/>
      <c r="W194" s="465"/>
      <c r="X194" s="465"/>
      <c r="Y194" s="465"/>
      <c r="Z194" s="465"/>
      <c r="AA194" s="66"/>
      <c r="AB194" s="66"/>
      <c r="AC194" s="80"/>
    </row>
    <row r="195" spans="1:68" ht="27" customHeight="1" x14ac:dyDescent="0.25">
      <c r="A195" s="63" t="s">
        <v>327</v>
      </c>
      <c r="B195" s="63" t="s">
        <v>328</v>
      </c>
      <c r="C195" s="36">
        <v>4301051782</v>
      </c>
      <c r="D195" s="466">
        <v>4680115884618</v>
      </c>
      <c r="E195" s="466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55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68"/>
      <c r="R195" s="468"/>
      <c r="S195" s="468"/>
      <c r="T195" s="469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329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74"/>
      <c r="B196" s="474"/>
      <c r="C196" s="474"/>
      <c r="D196" s="474"/>
      <c r="E196" s="474"/>
      <c r="F196" s="474"/>
      <c r="G196" s="474"/>
      <c r="H196" s="474"/>
      <c r="I196" s="474"/>
      <c r="J196" s="474"/>
      <c r="K196" s="474"/>
      <c r="L196" s="474"/>
      <c r="M196" s="474"/>
      <c r="N196" s="474"/>
      <c r="O196" s="475"/>
      <c r="P196" s="471" t="s">
        <v>40</v>
      </c>
      <c r="Q196" s="472"/>
      <c r="R196" s="472"/>
      <c r="S196" s="472"/>
      <c r="T196" s="472"/>
      <c r="U196" s="472"/>
      <c r="V196" s="473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74"/>
      <c r="B197" s="474"/>
      <c r="C197" s="474"/>
      <c r="D197" s="474"/>
      <c r="E197" s="474"/>
      <c r="F197" s="474"/>
      <c r="G197" s="474"/>
      <c r="H197" s="474"/>
      <c r="I197" s="474"/>
      <c r="J197" s="474"/>
      <c r="K197" s="474"/>
      <c r="L197" s="474"/>
      <c r="M197" s="474"/>
      <c r="N197" s="474"/>
      <c r="O197" s="475"/>
      <c r="P197" s="471" t="s">
        <v>40</v>
      </c>
      <c r="Q197" s="472"/>
      <c r="R197" s="472"/>
      <c r="S197" s="472"/>
      <c r="T197" s="472"/>
      <c r="U197" s="472"/>
      <c r="V197" s="473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64" t="s">
        <v>330</v>
      </c>
      <c r="B198" s="464"/>
      <c r="C198" s="464"/>
      <c r="D198" s="464"/>
      <c r="E198" s="464"/>
      <c r="F198" s="464"/>
      <c r="G198" s="464"/>
      <c r="H198" s="464"/>
      <c r="I198" s="464"/>
      <c r="J198" s="464"/>
      <c r="K198" s="464"/>
      <c r="L198" s="464"/>
      <c r="M198" s="464"/>
      <c r="N198" s="464"/>
      <c r="O198" s="464"/>
      <c r="P198" s="464"/>
      <c r="Q198" s="464"/>
      <c r="R198" s="464"/>
      <c r="S198" s="464"/>
      <c r="T198" s="464"/>
      <c r="U198" s="464"/>
      <c r="V198" s="464"/>
      <c r="W198" s="464"/>
      <c r="X198" s="464"/>
      <c r="Y198" s="464"/>
      <c r="Z198" s="464"/>
      <c r="AA198" s="65"/>
      <c r="AB198" s="65"/>
      <c r="AC198" s="79"/>
    </row>
    <row r="199" spans="1:68" ht="14.25" customHeight="1" x14ac:dyDescent="0.25">
      <c r="A199" s="465" t="s">
        <v>96</v>
      </c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5"/>
      <c r="O199" s="465"/>
      <c r="P199" s="465"/>
      <c r="Q199" s="465"/>
      <c r="R199" s="465"/>
      <c r="S199" s="465"/>
      <c r="T199" s="465"/>
      <c r="U199" s="465"/>
      <c r="V199" s="465"/>
      <c r="W199" s="465"/>
      <c r="X199" s="465"/>
      <c r="Y199" s="465"/>
      <c r="Z199" s="465"/>
      <c r="AA199" s="66"/>
      <c r="AB199" s="66"/>
      <c r="AC199" s="80"/>
    </row>
    <row r="200" spans="1:68" ht="27" customHeight="1" x14ac:dyDescent="0.25">
      <c r="A200" s="63" t="s">
        <v>331</v>
      </c>
      <c r="B200" s="63" t="s">
        <v>332</v>
      </c>
      <c r="C200" s="36">
        <v>4301011662</v>
      </c>
      <c r="D200" s="466">
        <v>4680115883703</v>
      </c>
      <c r="E200" s="466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55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68"/>
      <c r="R200" s="468"/>
      <c r="S200" s="468"/>
      <c r="T200" s="469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334</v>
      </c>
      <c r="AB200" s="69" t="s">
        <v>45</v>
      </c>
      <c r="AC200" s="250" t="s">
        <v>333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74"/>
      <c r="B201" s="474"/>
      <c r="C201" s="474"/>
      <c r="D201" s="474"/>
      <c r="E201" s="474"/>
      <c r="F201" s="474"/>
      <c r="G201" s="474"/>
      <c r="H201" s="474"/>
      <c r="I201" s="474"/>
      <c r="J201" s="474"/>
      <c r="K201" s="474"/>
      <c r="L201" s="474"/>
      <c r="M201" s="474"/>
      <c r="N201" s="474"/>
      <c r="O201" s="475"/>
      <c r="P201" s="471" t="s">
        <v>40</v>
      </c>
      <c r="Q201" s="472"/>
      <c r="R201" s="472"/>
      <c r="S201" s="472"/>
      <c r="T201" s="472"/>
      <c r="U201" s="472"/>
      <c r="V201" s="473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74"/>
      <c r="B202" s="474"/>
      <c r="C202" s="474"/>
      <c r="D202" s="474"/>
      <c r="E202" s="474"/>
      <c r="F202" s="474"/>
      <c r="G202" s="474"/>
      <c r="H202" s="474"/>
      <c r="I202" s="474"/>
      <c r="J202" s="474"/>
      <c r="K202" s="474"/>
      <c r="L202" s="474"/>
      <c r="M202" s="474"/>
      <c r="N202" s="474"/>
      <c r="O202" s="475"/>
      <c r="P202" s="471" t="s">
        <v>40</v>
      </c>
      <c r="Q202" s="472"/>
      <c r="R202" s="472"/>
      <c r="S202" s="472"/>
      <c r="T202" s="472"/>
      <c r="U202" s="472"/>
      <c r="V202" s="473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64" t="s">
        <v>335</v>
      </c>
      <c r="B203" s="464"/>
      <c r="C203" s="464"/>
      <c r="D203" s="464"/>
      <c r="E203" s="464"/>
      <c r="F203" s="464"/>
      <c r="G203" s="464"/>
      <c r="H203" s="464"/>
      <c r="I203" s="464"/>
      <c r="J203" s="464"/>
      <c r="K203" s="464"/>
      <c r="L203" s="464"/>
      <c r="M203" s="464"/>
      <c r="N203" s="464"/>
      <c r="O203" s="464"/>
      <c r="P203" s="464"/>
      <c r="Q203" s="464"/>
      <c r="R203" s="464"/>
      <c r="S203" s="464"/>
      <c r="T203" s="464"/>
      <c r="U203" s="464"/>
      <c r="V203" s="464"/>
      <c r="W203" s="464"/>
      <c r="X203" s="464"/>
      <c r="Y203" s="464"/>
      <c r="Z203" s="464"/>
      <c r="AA203" s="65"/>
      <c r="AB203" s="65"/>
      <c r="AC203" s="79"/>
    </row>
    <row r="204" spans="1:68" ht="14.25" customHeight="1" x14ac:dyDescent="0.25">
      <c r="A204" s="465" t="s">
        <v>96</v>
      </c>
      <c r="B204" s="465"/>
      <c r="C204" s="465"/>
      <c r="D204" s="465"/>
      <c r="E204" s="465"/>
      <c r="F204" s="465"/>
      <c r="G204" s="465"/>
      <c r="H204" s="465"/>
      <c r="I204" s="465"/>
      <c r="J204" s="465"/>
      <c r="K204" s="465"/>
      <c r="L204" s="465"/>
      <c r="M204" s="465"/>
      <c r="N204" s="465"/>
      <c r="O204" s="465"/>
      <c r="P204" s="465"/>
      <c r="Q204" s="465"/>
      <c r="R204" s="465"/>
      <c r="S204" s="465"/>
      <c r="T204" s="465"/>
      <c r="U204" s="465"/>
      <c r="V204" s="465"/>
      <c r="W204" s="465"/>
      <c r="X204" s="465"/>
      <c r="Y204" s="465"/>
      <c r="Z204" s="465"/>
      <c r="AA204" s="66"/>
      <c r="AB204" s="66"/>
      <c r="AC204" s="80"/>
    </row>
    <row r="205" spans="1:68" ht="27" customHeight="1" x14ac:dyDescent="0.25">
      <c r="A205" s="63" t="s">
        <v>336</v>
      </c>
      <c r="B205" s="63" t="s">
        <v>337</v>
      </c>
      <c r="C205" s="36">
        <v>4301012024</v>
      </c>
      <c r="D205" s="466">
        <v>4680115885615</v>
      </c>
      <c r="E205" s="466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5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68"/>
      <c r="R205" s="468"/>
      <c r="S205" s="468"/>
      <c r="T205" s="469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338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37.5" customHeight="1" x14ac:dyDescent="0.25">
      <c r="A206" s="63" t="s">
        <v>339</v>
      </c>
      <c r="B206" s="63" t="s">
        <v>340</v>
      </c>
      <c r="C206" s="36">
        <v>4301011858</v>
      </c>
      <c r="D206" s="466">
        <v>4680115885646</v>
      </c>
      <c r="E206" s="466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100</v>
      </c>
      <c r="N206" s="38"/>
      <c r="O206" s="37">
        <v>55</v>
      </c>
      <c r="P206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6" s="468"/>
      <c r="R206" s="468"/>
      <c r="S206" s="468"/>
      <c r="T206" s="46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341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4301012016</v>
      </c>
      <c r="D207" s="466">
        <v>4680115885554</v>
      </c>
      <c r="E207" s="466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5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68"/>
      <c r="R207" s="468"/>
      <c r="S207" s="468"/>
      <c r="T207" s="46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344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4301011857</v>
      </c>
      <c r="D208" s="466">
        <v>4680115885622</v>
      </c>
      <c r="E208" s="466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5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68"/>
      <c r="R208" s="468"/>
      <c r="S208" s="468"/>
      <c r="T208" s="469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338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4301011859</v>
      </c>
      <c r="D209" s="466">
        <v>4680115885608</v>
      </c>
      <c r="E209" s="466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68"/>
      <c r="R209" s="468"/>
      <c r="S209" s="468"/>
      <c r="T209" s="469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74"/>
      <c r="B210" s="474"/>
      <c r="C210" s="474"/>
      <c r="D210" s="474"/>
      <c r="E210" s="474"/>
      <c r="F210" s="474"/>
      <c r="G210" s="474"/>
      <c r="H210" s="474"/>
      <c r="I210" s="474"/>
      <c r="J210" s="474"/>
      <c r="K210" s="474"/>
      <c r="L210" s="474"/>
      <c r="M210" s="474"/>
      <c r="N210" s="474"/>
      <c r="O210" s="475"/>
      <c r="P210" s="471" t="s">
        <v>40</v>
      </c>
      <c r="Q210" s="472"/>
      <c r="R210" s="472"/>
      <c r="S210" s="472"/>
      <c r="T210" s="472"/>
      <c r="U210" s="472"/>
      <c r="V210" s="473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74"/>
      <c r="B211" s="474"/>
      <c r="C211" s="474"/>
      <c r="D211" s="474"/>
      <c r="E211" s="474"/>
      <c r="F211" s="474"/>
      <c r="G211" s="474"/>
      <c r="H211" s="474"/>
      <c r="I211" s="474"/>
      <c r="J211" s="474"/>
      <c r="K211" s="474"/>
      <c r="L211" s="474"/>
      <c r="M211" s="474"/>
      <c r="N211" s="474"/>
      <c r="O211" s="475"/>
      <c r="P211" s="471" t="s">
        <v>40</v>
      </c>
      <c r="Q211" s="472"/>
      <c r="R211" s="472"/>
      <c r="S211" s="472"/>
      <c r="T211" s="472"/>
      <c r="U211" s="472"/>
      <c r="V211" s="473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65" t="s">
        <v>191</v>
      </c>
      <c r="B212" s="465"/>
      <c r="C212" s="465"/>
      <c r="D212" s="465"/>
      <c r="E212" s="465"/>
      <c r="F212" s="465"/>
      <c r="G212" s="465"/>
      <c r="H212" s="465"/>
      <c r="I212" s="465"/>
      <c r="J212" s="465"/>
      <c r="K212" s="465"/>
      <c r="L212" s="465"/>
      <c r="M212" s="465"/>
      <c r="N212" s="465"/>
      <c r="O212" s="465"/>
      <c r="P212" s="465"/>
      <c r="Q212" s="465"/>
      <c r="R212" s="465"/>
      <c r="S212" s="465"/>
      <c r="T212" s="465"/>
      <c r="U212" s="465"/>
      <c r="V212" s="465"/>
      <c r="W212" s="465"/>
      <c r="X212" s="465"/>
      <c r="Y212" s="465"/>
      <c r="Z212" s="465"/>
      <c r="AA212" s="66"/>
      <c r="AB212" s="66"/>
      <c r="AC212" s="80"/>
    </row>
    <row r="213" spans="1:68" ht="27" customHeight="1" x14ac:dyDescent="0.25">
      <c r="A213" s="63" t="s">
        <v>350</v>
      </c>
      <c r="B213" s="63" t="s">
        <v>351</v>
      </c>
      <c r="C213" s="36">
        <v>4301030878</v>
      </c>
      <c r="D213" s="466">
        <v>4607091387193</v>
      </c>
      <c r="E213" s="466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5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68"/>
      <c r="R213" s="468"/>
      <c r="S213" s="468"/>
      <c r="T213" s="46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352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353</v>
      </c>
      <c r="B214" s="63" t="s">
        <v>354</v>
      </c>
      <c r="C214" s="36">
        <v>4301031153</v>
      </c>
      <c r="D214" s="466">
        <v>4607091387230</v>
      </c>
      <c r="E214" s="466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5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68"/>
      <c r="R214" s="468"/>
      <c r="S214" s="468"/>
      <c r="T214" s="46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355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4301031154</v>
      </c>
      <c r="D215" s="466">
        <v>4607091387292</v>
      </c>
      <c r="E215" s="466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5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68"/>
      <c r="R215" s="468"/>
      <c r="S215" s="468"/>
      <c r="T215" s="46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358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4301031152</v>
      </c>
      <c r="D216" s="466">
        <v>4607091387285</v>
      </c>
      <c r="E216" s="466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175</v>
      </c>
      <c r="L216" s="37" t="s">
        <v>45</v>
      </c>
      <c r="M216" s="38" t="s">
        <v>83</v>
      </c>
      <c r="N216" s="38"/>
      <c r="O216" s="37">
        <v>40</v>
      </c>
      <c r="P21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68"/>
      <c r="R216" s="468"/>
      <c r="S216" s="468"/>
      <c r="T216" s="46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355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4301031305</v>
      </c>
      <c r="D217" s="466">
        <v>4607091389845</v>
      </c>
      <c r="E217" s="466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175</v>
      </c>
      <c r="L217" s="37" t="s">
        <v>45</v>
      </c>
      <c r="M217" s="38" t="s">
        <v>83</v>
      </c>
      <c r="N217" s="38"/>
      <c r="O217" s="37">
        <v>40</v>
      </c>
      <c r="P217" s="5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68"/>
      <c r="R217" s="468"/>
      <c r="S217" s="468"/>
      <c r="T217" s="46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4301031066</v>
      </c>
      <c r="D218" s="466">
        <v>4607091383836</v>
      </c>
      <c r="E218" s="466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56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68"/>
      <c r="R218" s="468"/>
      <c r="S218" s="468"/>
      <c r="T218" s="46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366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74"/>
      <c r="B219" s="474"/>
      <c r="C219" s="474"/>
      <c r="D219" s="474"/>
      <c r="E219" s="474"/>
      <c r="F219" s="474"/>
      <c r="G219" s="474"/>
      <c r="H219" s="474"/>
      <c r="I219" s="474"/>
      <c r="J219" s="474"/>
      <c r="K219" s="474"/>
      <c r="L219" s="474"/>
      <c r="M219" s="474"/>
      <c r="N219" s="474"/>
      <c r="O219" s="475"/>
      <c r="P219" s="471" t="s">
        <v>40</v>
      </c>
      <c r="Q219" s="472"/>
      <c r="R219" s="472"/>
      <c r="S219" s="472"/>
      <c r="T219" s="472"/>
      <c r="U219" s="472"/>
      <c r="V219" s="473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74"/>
      <c r="B220" s="474"/>
      <c r="C220" s="474"/>
      <c r="D220" s="474"/>
      <c r="E220" s="474"/>
      <c r="F220" s="474"/>
      <c r="G220" s="474"/>
      <c r="H220" s="474"/>
      <c r="I220" s="474"/>
      <c r="J220" s="474"/>
      <c r="K220" s="474"/>
      <c r="L220" s="474"/>
      <c r="M220" s="474"/>
      <c r="N220" s="474"/>
      <c r="O220" s="475"/>
      <c r="P220" s="471" t="s">
        <v>40</v>
      </c>
      <c r="Q220" s="472"/>
      <c r="R220" s="472"/>
      <c r="S220" s="472"/>
      <c r="T220" s="472"/>
      <c r="U220" s="472"/>
      <c r="V220" s="473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65" t="s">
        <v>79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5"/>
      <c r="Y221" s="465"/>
      <c r="Z221" s="465"/>
      <c r="AA221" s="66"/>
      <c r="AB221" s="66"/>
      <c r="AC221" s="80"/>
    </row>
    <row r="222" spans="1:68" ht="27" customHeight="1" x14ac:dyDescent="0.25">
      <c r="A222" s="63" t="s">
        <v>367</v>
      </c>
      <c r="B222" s="63" t="s">
        <v>368</v>
      </c>
      <c r="C222" s="36">
        <v>4301051100</v>
      </c>
      <c r="D222" s="466">
        <v>4607091387766</v>
      </c>
      <c r="E222" s="466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68"/>
      <c r="R222" s="468"/>
      <c r="S222" s="468"/>
      <c r="T222" s="46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369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4301051818</v>
      </c>
      <c r="D223" s="466">
        <v>4607091387957</v>
      </c>
      <c r="E223" s="466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68"/>
      <c r="R223" s="468"/>
      <c r="S223" s="468"/>
      <c r="T223" s="469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372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4301051819</v>
      </c>
      <c r="D224" s="466">
        <v>4607091387964</v>
      </c>
      <c r="E224" s="466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68"/>
      <c r="R224" s="468"/>
      <c r="S224" s="468"/>
      <c r="T224" s="469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375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4301051734</v>
      </c>
      <c r="D225" s="466">
        <v>4680115884588</v>
      </c>
      <c r="E225" s="466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5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68"/>
      <c r="R225" s="468"/>
      <c r="S225" s="468"/>
      <c r="T225" s="46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378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4301051578</v>
      </c>
      <c r="D226" s="466">
        <v>4607091387513</v>
      </c>
      <c r="E226" s="466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5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68"/>
      <c r="R226" s="468"/>
      <c r="S226" s="468"/>
      <c r="T226" s="469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381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74"/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5"/>
      <c r="P227" s="471" t="s">
        <v>40</v>
      </c>
      <c r="Q227" s="472"/>
      <c r="R227" s="472"/>
      <c r="S227" s="472"/>
      <c r="T227" s="472"/>
      <c r="U227" s="472"/>
      <c r="V227" s="473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74"/>
      <c r="B228" s="474"/>
      <c r="C228" s="474"/>
      <c r="D228" s="474"/>
      <c r="E228" s="474"/>
      <c r="F228" s="474"/>
      <c r="G228" s="474"/>
      <c r="H228" s="474"/>
      <c r="I228" s="474"/>
      <c r="J228" s="474"/>
      <c r="K228" s="474"/>
      <c r="L228" s="474"/>
      <c r="M228" s="474"/>
      <c r="N228" s="474"/>
      <c r="O228" s="475"/>
      <c r="P228" s="471" t="s">
        <v>40</v>
      </c>
      <c r="Q228" s="472"/>
      <c r="R228" s="472"/>
      <c r="S228" s="472"/>
      <c r="T228" s="472"/>
      <c r="U228" s="472"/>
      <c r="V228" s="473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65" t="s">
        <v>138</v>
      </c>
      <c r="B229" s="465"/>
      <c r="C229" s="465"/>
      <c r="D229" s="465"/>
      <c r="E229" s="465"/>
      <c r="F229" s="465"/>
      <c r="G229" s="465"/>
      <c r="H229" s="465"/>
      <c r="I229" s="465"/>
      <c r="J229" s="465"/>
      <c r="K229" s="465"/>
      <c r="L229" s="465"/>
      <c r="M229" s="465"/>
      <c r="N229" s="465"/>
      <c r="O229" s="465"/>
      <c r="P229" s="465"/>
      <c r="Q229" s="465"/>
      <c r="R229" s="465"/>
      <c r="S229" s="465"/>
      <c r="T229" s="465"/>
      <c r="U229" s="465"/>
      <c r="V229" s="465"/>
      <c r="W229" s="465"/>
      <c r="X229" s="465"/>
      <c r="Y229" s="465"/>
      <c r="Z229" s="465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4301060387</v>
      </c>
      <c r="D230" s="466">
        <v>4607091380880</v>
      </c>
      <c r="E230" s="466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5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68"/>
      <c r="R230" s="468"/>
      <c r="S230" s="468"/>
      <c r="T230" s="46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384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4301060406</v>
      </c>
      <c r="D231" s="466">
        <v>4607091384482</v>
      </c>
      <c r="E231" s="466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5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68"/>
      <c r="R231" s="468"/>
      <c r="S231" s="468"/>
      <c r="T231" s="46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387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388</v>
      </c>
      <c r="B232" s="63" t="s">
        <v>389</v>
      </c>
      <c r="C232" s="36">
        <v>4301060484</v>
      </c>
      <c r="D232" s="466">
        <v>4607091380897</v>
      </c>
      <c r="E232" s="466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5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68"/>
      <c r="R232" s="468"/>
      <c r="S232" s="468"/>
      <c r="T232" s="469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390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74"/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5"/>
      <c r="P233" s="471" t="s">
        <v>40</v>
      </c>
      <c r="Q233" s="472"/>
      <c r="R233" s="472"/>
      <c r="S233" s="472"/>
      <c r="T233" s="472"/>
      <c r="U233" s="472"/>
      <c r="V233" s="473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74"/>
      <c r="B234" s="474"/>
      <c r="C234" s="474"/>
      <c r="D234" s="474"/>
      <c r="E234" s="474"/>
      <c r="F234" s="474"/>
      <c r="G234" s="474"/>
      <c r="H234" s="474"/>
      <c r="I234" s="474"/>
      <c r="J234" s="474"/>
      <c r="K234" s="474"/>
      <c r="L234" s="474"/>
      <c r="M234" s="474"/>
      <c r="N234" s="474"/>
      <c r="O234" s="475"/>
      <c r="P234" s="471" t="s">
        <v>40</v>
      </c>
      <c r="Q234" s="472"/>
      <c r="R234" s="472"/>
      <c r="S234" s="472"/>
      <c r="T234" s="472"/>
      <c r="U234" s="472"/>
      <c r="V234" s="473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65" t="s">
        <v>88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5"/>
      <c r="Y235" s="465"/>
      <c r="Z235" s="465"/>
      <c r="AA235" s="66"/>
      <c r="AB235" s="66"/>
      <c r="AC235" s="80"/>
    </row>
    <row r="236" spans="1:68" ht="27" customHeight="1" x14ac:dyDescent="0.25">
      <c r="A236" s="63" t="s">
        <v>391</v>
      </c>
      <c r="B236" s="63" t="s">
        <v>392</v>
      </c>
      <c r="C236" s="36">
        <v>4301030235</v>
      </c>
      <c r="D236" s="466">
        <v>4607091388381</v>
      </c>
      <c r="E236" s="466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576" t="s">
        <v>393</v>
      </c>
      <c r="Q236" s="468"/>
      <c r="R236" s="468"/>
      <c r="S236" s="468"/>
      <c r="T236" s="469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394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396</v>
      </c>
      <c r="C237" s="36">
        <v>4301030232</v>
      </c>
      <c r="D237" s="466">
        <v>4607091388374</v>
      </c>
      <c r="E237" s="466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577" t="s">
        <v>397</v>
      </c>
      <c r="Q237" s="468"/>
      <c r="R237" s="468"/>
      <c r="S237" s="468"/>
      <c r="T237" s="4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399</v>
      </c>
      <c r="C238" s="36">
        <v>4301032015</v>
      </c>
      <c r="D238" s="466">
        <v>4607091383102</v>
      </c>
      <c r="E238" s="466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57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68"/>
      <c r="R238" s="468"/>
      <c r="S238" s="468"/>
      <c r="T238" s="4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400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401</v>
      </c>
      <c r="B239" s="63" t="s">
        <v>402</v>
      </c>
      <c r="C239" s="36">
        <v>4301030233</v>
      </c>
      <c r="D239" s="466">
        <v>4607091388404</v>
      </c>
      <c r="E239" s="466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5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68"/>
      <c r="R239" s="468"/>
      <c r="S239" s="468"/>
      <c r="T239" s="46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74"/>
      <c r="B240" s="474"/>
      <c r="C240" s="474"/>
      <c r="D240" s="474"/>
      <c r="E240" s="474"/>
      <c r="F240" s="474"/>
      <c r="G240" s="474"/>
      <c r="H240" s="474"/>
      <c r="I240" s="474"/>
      <c r="J240" s="474"/>
      <c r="K240" s="474"/>
      <c r="L240" s="474"/>
      <c r="M240" s="474"/>
      <c r="N240" s="474"/>
      <c r="O240" s="475"/>
      <c r="P240" s="471" t="s">
        <v>40</v>
      </c>
      <c r="Q240" s="472"/>
      <c r="R240" s="472"/>
      <c r="S240" s="472"/>
      <c r="T240" s="472"/>
      <c r="U240" s="472"/>
      <c r="V240" s="473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74"/>
      <c r="B241" s="474"/>
      <c r="C241" s="474"/>
      <c r="D241" s="474"/>
      <c r="E241" s="474"/>
      <c r="F241" s="474"/>
      <c r="G241" s="474"/>
      <c r="H241" s="474"/>
      <c r="I241" s="474"/>
      <c r="J241" s="474"/>
      <c r="K241" s="474"/>
      <c r="L241" s="474"/>
      <c r="M241" s="474"/>
      <c r="N241" s="474"/>
      <c r="O241" s="475"/>
      <c r="P241" s="471" t="s">
        <v>40</v>
      </c>
      <c r="Q241" s="472"/>
      <c r="R241" s="472"/>
      <c r="S241" s="472"/>
      <c r="T241" s="472"/>
      <c r="U241" s="472"/>
      <c r="V241" s="473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65" t="s">
        <v>403</v>
      </c>
      <c r="B242" s="465"/>
      <c r="C242" s="465"/>
      <c r="D242" s="465"/>
      <c r="E242" s="465"/>
      <c r="F242" s="465"/>
      <c r="G242" s="465"/>
      <c r="H242" s="465"/>
      <c r="I242" s="465"/>
      <c r="J242" s="465"/>
      <c r="K242" s="465"/>
      <c r="L242" s="465"/>
      <c r="M242" s="465"/>
      <c r="N242" s="465"/>
      <c r="O242" s="465"/>
      <c r="P242" s="465"/>
      <c r="Q242" s="465"/>
      <c r="R242" s="465"/>
      <c r="S242" s="465"/>
      <c r="T242" s="465"/>
      <c r="U242" s="465"/>
      <c r="V242" s="465"/>
      <c r="W242" s="465"/>
      <c r="X242" s="465"/>
      <c r="Y242" s="465"/>
      <c r="Z242" s="465"/>
      <c r="AA242" s="66"/>
      <c r="AB242" s="66"/>
      <c r="AC242" s="80"/>
    </row>
    <row r="243" spans="1:68" ht="16.5" customHeight="1" x14ac:dyDescent="0.25">
      <c r="A243" s="63" t="s">
        <v>404</v>
      </c>
      <c r="B243" s="63" t="s">
        <v>405</v>
      </c>
      <c r="C243" s="36">
        <v>4301180007</v>
      </c>
      <c r="D243" s="466">
        <v>4680115881808</v>
      </c>
      <c r="E243" s="466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407</v>
      </c>
      <c r="N243" s="38"/>
      <c r="O243" s="37">
        <v>730</v>
      </c>
      <c r="P243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68"/>
      <c r="R243" s="468"/>
      <c r="S243" s="468"/>
      <c r="T243" s="4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406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4301180006</v>
      </c>
      <c r="D244" s="466">
        <v>4680115881822</v>
      </c>
      <c r="E244" s="466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407</v>
      </c>
      <c r="N244" s="38"/>
      <c r="O244" s="37">
        <v>730</v>
      </c>
      <c r="P244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68"/>
      <c r="R244" s="468"/>
      <c r="S244" s="468"/>
      <c r="T244" s="4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406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4301180001</v>
      </c>
      <c r="D245" s="466">
        <v>4680115880016</v>
      </c>
      <c r="E245" s="466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407</v>
      </c>
      <c r="N245" s="38"/>
      <c r="O245" s="37">
        <v>730</v>
      </c>
      <c r="P245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68"/>
      <c r="R245" s="468"/>
      <c r="S245" s="468"/>
      <c r="T245" s="4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406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74"/>
      <c r="B246" s="474"/>
      <c r="C246" s="474"/>
      <c r="D246" s="474"/>
      <c r="E246" s="474"/>
      <c r="F246" s="474"/>
      <c r="G246" s="474"/>
      <c r="H246" s="474"/>
      <c r="I246" s="474"/>
      <c r="J246" s="474"/>
      <c r="K246" s="474"/>
      <c r="L246" s="474"/>
      <c r="M246" s="474"/>
      <c r="N246" s="474"/>
      <c r="O246" s="475"/>
      <c r="P246" s="471" t="s">
        <v>40</v>
      </c>
      <c r="Q246" s="472"/>
      <c r="R246" s="472"/>
      <c r="S246" s="472"/>
      <c r="T246" s="472"/>
      <c r="U246" s="472"/>
      <c r="V246" s="473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74"/>
      <c r="B247" s="474"/>
      <c r="C247" s="474"/>
      <c r="D247" s="474"/>
      <c r="E247" s="474"/>
      <c r="F247" s="474"/>
      <c r="G247" s="474"/>
      <c r="H247" s="474"/>
      <c r="I247" s="474"/>
      <c r="J247" s="474"/>
      <c r="K247" s="474"/>
      <c r="L247" s="474"/>
      <c r="M247" s="474"/>
      <c r="N247" s="474"/>
      <c r="O247" s="475"/>
      <c r="P247" s="471" t="s">
        <v>40</v>
      </c>
      <c r="Q247" s="472"/>
      <c r="R247" s="472"/>
      <c r="S247" s="472"/>
      <c r="T247" s="472"/>
      <c r="U247" s="472"/>
      <c r="V247" s="473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64" t="s">
        <v>412</v>
      </c>
      <c r="B248" s="464"/>
      <c r="C248" s="464"/>
      <c r="D248" s="464"/>
      <c r="E248" s="464"/>
      <c r="F248" s="464"/>
      <c r="G248" s="464"/>
      <c r="H248" s="464"/>
      <c r="I248" s="464"/>
      <c r="J248" s="464"/>
      <c r="K248" s="464"/>
      <c r="L248" s="464"/>
      <c r="M248" s="464"/>
      <c r="N248" s="464"/>
      <c r="O248" s="464"/>
      <c r="P248" s="464"/>
      <c r="Q248" s="464"/>
      <c r="R248" s="464"/>
      <c r="S248" s="464"/>
      <c r="T248" s="464"/>
      <c r="U248" s="464"/>
      <c r="V248" s="464"/>
      <c r="W248" s="464"/>
      <c r="X248" s="464"/>
      <c r="Y248" s="464"/>
      <c r="Z248" s="464"/>
      <c r="AA248" s="65"/>
      <c r="AB248" s="65"/>
      <c r="AC248" s="79"/>
    </row>
    <row r="249" spans="1:68" ht="14.25" customHeight="1" x14ac:dyDescent="0.25">
      <c r="A249" s="465" t="s">
        <v>79</v>
      </c>
      <c r="B249" s="465"/>
      <c r="C249" s="465"/>
      <c r="D249" s="465"/>
      <c r="E249" s="465"/>
      <c r="F249" s="465"/>
      <c r="G249" s="465"/>
      <c r="H249" s="465"/>
      <c r="I249" s="465"/>
      <c r="J249" s="465"/>
      <c r="K249" s="465"/>
      <c r="L249" s="465"/>
      <c r="M249" s="465"/>
      <c r="N249" s="465"/>
      <c r="O249" s="465"/>
      <c r="P249" s="465"/>
      <c r="Q249" s="465"/>
      <c r="R249" s="465"/>
      <c r="S249" s="465"/>
      <c r="T249" s="465"/>
      <c r="U249" s="465"/>
      <c r="V249" s="465"/>
      <c r="W249" s="465"/>
      <c r="X249" s="465"/>
      <c r="Y249" s="465"/>
      <c r="Z249" s="465"/>
      <c r="AA249" s="66"/>
      <c r="AB249" s="66"/>
      <c r="AC249" s="80"/>
    </row>
    <row r="250" spans="1:68" ht="27" customHeight="1" x14ac:dyDescent="0.25">
      <c r="A250" s="63" t="s">
        <v>413</v>
      </c>
      <c r="B250" s="63" t="s">
        <v>414</v>
      </c>
      <c r="C250" s="36">
        <v>4301051489</v>
      </c>
      <c r="D250" s="466">
        <v>4607091387919</v>
      </c>
      <c r="E250" s="466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5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68"/>
      <c r="R250" s="468"/>
      <c r="S250" s="468"/>
      <c r="T250" s="4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415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4301051461</v>
      </c>
      <c r="D251" s="466">
        <v>4680115883604</v>
      </c>
      <c r="E251" s="466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5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68"/>
      <c r="R251" s="468"/>
      <c r="S251" s="468"/>
      <c r="T251" s="4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418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74"/>
      <c r="B252" s="474"/>
      <c r="C252" s="474"/>
      <c r="D252" s="474"/>
      <c r="E252" s="474"/>
      <c r="F252" s="474"/>
      <c r="G252" s="474"/>
      <c r="H252" s="474"/>
      <c r="I252" s="474"/>
      <c r="J252" s="474"/>
      <c r="K252" s="474"/>
      <c r="L252" s="474"/>
      <c r="M252" s="474"/>
      <c r="N252" s="474"/>
      <c r="O252" s="475"/>
      <c r="P252" s="471" t="s">
        <v>40</v>
      </c>
      <c r="Q252" s="472"/>
      <c r="R252" s="472"/>
      <c r="S252" s="472"/>
      <c r="T252" s="472"/>
      <c r="U252" s="472"/>
      <c r="V252" s="473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74"/>
      <c r="B253" s="474"/>
      <c r="C253" s="474"/>
      <c r="D253" s="474"/>
      <c r="E253" s="474"/>
      <c r="F253" s="474"/>
      <c r="G253" s="474"/>
      <c r="H253" s="474"/>
      <c r="I253" s="474"/>
      <c r="J253" s="474"/>
      <c r="K253" s="474"/>
      <c r="L253" s="474"/>
      <c r="M253" s="474"/>
      <c r="N253" s="474"/>
      <c r="O253" s="475"/>
      <c r="P253" s="471" t="s">
        <v>40</v>
      </c>
      <c r="Q253" s="472"/>
      <c r="R253" s="472"/>
      <c r="S253" s="472"/>
      <c r="T253" s="472"/>
      <c r="U253" s="472"/>
      <c r="V253" s="473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63" t="s">
        <v>419</v>
      </c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3"/>
      <c r="O254" s="463"/>
      <c r="P254" s="463"/>
      <c r="Q254" s="463"/>
      <c r="R254" s="463"/>
      <c r="S254" s="463"/>
      <c r="T254" s="463"/>
      <c r="U254" s="463"/>
      <c r="V254" s="463"/>
      <c r="W254" s="463"/>
      <c r="X254" s="463"/>
      <c r="Y254" s="463"/>
      <c r="Z254" s="463"/>
      <c r="AA254" s="54"/>
      <c r="AB254" s="54"/>
      <c r="AC254" s="54"/>
    </row>
    <row r="255" spans="1:68" ht="16.5" customHeight="1" x14ac:dyDescent="0.25">
      <c r="A255" s="464" t="s">
        <v>420</v>
      </c>
      <c r="B255" s="464"/>
      <c r="C255" s="464"/>
      <c r="D255" s="464"/>
      <c r="E255" s="464"/>
      <c r="F255" s="464"/>
      <c r="G255" s="464"/>
      <c r="H255" s="464"/>
      <c r="I255" s="464"/>
      <c r="J255" s="464"/>
      <c r="K255" s="464"/>
      <c r="L255" s="464"/>
      <c r="M255" s="464"/>
      <c r="N255" s="464"/>
      <c r="O255" s="464"/>
      <c r="P255" s="464"/>
      <c r="Q255" s="464"/>
      <c r="R255" s="464"/>
      <c r="S255" s="464"/>
      <c r="T255" s="464"/>
      <c r="U255" s="464"/>
      <c r="V255" s="464"/>
      <c r="W255" s="464"/>
      <c r="X255" s="464"/>
      <c r="Y255" s="464"/>
      <c r="Z255" s="464"/>
      <c r="AA255" s="65"/>
      <c r="AB255" s="65"/>
      <c r="AC255" s="79"/>
    </row>
    <row r="256" spans="1:68" ht="14.25" customHeight="1" x14ac:dyDescent="0.25">
      <c r="A256" s="465" t="s">
        <v>96</v>
      </c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5"/>
      <c r="P256" s="465"/>
      <c r="Q256" s="465"/>
      <c r="R256" s="465"/>
      <c r="S256" s="465"/>
      <c r="T256" s="465"/>
      <c r="U256" s="465"/>
      <c r="V256" s="465"/>
      <c r="W256" s="465"/>
      <c r="X256" s="465"/>
      <c r="Y256" s="465"/>
      <c r="Z256" s="465"/>
      <c r="AA256" s="66"/>
      <c r="AB256" s="66"/>
      <c r="AC256" s="80"/>
    </row>
    <row r="257" spans="1:68" ht="37.5" customHeight="1" x14ac:dyDescent="0.25">
      <c r="A257" s="63" t="s">
        <v>421</v>
      </c>
      <c r="B257" s="63" t="s">
        <v>422</v>
      </c>
      <c r="C257" s="36">
        <v>4301011869</v>
      </c>
      <c r="D257" s="466">
        <v>4680115884847</v>
      </c>
      <c r="E257" s="466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5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68"/>
      <c r="R257" s="468"/>
      <c r="S257" s="468"/>
      <c r="T257" s="46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423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4301011870</v>
      </c>
      <c r="D258" s="466">
        <v>4680115884854</v>
      </c>
      <c r="E258" s="466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68"/>
      <c r="R258" s="468"/>
      <c r="S258" s="468"/>
      <c r="T258" s="469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426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427</v>
      </c>
      <c r="B259" s="63" t="s">
        <v>428</v>
      </c>
      <c r="C259" s="36">
        <v>4301011867</v>
      </c>
      <c r="D259" s="466">
        <v>4680115884830</v>
      </c>
      <c r="E259" s="466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5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68"/>
      <c r="R259" s="468"/>
      <c r="S259" s="468"/>
      <c r="T259" s="469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429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4301011433</v>
      </c>
      <c r="D260" s="466">
        <v>4680115882638</v>
      </c>
      <c r="E260" s="466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5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68"/>
      <c r="R260" s="468"/>
      <c r="S260" s="468"/>
      <c r="T260" s="469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432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4301011952</v>
      </c>
      <c r="D261" s="466">
        <v>4680115884922</v>
      </c>
      <c r="E261" s="466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5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68"/>
      <c r="R261" s="468"/>
      <c r="S261" s="468"/>
      <c r="T261" s="469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426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4301011868</v>
      </c>
      <c r="D262" s="466">
        <v>4680115884861</v>
      </c>
      <c r="E262" s="466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5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68"/>
      <c r="R262" s="468"/>
      <c r="S262" s="468"/>
      <c r="T262" s="46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429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74"/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5"/>
      <c r="P263" s="471" t="s">
        <v>40</v>
      </c>
      <c r="Q263" s="472"/>
      <c r="R263" s="472"/>
      <c r="S263" s="472"/>
      <c r="T263" s="472"/>
      <c r="U263" s="472"/>
      <c r="V263" s="473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74"/>
      <c r="B264" s="474"/>
      <c r="C264" s="474"/>
      <c r="D264" s="474"/>
      <c r="E264" s="474"/>
      <c r="F264" s="474"/>
      <c r="G264" s="474"/>
      <c r="H264" s="474"/>
      <c r="I264" s="474"/>
      <c r="J264" s="474"/>
      <c r="K264" s="474"/>
      <c r="L264" s="474"/>
      <c r="M264" s="474"/>
      <c r="N264" s="474"/>
      <c r="O264" s="475"/>
      <c r="P264" s="471" t="s">
        <v>40</v>
      </c>
      <c r="Q264" s="472"/>
      <c r="R264" s="472"/>
      <c r="S264" s="472"/>
      <c r="T264" s="472"/>
      <c r="U264" s="472"/>
      <c r="V264" s="473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65" t="s">
        <v>127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5"/>
      <c r="Y265" s="465"/>
      <c r="Z265" s="465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4301020178</v>
      </c>
      <c r="D266" s="466">
        <v>4607091383980</v>
      </c>
      <c r="E266" s="466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5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68"/>
      <c r="R266" s="468"/>
      <c r="S266" s="468"/>
      <c r="T266" s="46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439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440</v>
      </c>
      <c r="B267" s="63" t="s">
        <v>441</v>
      </c>
      <c r="C267" s="36">
        <v>4301020179</v>
      </c>
      <c r="D267" s="466">
        <v>4607091384178</v>
      </c>
      <c r="E267" s="466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5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68"/>
      <c r="R267" s="468"/>
      <c r="S267" s="468"/>
      <c r="T267" s="4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439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74"/>
      <c r="B268" s="474"/>
      <c r="C268" s="474"/>
      <c r="D268" s="474"/>
      <c r="E268" s="474"/>
      <c r="F268" s="474"/>
      <c r="G268" s="474"/>
      <c r="H268" s="474"/>
      <c r="I268" s="474"/>
      <c r="J268" s="474"/>
      <c r="K268" s="474"/>
      <c r="L268" s="474"/>
      <c r="M268" s="474"/>
      <c r="N268" s="474"/>
      <c r="O268" s="475"/>
      <c r="P268" s="471" t="s">
        <v>40</v>
      </c>
      <c r="Q268" s="472"/>
      <c r="R268" s="472"/>
      <c r="S268" s="472"/>
      <c r="T268" s="472"/>
      <c r="U268" s="472"/>
      <c r="V268" s="473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74"/>
      <c r="B269" s="474"/>
      <c r="C269" s="474"/>
      <c r="D269" s="474"/>
      <c r="E269" s="474"/>
      <c r="F269" s="474"/>
      <c r="G269" s="474"/>
      <c r="H269" s="474"/>
      <c r="I269" s="474"/>
      <c r="J269" s="474"/>
      <c r="K269" s="474"/>
      <c r="L269" s="474"/>
      <c r="M269" s="474"/>
      <c r="N269" s="474"/>
      <c r="O269" s="475"/>
      <c r="P269" s="471" t="s">
        <v>40</v>
      </c>
      <c r="Q269" s="472"/>
      <c r="R269" s="472"/>
      <c r="S269" s="472"/>
      <c r="T269" s="472"/>
      <c r="U269" s="472"/>
      <c r="V269" s="473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65" t="s">
        <v>79</v>
      </c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5"/>
      <c r="O270" s="465"/>
      <c r="P270" s="465"/>
      <c r="Q270" s="465"/>
      <c r="R270" s="465"/>
      <c r="S270" s="465"/>
      <c r="T270" s="465"/>
      <c r="U270" s="465"/>
      <c r="V270" s="465"/>
      <c r="W270" s="465"/>
      <c r="X270" s="465"/>
      <c r="Y270" s="465"/>
      <c r="Z270" s="465"/>
      <c r="AA270" s="66"/>
      <c r="AB270" s="66"/>
      <c r="AC270" s="80"/>
    </row>
    <row r="271" spans="1:68" ht="27" customHeight="1" x14ac:dyDescent="0.25">
      <c r="A271" s="63" t="s">
        <v>442</v>
      </c>
      <c r="B271" s="63" t="s">
        <v>443</v>
      </c>
      <c r="C271" s="36">
        <v>4301051903</v>
      </c>
      <c r="D271" s="466">
        <v>4607091383928</v>
      </c>
      <c r="E271" s="466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59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68"/>
      <c r="R271" s="468"/>
      <c r="S271" s="468"/>
      <c r="T271" s="46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444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445</v>
      </c>
      <c r="B272" s="63" t="s">
        <v>446</v>
      </c>
      <c r="C272" s="36">
        <v>4301051897</v>
      </c>
      <c r="D272" s="466">
        <v>4607091384260</v>
      </c>
      <c r="E272" s="466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5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68"/>
      <c r="R272" s="468"/>
      <c r="S272" s="468"/>
      <c r="T272" s="46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447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74"/>
      <c r="B273" s="474"/>
      <c r="C273" s="474"/>
      <c r="D273" s="474"/>
      <c r="E273" s="474"/>
      <c r="F273" s="474"/>
      <c r="G273" s="474"/>
      <c r="H273" s="474"/>
      <c r="I273" s="474"/>
      <c r="J273" s="474"/>
      <c r="K273" s="474"/>
      <c r="L273" s="474"/>
      <c r="M273" s="474"/>
      <c r="N273" s="474"/>
      <c r="O273" s="475"/>
      <c r="P273" s="471" t="s">
        <v>40</v>
      </c>
      <c r="Q273" s="472"/>
      <c r="R273" s="472"/>
      <c r="S273" s="472"/>
      <c r="T273" s="472"/>
      <c r="U273" s="472"/>
      <c r="V273" s="473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74"/>
      <c r="B274" s="474"/>
      <c r="C274" s="474"/>
      <c r="D274" s="474"/>
      <c r="E274" s="474"/>
      <c r="F274" s="474"/>
      <c r="G274" s="474"/>
      <c r="H274" s="474"/>
      <c r="I274" s="474"/>
      <c r="J274" s="474"/>
      <c r="K274" s="474"/>
      <c r="L274" s="474"/>
      <c r="M274" s="474"/>
      <c r="N274" s="474"/>
      <c r="O274" s="475"/>
      <c r="P274" s="471" t="s">
        <v>40</v>
      </c>
      <c r="Q274" s="472"/>
      <c r="R274" s="472"/>
      <c r="S274" s="472"/>
      <c r="T274" s="472"/>
      <c r="U274" s="472"/>
      <c r="V274" s="473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65" t="s">
        <v>138</v>
      </c>
      <c r="B275" s="465"/>
      <c r="C275" s="465"/>
      <c r="D275" s="465"/>
      <c r="E275" s="465"/>
      <c r="F275" s="465"/>
      <c r="G275" s="465"/>
      <c r="H275" s="465"/>
      <c r="I275" s="465"/>
      <c r="J275" s="465"/>
      <c r="K275" s="465"/>
      <c r="L275" s="465"/>
      <c r="M275" s="465"/>
      <c r="N275" s="465"/>
      <c r="O275" s="465"/>
      <c r="P275" s="465"/>
      <c r="Q275" s="465"/>
      <c r="R275" s="465"/>
      <c r="S275" s="465"/>
      <c r="T275" s="465"/>
      <c r="U275" s="465"/>
      <c r="V275" s="465"/>
      <c r="W275" s="465"/>
      <c r="X275" s="465"/>
      <c r="Y275" s="465"/>
      <c r="Z275" s="465"/>
      <c r="AA275" s="66"/>
      <c r="AB275" s="66"/>
      <c r="AC275" s="80"/>
    </row>
    <row r="276" spans="1:68" ht="16.5" customHeight="1" x14ac:dyDescent="0.25">
      <c r="A276" s="63" t="s">
        <v>448</v>
      </c>
      <c r="B276" s="63" t="s">
        <v>449</v>
      </c>
      <c r="C276" s="36">
        <v>4301060524</v>
      </c>
      <c r="D276" s="466">
        <v>4607091384673</v>
      </c>
      <c r="E276" s="466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40</v>
      </c>
      <c r="P276" s="595" t="s">
        <v>450</v>
      </c>
      <c r="Q276" s="468"/>
      <c r="R276" s="468"/>
      <c r="S276" s="468"/>
      <c r="T276" s="46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451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74"/>
      <c r="B277" s="474"/>
      <c r="C277" s="474"/>
      <c r="D277" s="474"/>
      <c r="E277" s="474"/>
      <c r="F277" s="474"/>
      <c r="G277" s="474"/>
      <c r="H277" s="474"/>
      <c r="I277" s="474"/>
      <c r="J277" s="474"/>
      <c r="K277" s="474"/>
      <c r="L277" s="474"/>
      <c r="M277" s="474"/>
      <c r="N277" s="474"/>
      <c r="O277" s="475"/>
      <c r="P277" s="471" t="s">
        <v>40</v>
      </c>
      <c r="Q277" s="472"/>
      <c r="R277" s="472"/>
      <c r="S277" s="472"/>
      <c r="T277" s="472"/>
      <c r="U277" s="472"/>
      <c r="V277" s="47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74"/>
      <c r="B278" s="474"/>
      <c r="C278" s="474"/>
      <c r="D278" s="474"/>
      <c r="E278" s="474"/>
      <c r="F278" s="474"/>
      <c r="G278" s="474"/>
      <c r="H278" s="474"/>
      <c r="I278" s="474"/>
      <c r="J278" s="474"/>
      <c r="K278" s="474"/>
      <c r="L278" s="474"/>
      <c r="M278" s="474"/>
      <c r="N278" s="474"/>
      <c r="O278" s="475"/>
      <c r="P278" s="471" t="s">
        <v>40</v>
      </c>
      <c r="Q278" s="472"/>
      <c r="R278" s="472"/>
      <c r="S278" s="472"/>
      <c r="T278" s="472"/>
      <c r="U278" s="472"/>
      <c r="V278" s="47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64" t="s">
        <v>452</v>
      </c>
      <c r="B279" s="464"/>
      <c r="C279" s="464"/>
      <c r="D279" s="464"/>
      <c r="E279" s="464"/>
      <c r="F279" s="464"/>
      <c r="G279" s="464"/>
      <c r="H279" s="464"/>
      <c r="I279" s="464"/>
      <c r="J279" s="464"/>
      <c r="K279" s="464"/>
      <c r="L279" s="464"/>
      <c r="M279" s="464"/>
      <c r="N279" s="464"/>
      <c r="O279" s="464"/>
      <c r="P279" s="464"/>
      <c r="Q279" s="464"/>
      <c r="R279" s="464"/>
      <c r="S279" s="464"/>
      <c r="T279" s="464"/>
      <c r="U279" s="464"/>
      <c r="V279" s="464"/>
      <c r="W279" s="464"/>
      <c r="X279" s="464"/>
      <c r="Y279" s="464"/>
      <c r="Z279" s="464"/>
      <c r="AA279" s="65"/>
      <c r="AB279" s="65"/>
      <c r="AC279" s="79"/>
    </row>
    <row r="280" spans="1:68" ht="14.25" customHeight="1" x14ac:dyDescent="0.25">
      <c r="A280" s="465" t="s">
        <v>96</v>
      </c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5"/>
      <c r="M280" s="465"/>
      <c r="N280" s="465"/>
      <c r="O280" s="465"/>
      <c r="P280" s="465"/>
      <c r="Q280" s="465"/>
      <c r="R280" s="465"/>
      <c r="S280" s="465"/>
      <c r="T280" s="465"/>
      <c r="U280" s="465"/>
      <c r="V280" s="465"/>
      <c r="W280" s="465"/>
      <c r="X280" s="465"/>
      <c r="Y280" s="465"/>
      <c r="Z280" s="465"/>
      <c r="AA280" s="66"/>
      <c r="AB280" s="66"/>
      <c r="AC280" s="80"/>
    </row>
    <row r="281" spans="1:68" ht="37.5" customHeight="1" x14ac:dyDescent="0.25">
      <c r="A281" s="63" t="s">
        <v>453</v>
      </c>
      <c r="B281" s="63" t="s">
        <v>454</v>
      </c>
      <c r="C281" s="36">
        <v>4301011873</v>
      </c>
      <c r="D281" s="466">
        <v>4680115881907</v>
      </c>
      <c r="E281" s="466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5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68"/>
      <c r="R281" s="468"/>
      <c r="S281" s="468"/>
      <c r="T281" s="46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455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456</v>
      </c>
      <c r="B282" s="63" t="s">
        <v>457</v>
      </c>
      <c r="C282" s="36">
        <v>4301011875</v>
      </c>
      <c r="D282" s="466">
        <v>4680115884885</v>
      </c>
      <c r="E282" s="466"/>
      <c r="F282" s="62">
        <v>0.8</v>
      </c>
      <c r="G282" s="37">
        <v>15</v>
      </c>
      <c r="H282" s="62">
        <v>12</v>
      </c>
      <c r="I282" s="62">
        <v>12.435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5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68"/>
      <c r="R282" s="468"/>
      <c r="S282" s="468"/>
      <c r="T282" s="469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458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459</v>
      </c>
      <c r="B283" s="63" t="s">
        <v>460</v>
      </c>
      <c r="C283" s="36">
        <v>4301011871</v>
      </c>
      <c r="D283" s="466">
        <v>4680115884908</v>
      </c>
      <c r="E283" s="466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105</v>
      </c>
      <c r="L283" s="37" t="s">
        <v>45</v>
      </c>
      <c r="M283" s="38" t="s">
        <v>83</v>
      </c>
      <c r="N283" s="38"/>
      <c r="O283" s="37">
        <v>60</v>
      </c>
      <c r="P283" s="5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68"/>
      <c r="R283" s="468"/>
      <c r="S283" s="468"/>
      <c r="T283" s="4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34" t="s">
        <v>458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474"/>
      <c r="B284" s="474"/>
      <c r="C284" s="474"/>
      <c r="D284" s="474"/>
      <c r="E284" s="474"/>
      <c r="F284" s="474"/>
      <c r="G284" s="474"/>
      <c r="H284" s="474"/>
      <c r="I284" s="474"/>
      <c r="J284" s="474"/>
      <c r="K284" s="474"/>
      <c r="L284" s="474"/>
      <c r="M284" s="474"/>
      <c r="N284" s="474"/>
      <c r="O284" s="475"/>
      <c r="P284" s="471" t="s">
        <v>40</v>
      </c>
      <c r="Q284" s="472"/>
      <c r="R284" s="472"/>
      <c r="S284" s="472"/>
      <c r="T284" s="472"/>
      <c r="U284" s="472"/>
      <c r="V284" s="47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74"/>
      <c r="B285" s="474"/>
      <c r="C285" s="474"/>
      <c r="D285" s="474"/>
      <c r="E285" s="474"/>
      <c r="F285" s="474"/>
      <c r="G285" s="474"/>
      <c r="H285" s="474"/>
      <c r="I285" s="474"/>
      <c r="J285" s="474"/>
      <c r="K285" s="474"/>
      <c r="L285" s="474"/>
      <c r="M285" s="474"/>
      <c r="N285" s="474"/>
      <c r="O285" s="475"/>
      <c r="P285" s="471" t="s">
        <v>40</v>
      </c>
      <c r="Q285" s="472"/>
      <c r="R285" s="472"/>
      <c r="S285" s="472"/>
      <c r="T285" s="472"/>
      <c r="U285" s="472"/>
      <c r="V285" s="47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4.25" customHeight="1" x14ac:dyDescent="0.25">
      <c r="A286" s="465" t="s">
        <v>191</v>
      </c>
      <c r="B286" s="465"/>
      <c r="C286" s="465"/>
      <c r="D286" s="465"/>
      <c r="E286" s="465"/>
      <c r="F286" s="465"/>
      <c r="G286" s="465"/>
      <c r="H286" s="465"/>
      <c r="I286" s="465"/>
      <c r="J286" s="465"/>
      <c r="K286" s="465"/>
      <c r="L286" s="465"/>
      <c r="M286" s="465"/>
      <c r="N286" s="465"/>
      <c r="O286" s="465"/>
      <c r="P286" s="465"/>
      <c r="Q286" s="465"/>
      <c r="R286" s="465"/>
      <c r="S286" s="465"/>
      <c r="T286" s="465"/>
      <c r="U286" s="465"/>
      <c r="V286" s="465"/>
      <c r="W286" s="465"/>
      <c r="X286" s="465"/>
      <c r="Y286" s="465"/>
      <c r="Z286" s="465"/>
      <c r="AA286" s="66"/>
      <c r="AB286" s="66"/>
      <c r="AC286" s="80"/>
    </row>
    <row r="287" spans="1:68" ht="27" customHeight="1" x14ac:dyDescent="0.25">
      <c r="A287" s="63" t="s">
        <v>461</v>
      </c>
      <c r="B287" s="63" t="s">
        <v>462</v>
      </c>
      <c r="C287" s="36">
        <v>4301031303</v>
      </c>
      <c r="D287" s="466">
        <v>4607091384802</v>
      </c>
      <c r="E287" s="466"/>
      <c r="F287" s="62">
        <v>0.73</v>
      </c>
      <c r="G287" s="37">
        <v>6</v>
      </c>
      <c r="H287" s="62">
        <v>4.38</v>
      </c>
      <c r="I287" s="62">
        <v>4.6500000000000004</v>
      </c>
      <c r="J287" s="37">
        <v>132</v>
      </c>
      <c r="K287" s="37" t="s">
        <v>105</v>
      </c>
      <c r="L287" s="37" t="s">
        <v>45</v>
      </c>
      <c r="M287" s="38" t="s">
        <v>83</v>
      </c>
      <c r="N287" s="38"/>
      <c r="O287" s="37">
        <v>35</v>
      </c>
      <c r="P287" s="5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68"/>
      <c r="R287" s="468"/>
      <c r="S287" s="468"/>
      <c r="T287" s="46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36" t="s">
        <v>463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74"/>
      <c r="B288" s="474"/>
      <c r="C288" s="474"/>
      <c r="D288" s="474"/>
      <c r="E288" s="474"/>
      <c r="F288" s="474"/>
      <c r="G288" s="474"/>
      <c r="H288" s="474"/>
      <c r="I288" s="474"/>
      <c r="J288" s="474"/>
      <c r="K288" s="474"/>
      <c r="L288" s="474"/>
      <c r="M288" s="474"/>
      <c r="N288" s="474"/>
      <c r="O288" s="475"/>
      <c r="P288" s="471" t="s">
        <v>40</v>
      </c>
      <c r="Q288" s="472"/>
      <c r="R288" s="472"/>
      <c r="S288" s="472"/>
      <c r="T288" s="472"/>
      <c r="U288" s="472"/>
      <c r="V288" s="473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74"/>
      <c r="B289" s="474"/>
      <c r="C289" s="474"/>
      <c r="D289" s="474"/>
      <c r="E289" s="474"/>
      <c r="F289" s="474"/>
      <c r="G289" s="474"/>
      <c r="H289" s="474"/>
      <c r="I289" s="474"/>
      <c r="J289" s="474"/>
      <c r="K289" s="474"/>
      <c r="L289" s="474"/>
      <c r="M289" s="474"/>
      <c r="N289" s="474"/>
      <c r="O289" s="475"/>
      <c r="P289" s="471" t="s">
        <v>40</v>
      </c>
      <c r="Q289" s="472"/>
      <c r="R289" s="472"/>
      <c r="S289" s="472"/>
      <c r="T289" s="472"/>
      <c r="U289" s="472"/>
      <c r="V289" s="473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465" t="s">
        <v>79</v>
      </c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5"/>
      <c r="P290" s="465"/>
      <c r="Q290" s="465"/>
      <c r="R290" s="465"/>
      <c r="S290" s="465"/>
      <c r="T290" s="465"/>
      <c r="U290" s="465"/>
      <c r="V290" s="465"/>
      <c r="W290" s="465"/>
      <c r="X290" s="465"/>
      <c r="Y290" s="465"/>
      <c r="Z290" s="465"/>
      <c r="AA290" s="66"/>
      <c r="AB290" s="66"/>
      <c r="AC290" s="80"/>
    </row>
    <row r="291" spans="1:68" ht="27" customHeight="1" x14ac:dyDescent="0.25">
      <c r="A291" s="63" t="s">
        <v>464</v>
      </c>
      <c r="B291" s="63" t="s">
        <v>465</v>
      </c>
      <c r="C291" s="36">
        <v>4301051899</v>
      </c>
      <c r="D291" s="466">
        <v>4607091384246</v>
      </c>
      <c r="E291" s="466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40</v>
      </c>
      <c r="P291" s="6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68"/>
      <c r="R291" s="468"/>
      <c r="S291" s="468"/>
      <c r="T291" s="469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466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4301051660</v>
      </c>
      <c r="D292" s="466">
        <v>4607091384253</v>
      </c>
      <c r="E292" s="466"/>
      <c r="F292" s="62">
        <v>0.4</v>
      </c>
      <c r="G292" s="37">
        <v>6</v>
      </c>
      <c r="H292" s="62">
        <v>2.4</v>
      </c>
      <c r="I292" s="62">
        <v>2.6640000000000001</v>
      </c>
      <c r="J292" s="37">
        <v>182</v>
      </c>
      <c r="K292" s="37" t="s">
        <v>84</v>
      </c>
      <c r="L292" s="37" t="s">
        <v>45</v>
      </c>
      <c r="M292" s="38" t="s">
        <v>104</v>
      </c>
      <c r="N292" s="38"/>
      <c r="O292" s="37">
        <v>40</v>
      </c>
      <c r="P292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68"/>
      <c r="R292" s="468"/>
      <c r="S292" s="468"/>
      <c r="T292" s="46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40" t="s">
        <v>466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474"/>
      <c r="B293" s="474"/>
      <c r="C293" s="474"/>
      <c r="D293" s="474"/>
      <c r="E293" s="474"/>
      <c r="F293" s="474"/>
      <c r="G293" s="474"/>
      <c r="H293" s="474"/>
      <c r="I293" s="474"/>
      <c r="J293" s="474"/>
      <c r="K293" s="474"/>
      <c r="L293" s="474"/>
      <c r="M293" s="474"/>
      <c r="N293" s="474"/>
      <c r="O293" s="475"/>
      <c r="P293" s="471" t="s">
        <v>40</v>
      </c>
      <c r="Q293" s="472"/>
      <c r="R293" s="472"/>
      <c r="S293" s="472"/>
      <c r="T293" s="472"/>
      <c r="U293" s="472"/>
      <c r="V293" s="473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74"/>
      <c r="B294" s="474"/>
      <c r="C294" s="474"/>
      <c r="D294" s="474"/>
      <c r="E294" s="474"/>
      <c r="F294" s="474"/>
      <c r="G294" s="474"/>
      <c r="H294" s="474"/>
      <c r="I294" s="474"/>
      <c r="J294" s="474"/>
      <c r="K294" s="474"/>
      <c r="L294" s="474"/>
      <c r="M294" s="474"/>
      <c r="N294" s="474"/>
      <c r="O294" s="475"/>
      <c r="P294" s="471" t="s">
        <v>40</v>
      </c>
      <c r="Q294" s="472"/>
      <c r="R294" s="472"/>
      <c r="S294" s="472"/>
      <c r="T294" s="472"/>
      <c r="U294" s="472"/>
      <c r="V294" s="473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4.25" customHeight="1" x14ac:dyDescent="0.25">
      <c r="A295" s="465" t="s">
        <v>138</v>
      </c>
      <c r="B295" s="465"/>
      <c r="C295" s="465"/>
      <c r="D295" s="465"/>
      <c r="E295" s="465"/>
      <c r="F295" s="465"/>
      <c r="G295" s="465"/>
      <c r="H295" s="465"/>
      <c r="I295" s="465"/>
      <c r="J295" s="465"/>
      <c r="K295" s="465"/>
      <c r="L295" s="465"/>
      <c r="M295" s="465"/>
      <c r="N295" s="465"/>
      <c r="O295" s="465"/>
      <c r="P295" s="465"/>
      <c r="Q295" s="465"/>
      <c r="R295" s="465"/>
      <c r="S295" s="465"/>
      <c r="T295" s="465"/>
      <c r="U295" s="465"/>
      <c r="V295" s="465"/>
      <c r="W295" s="465"/>
      <c r="X295" s="465"/>
      <c r="Y295" s="465"/>
      <c r="Z295" s="465"/>
      <c r="AA295" s="66"/>
      <c r="AB295" s="66"/>
      <c r="AC295" s="80"/>
    </row>
    <row r="296" spans="1:68" ht="27" customHeight="1" x14ac:dyDescent="0.25">
      <c r="A296" s="63" t="s">
        <v>469</v>
      </c>
      <c r="B296" s="63" t="s">
        <v>470</v>
      </c>
      <c r="C296" s="36">
        <v>4301060441</v>
      </c>
      <c r="D296" s="466">
        <v>4607091389357</v>
      </c>
      <c r="E296" s="466"/>
      <c r="F296" s="62">
        <v>1.5</v>
      </c>
      <c r="G296" s="37">
        <v>6</v>
      </c>
      <c r="H296" s="62">
        <v>9</v>
      </c>
      <c r="I296" s="62">
        <v>9.4350000000000005</v>
      </c>
      <c r="J296" s="37">
        <v>64</v>
      </c>
      <c r="K296" s="37" t="s">
        <v>101</v>
      </c>
      <c r="L296" s="37" t="s">
        <v>45</v>
      </c>
      <c r="M296" s="38" t="s">
        <v>104</v>
      </c>
      <c r="N296" s="38"/>
      <c r="O296" s="37">
        <v>40</v>
      </c>
      <c r="P296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68"/>
      <c r="R296" s="468"/>
      <c r="S296" s="468"/>
      <c r="T296" s="469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2" t="s">
        <v>471</v>
      </c>
      <c r="AG296" s="78"/>
      <c r="AJ296" s="84" t="s">
        <v>45</v>
      </c>
      <c r="AK296" s="84">
        <v>0</v>
      </c>
      <c r="BB296" s="343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474"/>
      <c r="B297" s="474"/>
      <c r="C297" s="474"/>
      <c r="D297" s="474"/>
      <c r="E297" s="474"/>
      <c r="F297" s="474"/>
      <c r="G297" s="474"/>
      <c r="H297" s="474"/>
      <c r="I297" s="474"/>
      <c r="J297" s="474"/>
      <c r="K297" s="474"/>
      <c r="L297" s="474"/>
      <c r="M297" s="474"/>
      <c r="N297" s="474"/>
      <c r="O297" s="475"/>
      <c r="P297" s="471" t="s">
        <v>40</v>
      </c>
      <c r="Q297" s="472"/>
      <c r="R297" s="472"/>
      <c r="S297" s="472"/>
      <c r="T297" s="472"/>
      <c r="U297" s="472"/>
      <c r="V297" s="473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74"/>
      <c r="B298" s="474"/>
      <c r="C298" s="474"/>
      <c r="D298" s="474"/>
      <c r="E298" s="474"/>
      <c r="F298" s="474"/>
      <c r="G298" s="474"/>
      <c r="H298" s="474"/>
      <c r="I298" s="474"/>
      <c r="J298" s="474"/>
      <c r="K298" s="474"/>
      <c r="L298" s="474"/>
      <c r="M298" s="474"/>
      <c r="N298" s="474"/>
      <c r="O298" s="475"/>
      <c r="P298" s="471" t="s">
        <v>40</v>
      </c>
      <c r="Q298" s="472"/>
      <c r="R298" s="472"/>
      <c r="S298" s="472"/>
      <c r="T298" s="472"/>
      <c r="U298" s="472"/>
      <c r="V298" s="473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27.75" customHeight="1" x14ac:dyDescent="0.2">
      <c r="A299" s="463" t="s">
        <v>472</v>
      </c>
      <c r="B299" s="463"/>
      <c r="C299" s="463"/>
      <c r="D299" s="463"/>
      <c r="E299" s="463"/>
      <c r="F299" s="463"/>
      <c r="G299" s="463"/>
      <c r="H299" s="463"/>
      <c r="I299" s="463"/>
      <c r="J299" s="463"/>
      <c r="K299" s="463"/>
      <c r="L299" s="463"/>
      <c r="M299" s="463"/>
      <c r="N299" s="463"/>
      <c r="O299" s="463"/>
      <c r="P299" s="463"/>
      <c r="Q299" s="463"/>
      <c r="R299" s="463"/>
      <c r="S299" s="463"/>
      <c r="T299" s="463"/>
      <c r="U299" s="463"/>
      <c r="V299" s="463"/>
      <c r="W299" s="463"/>
      <c r="X299" s="463"/>
      <c r="Y299" s="463"/>
      <c r="Z299" s="463"/>
      <c r="AA299" s="54"/>
      <c r="AB299" s="54"/>
      <c r="AC299" s="54"/>
    </row>
    <row r="300" spans="1:68" ht="16.5" customHeight="1" x14ac:dyDescent="0.25">
      <c r="A300" s="464" t="s">
        <v>473</v>
      </c>
      <c r="B300" s="464"/>
      <c r="C300" s="464"/>
      <c r="D300" s="464"/>
      <c r="E300" s="464"/>
      <c r="F300" s="464"/>
      <c r="G300" s="464"/>
      <c r="H300" s="464"/>
      <c r="I300" s="464"/>
      <c r="J300" s="464"/>
      <c r="K300" s="464"/>
      <c r="L300" s="464"/>
      <c r="M300" s="464"/>
      <c r="N300" s="464"/>
      <c r="O300" s="464"/>
      <c r="P300" s="464"/>
      <c r="Q300" s="464"/>
      <c r="R300" s="464"/>
      <c r="S300" s="464"/>
      <c r="T300" s="464"/>
      <c r="U300" s="464"/>
      <c r="V300" s="464"/>
      <c r="W300" s="464"/>
      <c r="X300" s="464"/>
      <c r="Y300" s="464"/>
      <c r="Z300" s="464"/>
      <c r="AA300" s="65"/>
      <c r="AB300" s="65"/>
      <c r="AC300" s="79"/>
    </row>
    <row r="301" spans="1:68" ht="14.25" customHeight="1" x14ac:dyDescent="0.25">
      <c r="A301" s="465" t="s">
        <v>191</v>
      </c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5"/>
      <c r="O301" s="465"/>
      <c r="P301" s="465"/>
      <c r="Q301" s="465"/>
      <c r="R301" s="465"/>
      <c r="S301" s="465"/>
      <c r="T301" s="465"/>
      <c r="U301" s="465"/>
      <c r="V301" s="465"/>
      <c r="W301" s="465"/>
      <c r="X301" s="465"/>
      <c r="Y301" s="465"/>
      <c r="Z301" s="465"/>
      <c r="AA301" s="66"/>
      <c r="AB301" s="66"/>
      <c r="AC301" s="80"/>
    </row>
    <row r="302" spans="1:68" ht="27" customHeight="1" x14ac:dyDescent="0.25">
      <c r="A302" s="63" t="s">
        <v>474</v>
      </c>
      <c r="B302" s="63" t="s">
        <v>475</v>
      </c>
      <c r="C302" s="36">
        <v>4301031405</v>
      </c>
      <c r="D302" s="466">
        <v>4680115886100</v>
      </c>
      <c r="E302" s="466"/>
      <c r="F302" s="62">
        <v>0.9</v>
      </c>
      <c r="G302" s="37">
        <v>6</v>
      </c>
      <c r="H302" s="62">
        <v>5.4</v>
      </c>
      <c r="I302" s="62">
        <v>5.61</v>
      </c>
      <c r="J302" s="37">
        <v>132</v>
      </c>
      <c r="K302" s="37" t="s">
        <v>105</v>
      </c>
      <c r="L302" s="37" t="s">
        <v>45</v>
      </c>
      <c r="M302" s="38" t="s">
        <v>83</v>
      </c>
      <c r="N302" s="38"/>
      <c r="O302" s="37">
        <v>50</v>
      </c>
      <c r="P302" s="60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68"/>
      <c r="R302" s="468"/>
      <c r="S302" s="468"/>
      <c r="T302" s="469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44" t="s">
        <v>476</v>
      </c>
      <c r="AG302" s="78"/>
      <c r="AJ302" s="84" t="s">
        <v>45</v>
      </c>
      <c r="AK302" s="84">
        <v>0</v>
      </c>
      <c r="BB302" s="345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477</v>
      </c>
      <c r="B303" s="63" t="s">
        <v>478</v>
      </c>
      <c r="C303" s="36">
        <v>4301031382</v>
      </c>
      <c r="D303" s="466">
        <v>4680115886117</v>
      </c>
      <c r="E303" s="466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60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68"/>
      <c r="R303" s="468"/>
      <c r="S303" s="468"/>
      <c r="T303" s="469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479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477</v>
      </c>
      <c r="B304" s="63" t="s">
        <v>480</v>
      </c>
      <c r="C304" s="36">
        <v>4301031406</v>
      </c>
      <c r="D304" s="466">
        <v>4680115886117</v>
      </c>
      <c r="E304" s="466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6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68"/>
      <c r="R304" s="468"/>
      <c r="S304" s="468"/>
      <c r="T304" s="46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479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481</v>
      </c>
      <c r="B305" s="63" t="s">
        <v>482</v>
      </c>
      <c r="C305" s="36">
        <v>4301031358</v>
      </c>
      <c r="D305" s="466">
        <v>4607091389531</v>
      </c>
      <c r="E305" s="466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175</v>
      </c>
      <c r="L305" s="37" t="s">
        <v>45</v>
      </c>
      <c r="M305" s="38" t="s">
        <v>83</v>
      </c>
      <c r="N305" s="38"/>
      <c r="O305" s="37">
        <v>50</v>
      </c>
      <c r="P305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68"/>
      <c r="R305" s="468"/>
      <c r="S305" s="468"/>
      <c r="T305" s="46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50" t="s">
        <v>483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474"/>
      <c r="B306" s="474"/>
      <c r="C306" s="474"/>
      <c r="D306" s="474"/>
      <c r="E306" s="474"/>
      <c r="F306" s="474"/>
      <c r="G306" s="474"/>
      <c r="H306" s="474"/>
      <c r="I306" s="474"/>
      <c r="J306" s="474"/>
      <c r="K306" s="474"/>
      <c r="L306" s="474"/>
      <c r="M306" s="474"/>
      <c r="N306" s="474"/>
      <c r="O306" s="475"/>
      <c r="P306" s="471" t="s">
        <v>40</v>
      </c>
      <c r="Q306" s="472"/>
      <c r="R306" s="472"/>
      <c r="S306" s="472"/>
      <c r="T306" s="472"/>
      <c r="U306" s="472"/>
      <c r="V306" s="473"/>
      <c r="W306" s="42" t="s">
        <v>39</v>
      </c>
      <c r="X306" s="43">
        <f>IFERROR(X302/H302,"0")+IFERROR(X303/H303,"0")+IFERROR(X304/H304,"0")+IFERROR(X305/H305,"0")</f>
        <v>0</v>
      </c>
      <c r="Y306" s="43">
        <f>IFERROR(Y302/H302,"0")+IFERROR(Y303/H303,"0")+IFERROR(Y304/H304,"0")+IFERROR(Y305/H305,"0")</f>
        <v>0</v>
      </c>
      <c r="Z306" s="43">
        <f>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74"/>
      <c r="B307" s="474"/>
      <c r="C307" s="474"/>
      <c r="D307" s="474"/>
      <c r="E307" s="474"/>
      <c r="F307" s="474"/>
      <c r="G307" s="474"/>
      <c r="H307" s="474"/>
      <c r="I307" s="474"/>
      <c r="J307" s="474"/>
      <c r="K307" s="474"/>
      <c r="L307" s="474"/>
      <c r="M307" s="474"/>
      <c r="N307" s="474"/>
      <c r="O307" s="475"/>
      <c r="P307" s="471" t="s">
        <v>40</v>
      </c>
      <c r="Q307" s="472"/>
      <c r="R307" s="472"/>
      <c r="S307" s="472"/>
      <c r="T307" s="472"/>
      <c r="U307" s="472"/>
      <c r="V307" s="473"/>
      <c r="W307" s="42" t="s">
        <v>0</v>
      </c>
      <c r="X307" s="43">
        <f>IFERROR(SUM(X302:X305),"0")</f>
        <v>0</v>
      </c>
      <c r="Y307" s="43">
        <f>IFERROR(SUM(Y302:Y305),"0")</f>
        <v>0</v>
      </c>
      <c r="Z307" s="42"/>
      <c r="AA307" s="67"/>
      <c r="AB307" s="67"/>
      <c r="AC307" s="67"/>
    </row>
    <row r="308" spans="1:68" ht="14.25" customHeight="1" x14ac:dyDescent="0.25">
      <c r="A308" s="465" t="s">
        <v>79</v>
      </c>
      <c r="B308" s="465"/>
      <c r="C308" s="465"/>
      <c r="D308" s="465"/>
      <c r="E308" s="465"/>
      <c r="F308" s="465"/>
      <c r="G308" s="465"/>
      <c r="H308" s="465"/>
      <c r="I308" s="465"/>
      <c r="J308" s="465"/>
      <c r="K308" s="465"/>
      <c r="L308" s="465"/>
      <c r="M308" s="465"/>
      <c r="N308" s="465"/>
      <c r="O308" s="465"/>
      <c r="P308" s="465"/>
      <c r="Q308" s="465"/>
      <c r="R308" s="465"/>
      <c r="S308" s="465"/>
      <c r="T308" s="465"/>
      <c r="U308" s="465"/>
      <c r="V308" s="465"/>
      <c r="W308" s="465"/>
      <c r="X308" s="465"/>
      <c r="Y308" s="465"/>
      <c r="Z308" s="465"/>
      <c r="AA308" s="66"/>
      <c r="AB308" s="66"/>
      <c r="AC308" s="80"/>
    </row>
    <row r="309" spans="1:68" ht="27" customHeight="1" x14ac:dyDescent="0.25">
      <c r="A309" s="63" t="s">
        <v>484</v>
      </c>
      <c r="B309" s="63" t="s">
        <v>485</v>
      </c>
      <c r="C309" s="36">
        <v>4301051284</v>
      </c>
      <c r="D309" s="466">
        <v>4607091384352</v>
      </c>
      <c r="E309" s="466"/>
      <c r="F309" s="62">
        <v>0.6</v>
      </c>
      <c r="G309" s="37">
        <v>4</v>
      </c>
      <c r="H309" s="62">
        <v>2.4</v>
      </c>
      <c r="I309" s="62">
        <v>2.6459999999999999</v>
      </c>
      <c r="J309" s="37">
        <v>132</v>
      </c>
      <c r="K309" s="37" t="s">
        <v>105</v>
      </c>
      <c r="L309" s="37" t="s">
        <v>45</v>
      </c>
      <c r="M309" s="38" t="s">
        <v>104</v>
      </c>
      <c r="N309" s="38"/>
      <c r="O309" s="37">
        <v>45</v>
      </c>
      <c r="P30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68"/>
      <c r="R309" s="468"/>
      <c r="S309" s="468"/>
      <c r="T309" s="4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52" t="s">
        <v>486</v>
      </c>
      <c r="AG309" s="78"/>
      <c r="AJ309" s="84" t="s">
        <v>45</v>
      </c>
      <c r="AK309" s="84">
        <v>0</v>
      </c>
      <c r="BB309" s="353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4301051431</v>
      </c>
      <c r="D310" s="466">
        <v>4607091389654</v>
      </c>
      <c r="E310" s="466"/>
      <c r="F310" s="62">
        <v>0.33</v>
      </c>
      <c r="G310" s="37">
        <v>6</v>
      </c>
      <c r="H310" s="62">
        <v>1.98</v>
      </c>
      <c r="I310" s="62">
        <v>2.238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45</v>
      </c>
      <c r="P310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68"/>
      <c r="R310" s="468"/>
      <c r="S310" s="468"/>
      <c r="T310" s="4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4" t="s">
        <v>489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74"/>
      <c r="B311" s="474"/>
      <c r="C311" s="474"/>
      <c r="D311" s="474"/>
      <c r="E311" s="474"/>
      <c r="F311" s="474"/>
      <c r="G311" s="474"/>
      <c r="H311" s="474"/>
      <c r="I311" s="474"/>
      <c r="J311" s="474"/>
      <c r="K311" s="474"/>
      <c r="L311" s="474"/>
      <c r="M311" s="474"/>
      <c r="N311" s="474"/>
      <c r="O311" s="475"/>
      <c r="P311" s="471" t="s">
        <v>40</v>
      </c>
      <c r="Q311" s="472"/>
      <c r="R311" s="472"/>
      <c r="S311" s="472"/>
      <c r="T311" s="472"/>
      <c r="U311" s="472"/>
      <c r="V311" s="473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474"/>
      <c r="B312" s="474"/>
      <c r="C312" s="474"/>
      <c r="D312" s="474"/>
      <c r="E312" s="474"/>
      <c r="F312" s="474"/>
      <c r="G312" s="474"/>
      <c r="H312" s="474"/>
      <c r="I312" s="474"/>
      <c r="J312" s="474"/>
      <c r="K312" s="474"/>
      <c r="L312" s="474"/>
      <c r="M312" s="474"/>
      <c r="N312" s="474"/>
      <c r="O312" s="475"/>
      <c r="P312" s="471" t="s">
        <v>40</v>
      </c>
      <c r="Q312" s="472"/>
      <c r="R312" s="472"/>
      <c r="S312" s="472"/>
      <c r="T312" s="472"/>
      <c r="U312" s="472"/>
      <c r="V312" s="473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464" t="s">
        <v>490</v>
      </c>
      <c r="B313" s="464"/>
      <c r="C313" s="464"/>
      <c r="D313" s="464"/>
      <c r="E313" s="464"/>
      <c r="F313" s="464"/>
      <c r="G313" s="464"/>
      <c r="H313" s="464"/>
      <c r="I313" s="464"/>
      <c r="J313" s="464"/>
      <c r="K313" s="464"/>
      <c r="L313" s="464"/>
      <c r="M313" s="464"/>
      <c r="N313" s="464"/>
      <c r="O313" s="464"/>
      <c r="P313" s="464"/>
      <c r="Q313" s="464"/>
      <c r="R313" s="464"/>
      <c r="S313" s="464"/>
      <c r="T313" s="464"/>
      <c r="U313" s="464"/>
      <c r="V313" s="464"/>
      <c r="W313" s="464"/>
      <c r="X313" s="464"/>
      <c r="Y313" s="464"/>
      <c r="Z313" s="464"/>
      <c r="AA313" s="65"/>
      <c r="AB313" s="65"/>
      <c r="AC313" s="79"/>
    </row>
    <row r="314" spans="1:68" ht="14.25" customHeight="1" x14ac:dyDescent="0.25">
      <c r="A314" s="465" t="s">
        <v>127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5"/>
      <c r="Y314" s="465"/>
      <c r="Z314" s="465"/>
      <c r="AA314" s="66"/>
      <c r="AB314" s="66"/>
      <c r="AC314" s="80"/>
    </row>
    <row r="315" spans="1:68" ht="27" customHeight="1" x14ac:dyDescent="0.25">
      <c r="A315" s="63" t="s">
        <v>491</v>
      </c>
      <c r="B315" s="63" t="s">
        <v>492</v>
      </c>
      <c r="C315" s="36">
        <v>4301020319</v>
      </c>
      <c r="D315" s="466">
        <v>4680115885240</v>
      </c>
      <c r="E315" s="466"/>
      <c r="F315" s="62">
        <v>0.35</v>
      </c>
      <c r="G315" s="37">
        <v>6</v>
      </c>
      <c r="H315" s="62">
        <v>2.1</v>
      </c>
      <c r="I315" s="62">
        <v>2.31</v>
      </c>
      <c r="J315" s="37">
        <v>182</v>
      </c>
      <c r="K315" s="37" t="s">
        <v>84</v>
      </c>
      <c r="L315" s="37" t="s">
        <v>45</v>
      </c>
      <c r="M315" s="38" t="s">
        <v>83</v>
      </c>
      <c r="N315" s="38"/>
      <c r="O315" s="37">
        <v>40</v>
      </c>
      <c r="P315" s="6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68"/>
      <c r="R315" s="468"/>
      <c r="S315" s="468"/>
      <c r="T315" s="4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56" t="s">
        <v>493</v>
      </c>
      <c r="AG315" s="78"/>
      <c r="AJ315" s="84" t="s">
        <v>45</v>
      </c>
      <c r="AK315" s="84">
        <v>0</v>
      </c>
      <c r="BB315" s="357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74"/>
      <c r="B316" s="474"/>
      <c r="C316" s="474"/>
      <c r="D316" s="474"/>
      <c r="E316" s="474"/>
      <c r="F316" s="474"/>
      <c r="G316" s="474"/>
      <c r="H316" s="474"/>
      <c r="I316" s="474"/>
      <c r="J316" s="474"/>
      <c r="K316" s="474"/>
      <c r="L316" s="474"/>
      <c r="M316" s="474"/>
      <c r="N316" s="474"/>
      <c r="O316" s="475"/>
      <c r="P316" s="471" t="s">
        <v>40</v>
      </c>
      <c r="Q316" s="472"/>
      <c r="R316" s="472"/>
      <c r="S316" s="472"/>
      <c r="T316" s="472"/>
      <c r="U316" s="472"/>
      <c r="V316" s="47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74"/>
      <c r="B317" s="474"/>
      <c r="C317" s="474"/>
      <c r="D317" s="474"/>
      <c r="E317" s="474"/>
      <c r="F317" s="474"/>
      <c r="G317" s="474"/>
      <c r="H317" s="474"/>
      <c r="I317" s="474"/>
      <c r="J317" s="474"/>
      <c r="K317" s="474"/>
      <c r="L317" s="474"/>
      <c r="M317" s="474"/>
      <c r="N317" s="474"/>
      <c r="O317" s="475"/>
      <c r="P317" s="471" t="s">
        <v>40</v>
      </c>
      <c r="Q317" s="472"/>
      <c r="R317" s="472"/>
      <c r="S317" s="472"/>
      <c r="T317" s="472"/>
      <c r="U317" s="472"/>
      <c r="V317" s="47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465" t="s">
        <v>191</v>
      </c>
      <c r="B318" s="465"/>
      <c r="C318" s="465"/>
      <c r="D318" s="465"/>
      <c r="E318" s="465"/>
      <c r="F318" s="465"/>
      <c r="G318" s="465"/>
      <c r="H318" s="465"/>
      <c r="I318" s="465"/>
      <c r="J318" s="465"/>
      <c r="K318" s="465"/>
      <c r="L318" s="465"/>
      <c r="M318" s="465"/>
      <c r="N318" s="465"/>
      <c r="O318" s="465"/>
      <c r="P318" s="465"/>
      <c r="Q318" s="465"/>
      <c r="R318" s="465"/>
      <c r="S318" s="465"/>
      <c r="T318" s="465"/>
      <c r="U318" s="465"/>
      <c r="V318" s="465"/>
      <c r="W318" s="465"/>
      <c r="X318" s="465"/>
      <c r="Y318" s="465"/>
      <c r="Z318" s="465"/>
      <c r="AA318" s="66"/>
      <c r="AB318" s="66"/>
      <c r="AC318" s="80"/>
    </row>
    <row r="319" spans="1:68" ht="27" customHeight="1" x14ac:dyDescent="0.25">
      <c r="A319" s="63" t="s">
        <v>494</v>
      </c>
      <c r="B319" s="63" t="s">
        <v>495</v>
      </c>
      <c r="C319" s="36">
        <v>4301031403</v>
      </c>
      <c r="D319" s="466">
        <v>4680115886094</v>
      </c>
      <c r="E319" s="466"/>
      <c r="F319" s="62">
        <v>0.9</v>
      </c>
      <c r="G319" s="37">
        <v>6</v>
      </c>
      <c r="H319" s="62">
        <v>5.4</v>
      </c>
      <c r="I319" s="62">
        <v>5.61</v>
      </c>
      <c r="J319" s="37">
        <v>132</v>
      </c>
      <c r="K319" s="37" t="s">
        <v>105</v>
      </c>
      <c r="L319" s="37" t="s">
        <v>45</v>
      </c>
      <c r="M319" s="38" t="s">
        <v>100</v>
      </c>
      <c r="N319" s="38"/>
      <c r="O319" s="37">
        <v>50</v>
      </c>
      <c r="P319" s="61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68"/>
      <c r="R319" s="468"/>
      <c r="S319" s="468"/>
      <c r="T319" s="46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58" t="s">
        <v>496</v>
      </c>
      <c r="AG319" s="78"/>
      <c r="AJ319" s="84" t="s">
        <v>45</v>
      </c>
      <c r="AK319" s="84">
        <v>0</v>
      </c>
      <c r="BB319" s="359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74"/>
      <c r="B320" s="474"/>
      <c r="C320" s="474"/>
      <c r="D320" s="474"/>
      <c r="E320" s="474"/>
      <c r="F320" s="474"/>
      <c r="G320" s="474"/>
      <c r="H320" s="474"/>
      <c r="I320" s="474"/>
      <c r="J320" s="474"/>
      <c r="K320" s="474"/>
      <c r="L320" s="474"/>
      <c r="M320" s="474"/>
      <c r="N320" s="474"/>
      <c r="O320" s="475"/>
      <c r="P320" s="471" t="s">
        <v>40</v>
      </c>
      <c r="Q320" s="472"/>
      <c r="R320" s="472"/>
      <c r="S320" s="472"/>
      <c r="T320" s="472"/>
      <c r="U320" s="472"/>
      <c r="V320" s="47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474"/>
      <c r="B321" s="474"/>
      <c r="C321" s="474"/>
      <c r="D321" s="474"/>
      <c r="E321" s="474"/>
      <c r="F321" s="474"/>
      <c r="G321" s="474"/>
      <c r="H321" s="474"/>
      <c r="I321" s="474"/>
      <c r="J321" s="474"/>
      <c r="K321" s="474"/>
      <c r="L321" s="474"/>
      <c r="M321" s="474"/>
      <c r="N321" s="474"/>
      <c r="O321" s="475"/>
      <c r="P321" s="471" t="s">
        <v>40</v>
      </c>
      <c r="Q321" s="472"/>
      <c r="R321" s="472"/>
      <c r="S321" s="472"/>
      <c r="T321" s="472"/>
      <c r="U321" s="472"/>
      <c r="V321" s="47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27.75" customHeight="1" x14ac:dyDescent="0.2">
      <c r="A322" s="463" t="s">
        <v>497</v>
      </c>
      <c r="B322" s="463"/>
      <c r="C322" s="463"/>
      <c r="D322" s="463"/>
      <c r="E322" s="463"/>
      <c r="F322" s="463"/>
      <c r="G322" s="463"/>
      <c r="H322" s="463"/>
      <c r="I322" s="463"/>
      <c r="J322" s="463"/>
      <c r="K322" s="463"/>
      <c r="L322" s="463"/>
      <c r="M322" s="463"/>
      <c r="N322" s="463"/>
      <c r="O322" s="463"/>
      <c r="P322" s="463"/>
      <c r="Q322" s="463"/>
      <c r="R322" s="463"/>
      <c r="S322" s="463"/>
      <c r="T322" s="463"/>
      <c r="U322" s="463"/>
      <c r="V322" s="463"/>
      <c r="W322" s="463"/>
      <c r="X322" s="463"/>
      <c r="Y322" s="463"/>
      <c r="Z322" s="463"/>
      <c r="AA322" s="54"/>
      <c r="AB322" s="54"/>
      <c r="AC322" s="54"/>
    </row>
    <row r="323" spans="1:68" ht="16.5" customHeight="1" x14ac:dyDescent="0.25">
      <c r="A323" s="464" t="s">
        <v>497</v>
      </c>
      <c r="B323" s="464"/>
      <c r="C323" s="464"/>
      <c r="D323" s="464"/>
      <c r="E323" s="464"/>
      <c r="F323" s="464"/>
      <c r="G323" s="464"/>
      <c r="H323" s="464"/>
      <c r="I323" s="464"/>
      <c r="J323" s="464"/>
      <c r="K323" s="464"/>
      <c r="L323" s="464"/>
      <c r="M323" s="464"/>
      <c r="N323" s="464"/>
      <c r="O323" s="464"/>
      <c r="P323" s="464"/>
      <c r="Q323" s="464"/>
      <c r="R323" s="464"/>
      <c r="S323" s="464"/>
      <c r="T323" s="464"/>
      <c r="U323" s="464"/>
      <c r="V323" s="464"/>
      <c r="W323" s="464"/>
      <c r="X323" s="464"/>
      <c r="Y323" s="464"/>
      <c r="Z323" s="464"/>
      <c r="AA323" s="65"/>
      <c r="AB323" s="65"/>
      <c r="AC323" s="79"/>
    </row>
    <row r="324" spans="1:68" ht="14.25" customHeight="1" x14ac:dyDescent="0.25">
      <c r="A324" s="465" t="s">
        <v>96</v>
      </c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5"/>
      <c r="O324" s="465"/>
      <c r="P324" s="465"/>
      <c r="Q324" s="465"/>
      <c r="R324" s="465"/>
      <c r="S324" s="465"/>
      <c r="T324" s="465"/>
      <c r="U324" s="465"/>
      <c r="V324" s="465"/>
      <c r="W324" s="465"/>
      <c r="X324" s="465"/>
      <c r="Y324" s="465"/>
      <c r="Z324" s="465"/>
      <c r="AA324" s="66"/>
      <c r="AB324" s="66"/>
      <c r="AC324" s="80"/>
    </row>
    <row r="325" spans="1:68" ht="27" customHeight="1" x14ac:dyDescent="0.25">
      <c r="A325" s="63" t="s">
        <v>498</v>
      </c>
      <c r="B325" s="63" t="s">
        <v>499</v>
      </c>
      <c r="C325" s="36">
        <v>4301011795</v>
      </c>
      <c r="D325" s="466">
        <v>4607091389067</v>
      </c>
      <c r="E325" s="466"/>
      <c r="F325" s="62">
        <v>0.88</v>
      </c>
      <c r="G325" s="37">
        <v>6</v>
      </c>
      <c r="H325" s="62">
        <v>5.28</v>
      </c>
      <c r="I325" s="62">
        <v>5.64</v>
      </c>
      <c r="J325" s="37">
        <v>104</v>
      </c>
      <c r="K325" s="37" t="s">
        <v>101</v>
      </c>
      <c r="L325" s="37" t="s">
        <v>45</v>
      </c>
      <c r="M325" s="38" t="s">
        <v>100</v>
      </c>
      <c r="N325" s="38"/>
      <c r="O325" s="37">
        <v>60</v>
      </c>
      <c r="P325" s="6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68"/>
      <c r="R325" s="468"/>
      <c r="S325" s="468"/>
      <c r="T325" s="469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ref="Y325:Y332" si="30">IFERROR(IF(X325="",0,CEILING((X325/$H325),1)*$H325),"")</f>
        <v>0</v>
      </c>
      <c r="Z325" s="41" t="str">
        <f>IFERROR(IF(Y325=0,"",ROUNDUP(Y325/H325,0)*0.01196),"")</f>
        <v/>
      </c>
      <c r="AA325" s="68" t="s">
        <v>45</v>
      </c>
      <c r="AB325" s="69" t="s">
        <v>45</v>
      </c>
      <c r="AC325" s="360" t="s">
        <v>500</v>
      </c>
      <c r="AG325" s="78"/>
      <c r="AJ325" s="84" t="s">
        <v>45</v>
      </c>
      <c r="AK325" s="84">
        <v>0</v>
      </c>
      <c r="BB325" s="361" t="s">
        <v>67</v>
      </c>
      <c r="BM325" s="78">
        <f t="shared" ref="BM325:BM332" si="31">IFERROR(X325*I325/H325,"0")</f>
        <v>0</v>
      </c>
      <c r="BN325" s="78">
        <f t="shared" ref="BN325:BN332" si="32">IFERROR(Y325*I325/H325,"0")</f>
        <v>0</v>
      </c>
      <c r="BO325" s="78">
        <f t="shared" ref="BO325:BO332" si="33">IFERROR(1/J325*(X325/H325),"0")</f>
        <v>0</v>
      </c>
      <c r="BP325" s="78">
        <f t="shared" ref="BP325:BP332" si="34">IFERROR(1/J325*(Y325/H325),"0")</f>
        <v>0</v>
      </c>
    </row>
    <row r="326" spans="1:68" ht="27" customHeight="1" x14ac:dyDescent="0.25">
      <c r="A326" s="63" t="s">
        <v>501</v>
      </c>
      <c r="B326" s="63" t="s">
        <v>502</v>
      </c>
      <c r="C326" s="36">
        <v>4301011376</v>
      </c>
      <c r="D326" s="466">
        <v>4680115885226</v>
      </c>
      <c r="E326" s="466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104</v>
      </c>
      <c r="N326" s="38"/>
      <c r="O326" s="37">
        <v>60</v>
      </c>
      <c r="P326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68"/>
      <c r="R326" s="468"/>
      <c r="S326" s="468"/>
      <c r="T326" s="469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30"/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503</v>
      </c>
      <c r="AG326" s="78"/>
      <c r="AJ326" s="84" t="s">
        <v>45</v>
      </c>
      <c r="AK326" s="84">
        <v>0</v>
      </c>
      <c r="BB326" s="363" t="s">
        <v>67</v>
      </c>
      <c r="BM326" s="78">
        <f t="shared" si="31"/>
        <v>0</v>
      </c>
      <c r="BN326" s="78">
        <f t="shared" si="32"/>
        <v>0</v>
      </c>
      <c r="BO326" s="78">
        <f t="shared" si="33"/>
        <v>0</v>
      </c>
      <c r="BP326" s="78">
        <f t="shared" si="34"/>
        <v>0</v>
      </c>
    </row>
    <row r="327" spans="1:68" ht="16.5" customHeight="1" x14ac:dyDescent="0.25">
      <c r="A327" s="63" t="s">
        <v>504</v>
      </c>
      <c r="B327" s="63" t="s">
        <v>505</v>
      </c>
      <c r="C327" s="36">
        <v>4301011774</v>
      </c>
      <c r="D327" s="466">
        <v>4680115884502</v>
      </c>
      <c r="E327" s="466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68"/>
      <c r="R327" s="468"/>
      <c r="S327" s="468"/>
      <c r="T327" s="469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506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27" customHeight="1" x14ac:dyDescent="0.25">
      <c r="A328" s="63" t="s">
        <v>507</v>
      </c>
      <c r="B328" s="63" t="s">
        <v>508</v>
      </c>
      <c r="C328" s="36">
        <v>4301011771</v>
      </c>
      <c r="D328" s="466">
        <v>4607091389104</v>
      </c>
      <c r="E328" s="466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6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68"/>
      <c r="R328" s="468"/>
      <c r="S328" s="468"/>
      <c r="T328" s="469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509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510</v>
      </c>
      <c r="B329" s="63" t="s">
        <v>511</v>
      </c>
      <c r="C329" s="36">
        <v>4301011799</v>
      </c>
      <c r="D329" s="466">
        <v>4680115884519</v>
      </c>
      <c r="E329" s="466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68"/>
      <c r="R329" s="468"/>
      <c r="S329" s="468"/>
      <c r="T329" s="469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512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513</v>
      </c>
      <c r="B330" s="63" t="s">
        <v>514</v>
      </c>
      <c r="C330" s="36">
        <v>4301012035</v>
      </c>
      <c r="D330" s="466">
        <v>4680115880603</v>
      </c>
      <c r="E330" s="466"/>
      <c r="F330" s="62">
        <v>0.6</v>
      </c>
      <c r="G330" s="37">
        <v>8</v>
      </c>
      <c r="H330" s="62">
        <v>4.8</v>
      </c>
      <c r="I330" s="62">
        <v>6.93</v>
      </c>
      <c r="J330" s="37">
        <v>132</v>
      </c>
      <c r="K330" s="37" t="s">
        <v>105</v>
      </c>
      <c r="L330" s="37" t="s">
        <v>45</v>
      </c>
      <c r="M330" s="38" t="s">
        <v>100</v>
      </c>
      <c r="N330" s="38"/>
      <c r="O330" s="37">
        <v>60</v>
      </c>
      <c r="P330" s="6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68"/>
      <c r="R330" s="468"/>
      <c r="S330" s="468"/>
      <c r="T330" s="469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70" t="s">
        <v>500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515</v>
      </c>
      <c r="B331" s="63" t="s">
        <v>516</v>
      </c>
      <c r="C331" s="36">
        <v>4301012036</v>
      </c>
      <c r="D331" s="466">
        <v>4680115882782</v>
      </c>
      <c r="E331" s="466"/>
      <c r="F331" s="62">
        <v>0.6</v>
      </c>
      <c r="G331" s="37">
        <v>8</v>
      </c>
      <c r="H331" s="62">
        <v>4.8</v>
      </c>
      <c r="I331" s="62">
        <v>6.96</v>
      </c>
      <c r="J331" s="37">
        <v>120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6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68"/>
      <c r="R331" s="468"/>
      <c r="S331" s="468"/>
      <c r="T331" s="469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IFERROR(IF(Y331=0,"",ROUNDUP(Y331/H331,0)*0.00937),"")</f>
        <v/>
      </c>
      <c r="AA331" s="68" t="s">
        <v>45</v>
      </c>
      <c r="AB331" s="69" t="s">
        <v>45</v>
      </c>
      <c r="AC331" s="372" t="s">
        <v>517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518</v>
      </c>
      <c r="B332" s="63" t="s">
        <v>519</v>
      </c>
      <c r="C332" s="36">
        <v>4301012034</v>
      </c>
      <c r="D332" s="466">
        <v>4607091389982</v>
      </c>
      <c r="E332" s="466"/>
      <c r="F332" s="62">
        <v>0.6</v>
      </c>
      <c r="G332" s="37">
        <v>8</v>
      </c>
      <c r="H332" s="62">
        <v>4.8</v>
      </c>
      <c r="I332" s="62">
        <v>6.96</v>
      </c>
      <c r="J332" s="37">
        <v>120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6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68"/>
      <c r="R332" s="468"/>
      <c r="S332" s="468"/>
      <c r="T332" s="469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IFERROR(IF(Y332=0,"",ROUNDUP(Y332/H332,0)*0.00937),"")</f>
        <v/>
      </c>
      <c r="AA332" s="68" t="s">
        <v>45</v>
      </c>
      <c r="AB332" s="69" t="s">
        <v>45</v>
      </c>
      <c r="AC332" s="374" t="s">
        <v>509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x14ac:dyDescent="0.2">
      <c r="A333" s="474"/>
      <c r="B333" s="474"/>
      <c r="C333" s="474"/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5"/>
      <c r="P333" s="471" t="s">
        <v>40</v>
      </c>
      <c r="Q333" s="472"/>
      <c r="R333" s="472"/>
      <c r="S333" s="472"/>
      <c r="T333" s="472"/>
      <c r="U333" s="472"/>
      <c r="V333" s="473"/>
      <c r="W333" s="42" t="s">
        <v>39</v>
      </c>
      <c r="X333" s="43">
        <f>IFERROR(X325/H325,"0")+IFERROR(X326/H326,"0")+IFERROR(X327/H327,"0")+IFERROR(X328/H328,"0")+IFERROR(X329/H329,"0")+IFERROR(X330/H330,"0")+IFERROR(X331/H331,"0")+IFERROR(X332/H332,"0")</f>
        <v>0</v>
      </c>
      <c r="Y333" s="43">
        <f>IFERROR(Y325/H325,"0")+IFERROR(Y326/H326,"0")+IFERROR(Y327/H327,"0")+IFERROR(Y328/H328,"0")+IFERROR(Y329/H329,"0")+IFERROR(Y330/H330,"0")+IFERROR(Y331/H331,"0")+IFERROR(Y332/H332,"0")</f>
        <v>0</v>
      </c>
      <c r="Z333" s="43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474"/>
      <c r="B334" s="474"/>
      <c r="C334" s="474"/>
      <c r="D334" s="474"/>
      <c r="E334" s="474"/>
      <c r="F334" s="474"/>
      <c r="G334" s="474"/>
      <c r="H334" s="474"/>
      <c r="I334" s="474"/>
      <c r="J334" s="474"/>
      <c r="K334" s="474"/>
      <c r="L334" s="474"/>
      <c r="M334" s="474"/>
      <c r="N334" s="474"/>
      <c r="O334" s="475"/>
      <c r="P334" s="471" t="s">
        <v>40</v>
      </c>
      <c r="Q334" s="472"/>
      <c r="R334" s="472"/>
      <c r="S334" s="472"/>
      <c r="T334" s="472"/>
      <c r="U334" s="472"/>
      <c r="V334" s="473"/>
      <c r="W334" s="42" t="s">
        <v>0</v>
      </c>
      <c r="X334" s="43">
        <f>IFERROR(SUM(X325:X332),"0")</f>
        <v>0</v>
      </c>
      <c r="Y334" s="43">
        <f>IFERROR(SUM(Y325:Y332),"0")</f>
        <v>0</v>
      </c>
      <c r="Z334" s="42"/>
      <c r="AA334" s="67"/>
      <c r="AB334" s="67"/>
      <c r="AC334" s="67"/>
    </row>
    <row r="335" spans="1:68" ht="14.25" customHeight="1" x14ac:dyDescent="0.25">
      <c r="A335" s="465" t="s">
        <v>127</v>
      </c>
      <c r="B335" s="465"/>
      <c r="C335" s="465"/>
      <c r="D335" s="465"/>
      <c r="E335" s="465"/>
      <c r="F335" s="465"/>
      <c r="G335" s="465"/>
      <c r="H335" s="465"/>
      <c r="I335" s="465"/>
      <c r="J335" s="465"/>
      <c r="K335" s="465"/>
      <c r="L335" s="465"/>
      <c r="M335" s="465"/>
      <c r="N335" s="465"/>
      <c r="O335" s="465"/>
      <c r="P335" s="465"/>
      <c r="Q335" s="465"/>
      <c r="R335" s="465"/>
      <c r="S335" s="465"/>
      <c r="T335" s="465"/>
      <c r="U335" s="465"/>
      <c r="V335" s="465"/>
      <c r="W335" s="465"/>
      <c r="X335" s="465"/>
      <c r="Y335" s="465"/>
      <c r="Z335" s="465"/>
      <c r="AA335" s="66"/>
      <c r="AB335" s="66"/>
      <c r="AC335" s="80"/>
    </row>
    <row r="336" spans="1:68" ht="16.5" customHeight="1" x14ac:dyDescent="0.25">
      <c r="A336" s="63" t="s">
        <v>520</v>
      </c>
      <c r="B336" s="63" t="s">
        <v>521</v>
      </c>
      <c r="C336" s="36">
        <v>4301020334</v>
      </c>
      <c r="D336" s="466">
        <v>4607091388930</v>
      </c>
      <c r="E336" s="466"/>
      <c r="F336" s="62">
        <v>0.88</v>
      </c>
      <c r="G336" s="37">
        <v>6</v>
      </c>
      <c r="H336" s="62">
        <v>5.28</v>
      </c>
      <c r="I336" s="62">
        <v>5.64</v>
      </c>
      <c r="J336" s="37">
        <v>104</v>
      </c>
      <c r="K336" s="37" t="s">
        <v>101</v>
      </c>
      <c r="L336" s="37" t="s">
        <v>45</v>
      </c>
      <c r="M336" s="38" t="s">
        <v>104</v>
      </c>
      <c r="N336" s="38"/>
      <c r="O336" s="37">
        <v>70</v>
      </c>
      <c r="P336" s="61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6" s="468"/>
      <c r="R336" s="468"/>
      <c r="S336" s="468"/>
      <c r="T336" s="4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IFERROR(IF(Y336=0,"",ROUNDUP(Y336/H336,0)*0.01196),"")</f>
        <v/>
      </c>
      <c r="AA336" s="68" t="s">
        <v>45</v>
      </c>
      <c r="AB336" s="69" t="s">
        <v>45</v>
      </c>
      <c r="AC336" s="376" t="s">
        <v>522</v>
      </c>
      <c r="AG336" s="78"/>
      <c r="AJ336" s="84" t="s">
        <v>45</v>
      </c>
      <c r="AK336" s="84">
        <v>0</v>
      </c>
      <c r="BB336" s="377" t="s">
        <v>67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523</v>
      </c>
      <c r="B337" s="63" t="s">
        <v>524</v>
      </c>
      <c r="C337" s="36">
        <v>4301020385</v>
      </c>
      <c r="D337" s="466">
        <v>4680115880054</v>
      </c>
      <c r="E337" s="466"/>
      <c r="F337" s="62">
        <v>0.6</v>
      </c>
      <c r="G337" s="37">
        <v>8</v>
      </c>
      <c r="H337" s="62">
        <v>4.8</v>
      </c>
      <c r="I337" s="62">
        <v>6.93</v>
      </c>
      <c r="J337" s="37">
        <v>132</v>
      </c>
      <c r="K337" s="37" t="s">
        <v>105</v>
      </c>
      <c r="L337" s="37" t="s">
        <v>45</v>
      </c>
      <c r="M337" s="38" t="s">
        <v>100</v>
      </c>
      <c r="N337" s="38"/>
      <c r="O337" s="37">
        <v>70</v>
      </c>
      <c r="P337" s="62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7" s="468"/>
      <c r="R337" s="468"/>
      <c r="S337" s="468"/>
      <c r="T337" s="4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78" t="s">
        <v>522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474"/>
      <c r="B338" s="474"/>
      <c r="C338" s="474"/>
      <c r="D338" s="474"/>
      <c r="E338" s="474"/>
      <c r="F338" s="474"/>
      <c r="G338" s="474"/>
      <c r="H338" s="474"/>
      <c r="I338" s="474"/>
      <c r="J338" s="474"/>
      <c r="K338" s="474"/>
      <c r="L338" s="474"/>
      <c r="M338" s="474"/>
      <c r="N338" s="474"/>
      <c r="O338" s="475"/>
      <c r="P338" s="471" t="s">
        <v>40</v>
      </c>
      <c r="Q338" s="472"/>
      <c r="R338" s="472"/>
      <c r="S338" s="472"/>
      <c r="T338" s="472"/>
      <c r="U338" s="472"/>
      <c r="V338" s="47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474"/>
      <c r="B339" s="474"/>
      <c r="C339" s="474"/>
      <c r="D339" s="474"/>
      <c r="E339" s="474"/>
      <c r="F339" s="474"/>
      <c r="G339" s="474"/>
      <c r="H339" s="474"/>
      <c r="I339" s="474"/>
      <c r="J339" s="474"/>
      <c r="K339" s="474"/>
      <c r="L339" s="474"/>
      <c r="M339" s="474"/>
      <c r="N339" s="474"/>
      <c r="O339" s="475"/>
      <c r="P339" s="471" t="s">
        <v>40</v>
      </c>
      <c r="Q339" s="472"/>
      <c r="R339" s="472"/>
      <c r="S339" s="472"/>
      <c r="T339" s="472"/>
      <c r="U339" s="472"/>
      <c r="V339" s="47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4.25" customHeight="1" x14ac:dyDescent="0.25">
      <c r="A340" s="465" t="s">
        <v>191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5"/>
      <c r="Y340" s="465"/>
      <c r="Z340" s="465"/>
      <c r="AA340" s="66"/>
      <c r="AB340" s="66"/>
      <c r="AC340" s="80"/>
    </row>
    <row r="341" spans="1:68" ht="27" customHeight="1" x14ac:dyDescent="0.25">
      <c r="A341" s="63" t="s">
        <v>525</v>
      </c>
      <c r="B341" s="63" t="s">
        <v>526</v>
      </c>
      <c r="C341" s="36">
        <v>4301031349</v>
      </c>
      <c r="D341" s="466">
        <v>4680115883116</v>
      </c>
      <c r="E341" s="466"/>
      <c r="F341" s="62">
        <v>0.88</v>
      </c>
      <c r="G341" s="37">
        <v>6</v>
      </c>
      <c r="H341" s="62">
        <v>5.28</v>
      </c>
      <c r="I341" s="62">
        <v>5.64</v>
      </c>
      <c r="J341" s="37">
        <v>104</v>
      </c>
      <c r="K341" s="37" t="s">
        <v>101</v>
      </c>
      <c r="L341" s="37" t="s">
        <v>45</v>
      </c>
      <c r="M341" s="38" t="s">
        <v>100</v>
      </c>
      <c r="N341" s="38"/>
      <c r="O341" s="37">
        <v>70</v>
      </c>
      <c r="P341" s="62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1" s="468"/>
      <c r="R341" s="468"/>
      <c r="S341" s="468"/>
      <c r="T341" s="46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35"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380" t="s">
        <v>527</v>
      </c>
      <c r="AG341" s="78"/>
      <c r="AJ341" s="84" t="s">
        <v>45</v>
      </c>
      <c r="AK341" s="84">
        <v>0</v>
      </c>
      <c r="BB341" s="381" t="s">
        <v>67</v>
      </c>
      <c r="BM341" s="78">
        <f t="shared" ref="BM341:BM346" si="36">IFERROR(X341*I341/H341,"0")</f>
        <v>0</v>
      </c>
      <c r="BN341" s="78">
        <f t="shared" ref="BN341:BN346" si="37">IFERROR(Y341*I341/H341,"0")</f>
        <v>0</v>
      </c>
      <c r="BO341" s="78">
        <f t="shared" ref="BO341:BO346" si="38">IFERROR(1/J341*(X341/H341),"0")</f>
        <v>0</v>
      </c>
      <c r="BP341" s="78">
        <f t="shared" ref="BP341:BP346" si="39">IFERROR(1/J341*(Y341/H341),"0")</f>
        <v>0</v>
      </c>
    </row>
    <row r="342" spans="1:68" ht="27" customHeight="1" x14ac:dyDescent="0.25">
      <c r="A342" s="63" t="s">
        <v>528</v>
      </c>
      <c r="B342" s="63" t="s">
        <v>529</v>
      </c>
      <c r="C342" s="36">
        <v>4301031350</v>
      </c>
      <c r="D342" s="466">
        <v>4680115883093</v>
      </c>
      <c r="E342" s="466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83</v>
      </c>
      <c r="N342" s="38"/>
      <c r="O342" s="37">
        <v>70</v>
      </c>
      <c r="P342" s="62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2" s="468"/>
      <c r="R342" s="468"/>
      <c r="S342" s="468"/>
      <c r="T342" s="46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35"/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530</v>
      </c>
      <c r="AG342" s="78"/>
      <c r="AJ342" s="84" t="s">
        <v>45</v>
      </c>
      <c r="AK342" s="84">
        <v>0</v>
      </c>
      <c r="BB342" s="383" t="s">
        <v>67</v>
      </c>
      <c r="BM342" s="78">
        <f t="shared" si="36"/>
        <v>0</v>
      </c>
      <c r="BN342" s="78">
        <f t="shared" si="37"/>
        <v>0</v>
      </c>
      <c r="BO342" s="78">
        <f t="shared" si="38"/>
        <v>0</v>
      </c>
      <c r="BP342" s="78">
        <f t="shared" si="39"/>
        <v>0</v>
      </c>
    </row>
    <row r="343" spans="1:68" ht="27" customHeight="1" x14ac:dyDescent="0.25">
      <c r="A343" s="63" t="s">
        <v>531</v>
      </c>
      <c r="B343" s="63" t="s">
        <v>532</v>
      </c>
      <c r="C343" s="36">
        <v>4301031353</v>
      </c>
      <c r="D343" s="466">
        <v>4680115883109</v>
      </c>
      <c r="E343" s="466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3" s="468"/>
      <c r="R343" s="468"/>
      <c r="S343" s="468"/>
      <c r="T343" s="4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533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534</v>
      </c>
      <c r="B344" s="63" t="s">
        <v>535</v>
      </c>
      <c r="C344" s="36">
        <v>4301031419</v>
      </c>
      <c r="D344" s="466">
        <v>4680115882072</v>
      </c>
      <c r="E344" s="466"/>
      <c r="F344" s="62">
        <v>0.6</v>
      </c>
      <c r="G344" s="37">
        <v>8</v>
      </c>
      <c r="H344" s="62">
        <v>4.8</v>
      </c>
      <c r="I344" s="62">
        <v>6.93</v>
      </c>
      <c r="J344" s="37">
        <v>132</v>
      </c>
      <c r="K344" s="37" t="s">
        <v>105</v>
      </c>
      <c r="L344" s="37" t="s">
        <v>45</v>
      </c>
      <c r="M344" s="38" t="s">
        <v>100</v>
      </c>
      <c r="N344" s="38"/>
      <c r="O344" s="37">
        <v>70</v>
      </c>
      <c r="P344" s="62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4" s="468"/>
      <c r="R344" s="468"/>
      <c r="S344" s="468"/>
      <c r="T344" s="4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386" t="s">
        <v>527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536</v>
      </c>
      <c r="B345" s="63" t="s">
        <v>537</v>
      </c>
      <c r="C345" s="36">
        <v>4301031418</v>
      </c>
      <c r="D345" s="466">
        <v>4680115882102</v>
      </c>
      <c r="E345" s="466"/>
      <c r="F345" s="62">
        <v>0.6</v>
      </c>
      <c r="G345" s="37">
        <v>8</v>
      </c>
      <c r="H345" s="62">
        <v>4.8</v>
      </c>
      <c r="I345" s="62">
        <v>6.69</v>
      </c>
      <c r="J345" s="37">
        <v>132</v>
      </c>
      <c r="K345" s="37" t="s">
        <v>105</v>
      </c>
      <c r="L345" s="37" t="s">
        <v>45</v>
      </c>
      <c r="M345" s="38" t="s">
        <v>83</v>
      </c>
      <c r="N345" s="38"/>
      <c r="O345" s="37">
        <v>70</v>
      </c>
      <c r="P345" s="62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5" s="468"/>
      <c r="R345" s="468"/>
      <c r="S345" s="468"/>
      <c r="T345" s="4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530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538</v>
      </c>
      <c r="B346" s="63" t="s">
        <v>539</v>
      </c>
      <c r="C346" s="36">
        <v>4301031417</v>
      </c>
      <c r="D346" s="466">
        <v>4680115882096</v>
      </c>
      <c r="E346" s="466"/>
      <c r="F346" s="62">
        <v>0.6</v>
      </c>
      <c r="G346" s="37">
        <v>8</v>
      </c>
      <c r="H346" s="62">
        <v>4.8</v>
      </c>
      <c r="I346" s="62">
        <v>6.69</v>
      </c>
      <c r="J346" s="37">
        <v>132</v>
      </c>
      <c r="K346" s="37" t="s">
        <v>105</v>
      </c>
      <c r="L346" s="37" t="s">
        <v>45</v>
      </c>
      <c r="M346" s="38" t="s">
        <v>83</v>
      </c>
      <c r="N346" s="38"/>
      <c r="O346" s="37">
        <v>70</v>
      </c>
      <c r="P346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6" s="468"/>
      <c r="R346" s="468"/>
      <c r="S346" s="468"/>
      <c r="T346" s="4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533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x14ac:dyDescent="0.2">
      <c r="A347" s="474"/>
      <c r="B347" s="474"/>
      <c r="C347" s="474"/>
      <c r="D347" s="474"/>
      <c r="E347" s="474"/>
      <c r="F347" s="474"/>
      <c r="G347" s="474"/>
      <c r="H347" s="474"/>
      <c r="I347" s="474"/>
      <c r="J347" s="474"/>
      <c r="K347" s="474"/>
      <c r="L347" s="474"/>
      <c r="M347" s="474"/>
      <c r="N347" s="474"/>
      <c r="O347" s="475"/>
      <c r="P347" s="471" t="s">
        <v>40</v>
      </c>
      <c r="Q347" s="472"/>
      <c r="R347" s="472"/>
      <c r="S347" s="472"/>
      <c r="T347" s="472"/>
      <c r="U347" s="472"/>
      <c r="V347" s="473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474"/>
      <c r="B348" s="474"/>
      <c r="C348" s="474"/>
      <c r="D348" s="474"/>
      <c r="E348" s="474"/>
      <c r="F348" s="474"/>
      <c r="G348" s="474"/>
      <c r="H348" s="474"/>
      <c r="I348" s="474"/>
      <c r="J348" s="474"/>
      <c r="K348" s="474"/>
      <c r="L348" s="474"/>
      <c r="M348" s="474"/>
      <c r="N348" s="474"/>
      <c r="O348" s="475"/>
      <c r="P348" s="471" t="s">
        <v>40</v>
      </c>
      <c r="Q348" s="472"/>
      <c r="R348" s="472"/>
      <c r="S348" s="472"/>
      <c r="T348" s="472"/>
      <c r="U348" s="472"/>
      <c r="V348" s="473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465" t="s">
        <v>79</v>
      </c>
      <c r="B349" s="465"/>
      <c r="C349" s="465"/>
      <c r="D349" s="465"/>
      <c r="E349" s="465"/>
      <c r="F349" s="465"/>
      <c r="G349" s="465"/>
      <c r="H349" s="465"/>
      <c r="I349" s="465"/>
      <c r="J349" s="465"/>
      <c r="K349" s="465"/>
      <c r="L349" s="465"/>
      <c r="M349" s="465"/>
      <c r="N349" s="465"/>
      <c r="O349" s="465"/>
      <c r="P349" s="465"/>
      <c r="Q349" s="465"/>
      <c r="R349" s="465"/>
      <c r="S349" s="465"/>
      <c r="T349" s="465"/>
      <c r="U349" s="465"/>
      <c r="V349" s="465"/>
      <c r="W349" s="465"/>
      <c r="X349" s="465"/>
      <c r="Y349" s="465"/>
      <c r="Z349" s="465"/>
      <c r="AA349" s="66"/>
      <c r="AB349" s="66"/>
      <c r="AC349" s="80"/>
    </row>
    <row r="350" spans="1:68" ht="16.5" customHeight="1" x14ac:dyDescent="0.25">
      <c r="A350" s="63" t="s">
        <v>540</v>
      </c>
      <c r="B350" s="63" t="s">
        <v>541</v>
      </c>
      <c r="C350" s="36">
        <v>4301051232</v>
      </c>
      <c r="D350" s="466">
        <v>4607091383409</v>
      </c>
      <c r="E350" s="466"/>
      <c r="F350" s="62">
        <v>1.3</v>
      </c>
      <c r="G350" s="37">
        <v>6</v>
      </c>
      <c r="H350" s="62">
        <v>7.8</v>
      </c>
      <c r="I350" s="62">
        <v>8.3010000000000002</v>
      </c>
      <c r="J350" s="37">
        <v>64</v>
      </c>
      <c r="K350" s="37" t="s">
        <v>101</v>
      </c>
      <c r="L350" s="37" t="s">
        <v>45</v>
      </c>
      <c r="M350" s="38" t="s">
        <v>104</v>
      </c>
      <c r="N350" s="38"/>
      <c r="O350" s="37">
        <v>45</v>
      </c>
      <c r="P350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0" s="468"/>
      <c r="R350" s="468"/>
      <c r="S350" s="468"/>
      <c r="T350" s="46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392" t="s">
        <v>542</v>
      </c>
      <c r="AG350" s="78"/>
      <c r="AJ350" s="84" t="s">
        <v>45</v>
      </c>
      <c r="AK350" s="84">
        <v>0</v>
      </c>
      <c r="BB350" s="393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16.5" customHeight="1" x14ac:dyDescent="0.25">
      <c r="A351" s="63" t="s">
        <v>543</v>
      </c>
      <c r="B351" s="63" t="s">
        <v>544</v>
      </c>
      <c r="C351" s="36">
        <v>4301051233</v>
      </c>
      <c r="D351" s="466">
        <v>4607091383416</v>
      </c>
      <c r="E351" s="466"/>
      <c r="F351" s="62">
        <v>1.3</v>
      </c>
      <c r="G351" s="37">
        <v>6</v>
      </c>
      <c r="H351" s="62">
        <v>7.8</v>
      </c>
      <c r="I351" s="62">
        <v>8.3010000000000002</v>
      </c>
      <c r="J351" s="37">
        <v>64</v>
      </c>
      <c r="K351" s="37" t="s">
        <v>101</v>
      </c>
      <c r="L351" s="37" t="s">
        <v>45</v>
      </c>
      <c r="M351" s="38" t="s">
        <v>104</v>
      </c>
      <c r="N351" s="38"/>
      <c r="O351" s="37">
        <v>45</v>
      </c>
      <c r="P351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1" s="468"/>
      <c r="R351" s="468"/>
      <c r="S351" s="468"/>
      <c r="T351" s="46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394" t="s">
        <v>545</v>
      </c>
      <c r="AG351" s="78"/>
      <c r="AJ351" s="84" t="s">
        <v>45</v>
      </c>
      <c r="AK351" s="84">
        <v>0</v>
      </c>
      <c r="BB351" s="39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474"/>
      <c r="B352" s="474"/>
      <c r="C352" s="474"/>
      <c r="D352" s="474"/>
      <c r="E352" s="474"/>
      <c r="F352" s="474"/>
      <c r="G352" s="474"/>
      <c r="H352" s="474"/>
      <c r="I352" s="474"/>
      <c r="J352" s="474"/>
      <c r="K352" s="474"/>
      <c r="L352" s="474"/>
      <c r="M352" s="474"/>
      <c r="N352" s="474"/>
      <c r="O352" s="475"/>
      <c r="P352" s="471" t="s">
        <v>40</v>
      </c>
      <c r="Q352" s="472"/>
      <c r="R352" s="472"/>
      <c r="S352" s="472"/>
      <c r="T352" s="472"/>
      <c r="U352" s="472"/>
      <c r="V352" s="473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32" x14ac:dyDescent="0.2">
      <c r="A353" s="474"/>
      <c r="B353" s="474"/>
      <c r="C353" s="474"/>
      <c r="D353" s="474"/>
      <c r="E353" s="474"/>
      <c r="F353" s="474"/>
      <c r="G353" s="474"/>
      <c r="H353" s="474"/>
      <c r="I353" s="474"/>
      <c r="J353" s="474"/>
      <c r="K353" s="474"/>
      <c r="L353" s="474"/>
      <c r="M353" s="474"/>
      <c r="N353" s="474"/>
      <c r="O353" s="475"/>
      <c r="P353" s="471" t="s">
        <v>40</v>
      </c>
      <c r="Q353" s="472"/>
      <c r="R353" s="472"/>
      <c r="S353" s="472"/>
      <c r="T353" s="472"/>
      <c r="U353" s="472"/>
      <c r="V353" s="473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32" ht="15" customHeight="1" x14ac:dyDescent="0.2">
      <c r="A354" s="474"/>
      <c r="B354" s="474"/>
      <c r="C354" s="474"/>
      <c r="D354" s="474"/>
      <c r="E354" s="474"/>
      <c r="F354" s="474"/>
      <c r="G354" s="474"/>
      <c r="H354" s="474"/>
      <c r="I354" s="474"/>
      <c r="J354" s="474"/>
      <c r="K354" s="474"/>
      <c r="L354" s="474"/>
      <c r="M354" s="474"/>
      <c r="N354" s="474"/>
      <c r="O354" s="633"/>
      <c r="P354" s="630" t="s">
        <v>33</v>
      </c>
      <c r="Q354" s="631"/>
      <c r="R354" s="631"/>
      <c r="S354" s="631"/>
      <c r="T354" s="631"/>
      <c r="U354" s="631"/>
      <c r="V354" s="632"/>
      <c r="W354" s="42" t="s">
        <v>0</v>
      </c>
      <c r="X354" s="43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>0</v>
      </c>
      <c r="Y354" s="43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>0</v>
      </c>
      <c r="Z354" s="42"/>
      <c r="AA354" s="67"/>
      <c r="AB354" s="67"/>
      <c r="AC354" s="67"/>
    </row>
    <row r="355" spans="1:32" x14ac:dyDescent="0.2">
      <c r="A355" s="474"/>
      <c r="B355" s="474"/>
      <c r="C355" s="474"/>
      <c r="D355" s="474"/>
      <c r="E355" s="474"/>
      <c r="F355" s="474"/>
      <c r="G355" s="474"/>
      <c r="H355" s="474"/>
      <c r="I355" s="474"/>
      <c r="J355" s="474"/>
      <c r="K355" s="474"/>
      <c r="L355" s="474"/>
      <c r="M355" s="474"/>
      <c r="N355" s="474"/>
      <c r="O355" s="633"/>
      <c r="P355" s="630" t="s">
        <v>34</v>
      </c>
      <c r="Q355" s="631"/>
      <c r="R355" s="631"/>
      <c r="S355" s="631"/>
      <c r="T355" s="631"/>
      <c r="U355" s="631"/>
      <c r="V355" s="632"/>
      <c r="W355" s="42" t="s">
        <v>0</v>
      </c>
      <c r="X355" s="43">
        <f>IFERROR(SUM(BM22:BM351),"0")</f>
        <v>0</v>
      </c>
      <c r="Y355" s="43">
        <f>IFERROR(SUM(BN22:BN351),"0")</f>
        <v>0</v>
      </c>
      <c r="Z355" s="42"/>
      <c r="AA355" s="67"/>
      <c r="AB355" s="67"/>
      <c r="AC355" s="67"/>
    </row>
    <row r="356" spans="1:32" x14ac:dyDescent="0.2">
      <c r="A356" s="474"/>
      <c r="B356" s="474"/>
      <c r="C356" s="474"/>
      <c r="D356" s="474"/>
      <c r="E356" s="474"/>
      <c r="F356" s="474"/>
      <c r="G356" s="474"/>
      <c r="H356" s="474"/>
      <c r="I356" s="474"/>
      <c r="J356" s="474"/>
      <c r="K356" s="474"/>
      <c r="L356" s="474"/>
      <c r="M356" s="474"/>
      <c r="N356" s="474"/>
      <c r="O356" s="633"/>
      <c r="P356" s="630" t="s">
        <v>35</v>
      </c>
      <c r="Q356" s="631"/>
      <c r="R356" s="631"/>
      <c r="S356" s="631"/>
      <c r="T356" s="631"/>
      <c r="U356" s="631"/>
      <c r="V356" s="632"/>
      <c r="W356" s="42" t="s">
        <v>20</v>
      </c>
      <c r="X356" s="44">
        <f>ROUNDUP(SUM(BO22:BO351),0)</f>
        <v>0</v>
      </c>
      <c r="Y356" s="44">
        <f>ROUNDUP(SUM(BP22:BP351),0)</f>
        <v>0</v>
      </c>
      <c r="Z356" s="42"/>
      <c r="AA356" s="67"/>
      <c r="AB356" s="67"/>
      <c r="AC356" s="67"/>
    </row>
    <row r="357" spans="1:32" x14ac:dyDescent="0.2">
      <c r="A357" s="474"/>
      <c r="B357" s="474"/>
      <c r="C357" s="474"/>
      <c r="D357" s="474"/>
      <c r="E357" s="474"/>
      <c r="F357" s="474"/>
      <c r="G357" s="474"/>
      <c r="H357" s="474"/>
      <c r="I357" s="474"/>
      <c r="J357" s="474"/>
      <c r="K357" s="474"/>
      <c r="L357" s="474"/>
      <c r="M357" s="474"/>
      <c r="N357" s="474"/>
      <c r="O357" s="633"/>
      <c r="P357" s="630" t="s">
        <v>36</v>
      </c>
      <c r="Q357" s="631"/>
      <c r="R357" s="631"/>
      <c r="S357" s="631"/>
      <c r="T357" s="631"/>
      <c r="U357" s="631"/>
      <c r="V357" s="632"/>
      <c r="W357" s="42" t="s">
        <v>0</v>
      </c>
      <c r="X357" s="43">
        <f>GrossWeightTotal+PalletQtyTotal*25</f>
        <v>0</v>
      </c>
      <c r="Y357" s="43">
        <f>GrossWeightTotalR+PalletQtyTotalR*25</f>
        <v>0</v>
      </c>
      <c r="Z357" s="42"/>
      <c r="AA357" s="67"/>
      <c r="AB357" s="67"/>
      <c r="AC357" s="67"/>
    </row>
    <row r="358" spans="1:32" x14ac:dyDescent="0.2">
      <c r="A358" s="474"/>
      <c r="B358" s="474"/>
      <c r="C358" s="474"/>
      <c r="D358" s="474"/>
      <c r="E358" s="474"/>
      <c r="F358" s="474"/>
      <c r="G358" s="474"/>
      <c r="H358" s="474"/>
      <c r="I358" s="474"/>
      <c r="J358" s="474"/>
      <c r="K358" s="474"/>
      <c r="L358" s="474"/>
      <c r="M358" s="474"/>
      <c r="N358" s="474"/>
      <c r="O358" s="633"/>
      <c r="P358" s="630" t="s">
        <v>37</v>
      </c>
      <c r="Q358" s="631"/>
      <c r="R358" s="631"/>
      <c r="S358" s="631"/>
      <c r="T358" s="631"/>
      <c r="U358" s="631"/>
      <c r="V358" s="632"/>
      <c r="W358" s="42" t="s">
        <v>20</v>
      </c>
      <c r="X358" s="43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>0</v>
      </c>
      <c r="Y358" s="43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>0</v>
      </c>
      <c r="Z358" s="42"/>
      <c r="AA358" s="67"/>
      <c r="AB358" s="67"/>
      <c r="AC358" s="67"/>
    </row>
    <row r="359" spans="1:32" ht="14.25" x14ac:dyDescent="0.2">
      <c r="A359" s="474"/>
      <c r="B359" s="474"/>
      <c r="C359" s="474"/>
      <c r="D359" s="474"/>
      <c r="E359" s="474"/>
      <c r="F359" s="474"/>
      <c r="G359" s="474"/>
      <c r="H359" s="474"/>
      <c r="I359" s="474"/>
      <c r="J359" s="474"/>
      <c r="K359" s="474"/>
      <c r="L359" s="474"/>
      <c r="M359" s="474"/>
      <c r="N359" s="474"/>
      <c r="O359" s="633"/>
      <c r="P359" s="630" t="s">
        <v>38</v>
      </c>
      <c r="Q359" s="631"/>
      <c r="R359" s="631"/>
      <c r="S359" s="631"/>
      <c r="T359" s="631"/>
      <c r="U359" s="631"/>
      <c r="V359" s="632"/>
      <c r="W359" s="45" t="s">
        <v>51</v>
      </c>
      <c r="X359" s="42"/>
      <c r="Y359" s="42"/>
      <c r="Z359" s="42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>0</v>
      </c>
      <c r="AA359" s="67"/>
      <c r="AB359" s="67"/>
      <c r="AC359" s="67"/>
    </row>
    <row r="360" spans="1:32" ht="13.5" thickBot="1" x14ac:dyDescent="0.25"/>
    <row r="361" spans="1:32" ht="27" thickTop="1" thickBot="1" x14ac:dyDescent="0.25">
      <c r="A361" s="46" t="s">
        <v>9</v>
      </c>
      <c r="B361" s="85" t="s">
        <v>78</v>
      </c>
      <c r="C361" s="627" t="s">
        <v>94</v>
      </c>
      <c r="D361" s="627" t="s">
        <v>94</v>
      </c>
      <c r="E361" s="627" t="s">
        <v>94</v>
      </c>
      <c r="F361" s="627" t="s">
        <v>94</v>
      </c>
      <c r="G361" s="627" t="s">
        <v>94</v>
      </c>
      <c r="H361" s="627" t="s">
        <v>201</v>
      </c>
      <c r="I361" s="627" t="s">
        <v>201</v>
      </c>
      <c r="J361" s="627" t="s">
        <v>201</v>
      </c>
      <c r="K361" s="627" t="s">
        <v>201</v>
      </c>
      <c r="L361" s="627" t="s">
        <v>201</v>
      </c>
      <c r="M361" s="627" t="s">
        <v>201</v>
      </c>
      <c r="N361" s="634"/>
      <c r="O361" s="627" t="s">
        <v>201</v>
      </c>
      <c r="P361" s="627" t="s">
        <v>201</v>
      </c>
      <c r="Q361" s="627" t="s">
        <v>201</v>
      </c>
      <c r="R361" s="627" t="s">
        <v>201</v>
      </c>
      <c r="S361" s="627" t="s">
        <v>419</v>
      </c>
      <c r="T361" s="627" t="s">
        <v>419</v>
      </c>
      <c r="U361" s="627" t="s">
        <v>472</v>
      </c>
      <c r="V361" s="627" t="s">
        <v>472</v>
      </c>
      <c r="W361" s="85" t="s">
        <v>497</v>
      </c>
      <c r="AB361" s="60"/>
      <c r="AC361" s="60"/>
      <c r="AF361" s="1"/>
    </row>
    <row r="362" spans="1:32" ht="14.25" customHeight="1" thickTop="1" x14ac:dyDescent="0.2">
      <c r="A362" s="635" t="s">
        <v>10</v>
      </c>
      <c r="B362" s="627" t="s">
        <v>78</v>
      </c>
      <c r="C362" s="627" t="s">
        <v>95</v>
      </c>
      <c r="D362" s="627" t="s">
        <v>108</v>
      </c>
      <c r="E362" s="627" t="s">
        <v>145</v>
      </c>
      <c r="F362" s="627" t="s">
        <v>160</v>
      </c>
      <c r="G362" s="627" t="s">
        <v>94</v>
      </c>
      <c r="H362" s="627" t="s">
        <v>202</v>
      </c>
      <c r="I362" s="627" t="s">
        <v>236</v>
      </c>
      <c r="J362" s="627" t="s">
        <v>282</v>
      </c>
      <c r="K362" s="627" t="s">
        <v>299</v>
      </c>
      <c r="L362" s="627" t="s">
        <v>315</v>
      </c>
      <c r="M362" s="627" t="s">
        <v>322</v>
      </c>
      <c r="N362" s="1"/>
      <c r="O362" s="627" t="s">
        <v>326</v>
      </c>
      <c r="P362" s="627" t="s">
        <v>330</v>
      </c>
      <c r="Q362" s="627" t="s">
        <v>335</v>
      </c>
      <c r="R362" s="627" t="s">
        <v>412</v>
      </c>
      <c r="S362" s="627" t="s">
        <v>420</v>
      </c>
      <c r="T362" s="627" t="s">
        <v>452</v>
      </c>
      <c r="U362" s="627" t="s">
        <v>473</v>
      </c>
      <c r="V362" s="627" t="s">
        <v>490</v>
      </c>
      <c r="W362" s="627" t="s">
        <v>497</v>
      </c>
      <c r="AB362" s="60"/>
      <c r="AC362" s="60"/>
      <c r="AF362" s="1"/>
    </row>
    <row r="363" spans="1:32" ht="13.5" thickBot="1" x14ac:dyDescent="0.25">
      <c r="A363" s="636"/>
      <c r="B363" s="627"/>
      <c r="C363" s="627"/>
      <c r="D363" s="627"/>
      <c r="E363" s="627"/>
      <c r="F363" s="627"/>
      <c r="G363" s="627"/>
      <c r="H363" s="627"/>
      <c r="I363" s="627"/>
      <c r="J363" s="627"/>
      <c r="K363" s="627"/>
      <c r="L363" s="627"/>
      <c r="M363" s="627"/>
      <c r="N363" s="1"/>
      <c r="O363" s="627"/>
      <c r="P363" s="627"/>
      <c r="Q363" s="627"/>
      <c r="R363" s="627"/>
      <c r="S363" s="627"/>
      <c r="T363" s="627"/>
      <c r="U363" s="627"/>
      <c r="V363" s="627"/>
      <c r="W363" s="627"/>
      <c r="AB363" s="60"/>
      <c r="AC363" s="60"/>
      <c r="AF363" s="1"/>
    </row>
    <row r="364" spans="1:32" ht="18" thickTop="1" thickBot="1" x14ac:dyDescent="0.25">
      <c r="A364" s="46" t="s">
        <v>13</v>
      </c>
      <c r="B364" s="52">
        <f>IFERROR(Y22*1,"0")+IFERROR(Y23*1,"0")+IFERROR(Y27*1,"0")</f>
        <v>0</v>
      </c>
      <c r="C364" s="52">
        <f>IFERROR(Y33*1,"0")+IFERROR(Y34*1,"0")+IFERROR(Y35*1,"0")</f>
        <v>0</v>
      </c>
      <c r="D364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64" s="52">
        <f>IFERROR(Y62*1,"0")+IFERROR(Y63*1,"0")+IFERROR(Y67*1,"0")+IFERROR(Y68*1,"0")+IFERROR(Y69*1,"0")</f>
        <v>0</v>
      </c>
      <c r="F364" s="52">
        <f>IFERROR(Y74*1,"0")+IFERROR(Y75*1,"0")+IFERROR(Y76*1,"0")+IFERROR(Y77*1,"0")+IFERROR(Y81*1,"0")+IFERROR(Y82*1,"0")+IFERROR(Y83*1,"0")+IFERROR(Y87*1,"0")+IFERROR(Y88*1,"0")+IFERROR(Y89*1,"0")+IFERROR(Y93*1,"0")</f>
        <v>0</v>
      </c>
      <c r="G364" s="52">
        <f>IFERROR(Y98*1,"0")+IFERROR(Y102*1,"0")+IFERROR(Y103*1,"0")+IFERROR(Y104*1,"0")</f>
        <v>0</v>
      </c>
      <c r="H364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64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64" s="52">
        <f>IFERROR(Y165*1,"0")+IFERROR(Y166*1,"0")+IFERROR(Y167*1,"0")+IFERROR(Y168*1,"0")+IFERROR(Y169*1,"0")+IFERROR(Y170*1,"0")</f>
        <v>0</v>
      </c>
      <c r="K364" s="52">
        <f>IFERROR(Y175*1,"0")+IFERROR(Y176*1,"0")+IFERROR(Y177*1,"0")+IFERROR(Y178*1,"0")+IFERROR(Y179*1,"0")</f>
        <v>0</v>
      </c>
      <c r="L364" s="52">
        <f>IFERROR(Y184*1,"0")+IFERROR(Y185*1,"0")</f>
        <v>0</v>
      </c>
      <c r="M364" s="52">
        <f>IFERROR(Y190*1,"0")</f>
        <v>0</v>
      </c>
      <c r="N364" s="1"/>
      <c r="O364" s="52">
        <f>IFERROR(Y195*1,"0")</f>
        <v>0</v>
      </c>
      <c r="P364" s="52">
        <f>IFERROR(Y200*1,"0")</f>
        <v>0</v>
      </c>
      <c r="Q364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64" s="52">
        <f>IFERROR(Y250*1,"0")+IFERROR(Y251*1,"0")</f>
        <v>0</v>
      </c>
      <c r="S364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64" s="52">
        <f>IFERROR(Y281*1,"0")+IFERROR(Y282*1,"0")+IFERROR(Y283*1,"0")+IFERROR(Y287*1,"0")+IFERROR(Y291*1,"0")+IFERROR(Y292*1,"0")+IFERROR(Y296*1,"0")</f>
        <v>0</v>
      </c>
      <c r="U364" s="52">
        <f>IFERROR(Y302*1,"0")+IFERROR(Y303*1,"0")+IFERROR(Y304*1,"0")+IFERROR(Y305*1,"0")+IFERROR(Y309*1,"0")+IFERROR(Y310*1,"0")</f>
        <v>0</v>
      </c>
      <c r="V364" s="52">
        <f>IFERROR(Y315*1,"0")+IFERROR(Y319*1,"0")</f>
        <v>0</v>
      </c>
      <c r="W364" s="52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>0</v>
      </c>
      <c r="AB364" s="60"/>
      <c r="AC364" s="60"/>
      <c r="AF364" s="1"/>
    </row>
  </sheetData>
  <sheetProtection algorithmName="SHA-512" hashValue="KnxDT99cq0+bXNGMBA0CKUrQGOZXXnIzHjBfPuEmSjuJrStqpem8ZY2mKNQpIlYfmoQYnLaH/MxVcEB3wCRjTA==" saltValue="uKvJo8obZleuJF/GPqvE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40">
    <mergeCell ref="K362:K363"/>
    <mergeCell ref="L362:L363"/>
    <mergeCell ref="M362:M363"/>
    <mergeCell ref="O362:O363"/>
    <mergeCell ref="P362:P363"/>
    <mergeCell ref="Q362:Q363"/>
    <mergeCell ref="R362:R363"/>
    <mergeCell ref="S362:S363"/>
    <mergeCell ref="B362:B363"/>
    <mergeCell ref="C362:C363"/>
    <mergeCell ref="D362:D363"/>
    <mergeCell ref="E362:E363"/>
    <mergeCell ref="F362:F363"/>
    <mergeCell ref="G362:G363"/>
    <mergeCell ref="H362:H363"/>
    <mergeCell ref="I362:I363"/>
    <mergeCell ref="J362:J363"/>
    <mergeCell ref="T362:T363"/>
    <mergeCell ref="U362:U363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P354:V354"/>
    <mergeCell ref="A354:O359"/>
    <mergeCell ref="P355:V355"/>
    <mergeCell ref="P356:V356"/>
    <mergeCell ref="P357:V357"/>
    <mergeCell ref="P358:V358"/>
    <mergeCell ref="P359:V359"/>
    <mergeCell ref="V362:V363"/>
    <mergeCell ref="W362:W363"/>
    <mergeCell ref="C361:G361"/>
    <mergeCell ref="H361:R361"/>
    <mergeCell ref="S361:T361"/>
    <mergeCell ref="U361:V361"/>
    <mergeCell ref="A362:A36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20:V320"/>
    <mergeCell ref="A320:O321"/>
    <mergeCell ref="P321:V321"/>
    <mergeCell ref="A322:Z322"/>
    <mergeCell ref="A323:Z323"/>
    <mergeCell ref="A324:Z324"/>
    <mergeCell ref="D325:E325"/>
    <mergeCell ref="P325:T325"/>
    <mergeCell ref="D326:E326"/>
    <mergeCell ref="P326:T32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D296:E296"/>
    <mergeCell ref="P296:T296"/>
    <mergeCell ref="P297:V297"/>
    <mergeCell ref="A297:O298"/>
    <mergeCell ref="P298:V298"/>
    <mergeCell ref="A299:Z299"/>
    <mergeCell ref="A300:Z300"/>
    <mergeCell ref="A301:Z301"/>
    <mergeCell ref="D302:E302"/>
    <mergeCell ref="P302:T302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96:Z96"/>
    <mergeCell ref="A97:Z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P90:V90"/>
    <mergeCell ref="A90:O91"/>
    <mergeCell ref="P91:V91"/>
    <mergeCell ref="A92:Z92"/>
    <mergeCell ref="D93:E93"/>
    <mergeCell ref="P93:T93"/>
    <mergeCell ref="P94:V94"/>
    <mergeCell ref="A94:O95"/>
    <mergeCell ref="P95:V95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A72:Z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546</v>
      </c>
      <c r="H1" s="9"/>
    </row>
    <row r="3" spans="2:8" x14ac:dyDescent="0.2">
      <c r="B3" s="53" t="s">
        <v>547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548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549</v>
      </c>
      <c r="D6" s="53" t="s">
        <v>550</v>
      </c>
      <c r="E6" s="53" t="s">
        <v>45</v>
      </c>
    </row>
    <row r="8" spans="2:8" x14ac:dyDescent="0.2">
      <c r="B8" s="53" t="s">
        <v>77</v>
      </c>
      <c r="C8" s="53" t="s">
        <v>549</v>
      </c>
      <c r="D8" s="53" t="s">
        <v>45</v>
      </c>
      <c r="E8" s="53" t="s">
        <v>45</v>
      </c>
    </row>
    <row r="10" spans="2:8" x14ac:dyDescent="0.2">
      <c r="B10" s="53" t="s">
        <v>551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554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555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556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557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558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559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561</v>
      </c>
      <c r="C20" s="53" t="s">
        <v>45</v>
      </c>
      <c r="D20" s="53" t="s">
        <v>45</v>
      </c>
      <c r="E20" s="53" t="s">
        <v>45</v>
      </c>
    </row>
  </sheetData>
  <sheetProtection algorithmName="SHA-512" hashValue="F7+V0QtSbYg7qhvW5h/ffwdl+ulyChAodTU6HjFfz/zkq2YzuGsnbuimHu/JU5YfE7+UPbcfowA7bS8X3/uWkg==" saltValue="uuMrgC9/EBQIOfNQcVBlQ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662</vt:i4>
      </vt:variant>
    </vt:vector>
  </HeadingPairs>
  <TitlesOfParts>
    <vt:vector size="6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