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99CE74-4C69-4E6C-BF46-0B4A2E44B0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Y468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N325" i="1"/>
  <c r="BM325" i="1"/>
  <c r="Z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515" i="1" l="1"/>
  <c r="X507" i="1"/>
  <c r="Y33" i="1"/>
  <c r="Z35" i="1"/>
  <c r="Z36" i="1" s="1"/>
  <c r="BN35" i="1"/>
  <c r="BP35" i="1"/>
  <c r="Y36" i="1"/>
  <c r="Z41" i="1"/>
  <c r="BN41" i="1"/>
  <c r="Z105" i="1"/>
  <c r="BN105" i="1"/>
  <c r="Y115" i="1"/>
  <c r="Z136" i="1"/>
  <c r="BN136" i="1"/>
  <c r="Z186" i="1"/>
  <c r="BN186" i="1"/>
  <c r="Z198" i="1"/>
  <c r="BN198" i="1"/>
  <c r="Z208" i="1"/>
  <c r="BN208" i="1"/>
  <c r="Z218" i="1"/>
  <c r="BN218" i="1"/>
  <c r="Y247" i="1"/>
  <c r="Z270" i="1"/>
  <c r="BN270" i="1"/>
  <c r="Z338" i="1"/>
  <c r="BN338" i="1"/>
  <c r="Z348" i="1"/>
  <c r="BN348" i="1"/>
  <c r="Z371" i="1"/>
  <c r="BN371" i="1"/>
  <c r="Z394" i="1"/>
  <c r="BN394" i="1"/>
  <c r="Z415" i="1"/>
  <c r="BN415" i="1"/>
  <c r="Z438" i="1"/>
  <c r="BN438" i="1"/>
  <c r="Z443" i="1"/>
  <c r="BN443" i="1"/>
  <c r="Z457" i="1"/>
  <c r="BN457" i="1"/>
  <c r="Z467" i="1"/>
  <c r="BN467" i="1"/>
  <c r="Z486" i="1"/>
  <c r="Z488" i="1" s="1"/>
  <c r="BN486" i="1"/>
  <c r="BP486" i="1"/>
  <c r="Z487" i="1"/>
  <c r="BN487" i="1"/>
  <c r="Y488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BN111" i="1"/>
  <c r="BP111" i="1"/>
  <c r="Z119" i="1"/>
  <c r="BN119" i="1"/>
  <c r="Z151" i="1"/>
  <c r="BN151" i="1"/>
  <c r="Z165" i="1"/>
  <c r="BN165" i="1"/>
  <c r="Z169" i="1"/>
  <c r="BN169" i="1"/>
  <c r="Z245" i="1"/>
  <c r="BN245" i="1"/>
  <c r="Z254" i="1"/>
  <c r="BN254" i="1"/>
  <c r="Z291" i="1"/>
  <c r="BN291" i="1"/>
  <c r="Z299" i="1"/>
  <c r="BN299" i="1"/>
  <c r="Z303" i="1"/>
  <c r="BN303" i="1"/>
  <c r="Z311" i="1"/>
  <c r="BN311" i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Z76" i="1"/>
  <c r="BN76" i="1"/>
  <c r="Z84" i="1"/>
  <c r="BN84" i="1"/>
  <c r="Z89" i="1"/>
  <c r="BN89" i="1"/>
  <c r="Z98" i="1"/>
  <c r="BN98" i="1"/>
  <c r="Z107" i="1"/>
  <c r="BN107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Z326" i="1" s="1"/>
  <c r="BN323" i="1"/>
  <c r="BP329" i="1"/>
  <c r="BN329" i="1"/>
  <c r="Z329" i="1"/>
  <c r="Y33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Y499" i="1"/>
  <c r="Y498" i="1"/>
  <c r="BP496" i="1"/>
  <c r="BN496" i="1"/>
  <c r="Z496" i="1"/>
  <c r="Z498" i="1" s="1"/>
  <c r="Y356" i="1"/>
  <c r="Y453" i="1"/>
  <c r="Y452" i="1"/>
  <c r="F10" i="1"/>
  <c r="F9" i="1"/>
  <c r="J9" i="1"/>
  <c r="Y24" i="1"/>
  <c r="Y32" i="1"/>
  <c r="Y44" i="1"/>
  <c r="Y59" i="1"/>
  <c r="Y65" i="1"/>
  <c r="Y71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Y463" i="1"/>
  <c r="BP458" i="1"/>
  <c r="BN458" i="1"/>
  <c r="Z458" i="1"/>
  <c r="Z462" i="1" s="1"/>
  <c r="BP466" i="1"/>
  <c r="BN466" i="1"/>
  <c r="Z466" i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68" i="1" l="1"/>
  <c r="Z351" i="1"/>
  <c r="Z305" i="1"/>
  <c r="Z295" i="1"/>
  <c r="Z247" i="1"/>
  <c r="Z332" i="1"/>
  <c r="Z153" i="1"/>
  <c r="Z114" i="1"/>
  <c r="Z400" i="1"/>
  <c r="Z452" i="1"/>
  <c r="Z381" i="1"/>
  <c r="Z339" i="1"/>
  <c r="Z417" i="1"/>
  <c r="Z108" i="1"/>
  <c r="Z100" i="1"/>
  <c r="Z71" i="1"/>
  <c r="Z58" i="1"/>
  <c r="Z44" i="1"/>
  <c r="Z32" i="1"/>
  <c r="Z215" i="1"/>
  <c r="Z121" i="1"/>
  <c r="Z477" i="1"/>
  <c r="Y509" i="1"/>
  <c r="Y506" i="1"/>
  <c r="Z256" i="1"/>
  <c r="Z203" i="1"/>
  <c r="Z177" i="1"/>
  <c r="Y505" i="1"/>
  <c r="Z483" i="1"/>
  <c r="Z446" i="1"/>
  <c r="Z319" i="1"/>
  <c r="Z313" i="1"/>
  <c r="Z65" i="1"/>
  <c r="Y507" i="1"/>
  <c r="Z264" i="1"/>
  <c r="Z231" i="1"/>
  <c r="Z171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<sst xmlns="http://schemas.openxmlformats.org/spreadsheetml/2006/main" count="2248" uniqueCount="825">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</sst>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790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60</v>
      </c>
      <c r="Y41" s="55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5</v>
      </c>
      <c r="Y43" s="558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5.2837837837837833</v>
      </c>
      <c r="BN43" s="64">
        <f>IFERROR(Y43*I43/H43,"0")</f>
        <v>7.82</v>
      </c>
      <c r="BO43" s="64">
        <f>IFERROR(1/J43*(X43/H43),"0")</f>
        <v>1.0237510237510237E-2</v>
      </c>
      <c r="BP43" s="64">
        <f>IFERROR(1/J43*(Y43/H43),"0")</f>
        <v>1.5151515151515152E-2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6.9069069069069062</v>
      </c>
      <c r="Y44" s="559">
        <f>IFERROR(Y41/H41,"0")+IFERROR(Y42/H42,"0")+IFERROR(Y43/H43,"0")</f>
        <v>8</v>
      </c>
      <c r="Z44" s="559">
        <f>IFERROR(IF(Z41="",0,Z41),"0")+IFERROR(IF(Z42="",0,Z42),"0")+IFERROR(IF(Z43="",0,Z43),"0")</f>
        <v>0.13192000000000001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65</v>
      </c>
      <c r="Y45" s="559">
        <f>IFERROR(SUM(Y41:Y43),"0")</f>
        <v>72.200000000000017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18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18.724999999999998</v>
      </c>
      <c r="BN61" s="64">
        <f>IFERROR(Y61*I61/H61,"0")</f>
        <v>22.47</v>
      </c>
      <c r="BO61" s="64">
        <f>IFERROR(1/J61*(X61/H61),"0")</f>
        <v>2.6041666666666664E-2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1.6666666666666665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18</v>
      </c>
      <c r="Y66" s="559">
        <f>IFERROR(SUM(Y61:Y64),"0")</f>
        <v>21.6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38</v>
      </c>
      <c r="Y89" s="558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39.530555555555551</v>
      </c>
      <c r="BN89" s="64">
        <f>IFERROR(Y89*I89/H89,"0")</f>
        <v>44.94</v>
      </c>
      <c r="BO89" s="64">
        <f>IFERROR(1/J89*(X89/H89),"0")</f>
        <v>5.4976851851851846E-2</v>
      </c>
      <c r="BP89" s="64">
        <f>IFERROR(1/J89*(Y89/H89),"0")</f>
        <v>6.25E-2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3.5185185185185182</v>
      </c>
      <c r="Y92" s="559">
        <f>IFERROR(Y89/H89,"0")+IFERROR(Y90/H90,"0")+IFERROR(Y91/H91,"0")</f>
        <v>4</v>
      </c>
      <c r="Z92" s="559">
        <f>IFERROR(IF(Z89="",0,Z89),"0")+IFERROR(IF(Z90="",0,Z90),"0")+IFERROR(IF(Z91="",0,Z91),"0")</f>
        <v>7.5920000000000001E-2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38</v>
      </c>
      <c r="Y93" s="559">
        <f>IFERROR(SUM(Y89:Y91),"0")</f>
        <v>43.2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33</v>
      </c>
      <c r="Y95" s="558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35.114444444444452</v>
      </c>
      <c r="BN95" s="64">
        <f>IFERROR(Y95*I95/H95,"0")</f>
        <v>43.095000000000006</v>
      </c>
      <c r="BO95" s="64">
        <f>IFERROR(1/J95*(X95/H95),"0")</f>
        <v>6.3657407407407413E-2</v>
      </c>
      <c r="BP95" s="64">
        <f>IFERROR(1/J95*(Y95/H95),"0")</f>
        <v>7.8125E-2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72</v>
      </c>
      <c r="Y98" s="558">
        <f>IFERROR(IF(X98="",0,CEILING((X98/$H98),1)*$H98),"")</f>
        <v>72.900000000000006</v>
      </c>
      <c r="Z98" s="36">
        <f>IFERROR(IF(Y98=0,"",ROUNDUP(Y98/H98,0)*0.00651),"")</f>
        <v>0.17577000000000001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78.719999999999985</v>
      </c>
      <c r="BN98" s="64">
        <f>IFERROR(Y98*I98/H98,"0")</f>
        <v>79.703999999999994</v>
      </c>
      <c r="BO98" s="64">
        <f>IFERROR(1/J98*(X98/H98),"0")</f>
        <v>0.14652014652014653</v>
      </c>
      <c r="BP98" s="64">
        <f>IFERROR(1/J98*(Y98/H98),"0")</f>
        <v>0.14835164835164835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30.74074074074074</v>
      </c>
      <c r="Y100" s="559">
        <f>IFERROR(Y95/H95,"0")+IFERROR(Y96/H96,"0")+IFERROR(Y97/H97,"0")+IFERROR(Y98/H98,"0")+IFERROR(Y99/H99,"0")</f>
        <v>32</v>
      </c>
      <c r="Z100" s="559">
        <f>IFERROR(IF(Z95="",0,Z95),"0")+IFERROR(IF(Z96="",0,Z96),"0")+IFERROR(IF(Z97="",0,Z97),"0")+IFERROR(IF(Z98="",0,Z98),"0")+IFERROR(IF(Z99="",0,Z99),"0")</f>
        <v>0.27067000000000002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105</v>
      </c>
      <c r="Y101" s="559">
        <f>IFERROR(SUM(Y95:Y99),"0")</f>
        <v>113.4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47</v>
      </c>
      <c r="Y104" s="558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48.893055555555549</v>
      </c>
      <c r="BN104" s="64">
        <f>IFERROR(Y104*I104/H104,"0")</f>
        <v>56.17499999999999</v>
      </c>
      <c r="BO104" s="64">
        <f>IFERROR(1/J104*(X104/H104),"0")</f>
        <v>6.7997685185185175E-2</v>
      </c>
      <c r="BP104" s="64">
        <f>IFERROR(1/J104*(Y104/H104),"0")</f>
        <v>7.8125E-2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29</v>
      </c>
      <c r="Y106" s="558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30.353333333333335</v>
      </c>
      <c r="BN106" s="64">
        <f>IFERROR(Y106*I106/H106,"0")</f>
        <v>32.97</v>
      </c>
      <c r="BO106" s="64">
        <f>IFERROR(1/J106*(X106/H106),"0")</f>
        <v>4.8821548821548821E-2</v>
      </c>
      <c r="BP106" s="64">
        <f>IFERROR(1/J106*(Y106/H106),"0")</f>
        <v>5.3030303030303032E-2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10.796296296296296</v>
      </c>
      <c r="Y108" s="559">
        <f>IFERROR(Y104/H104,"0")+IFERROR(Y105/H105,"0")+IFERROR(Y106/H106,"0")+IFERROR(Y107/H107,"0")</f>
        <v>12</v>
      </c>
      <c r="Z108" s="559">
        <f>IFERROR(IF(Z104="",0,Z104),"0")+IFERROR(IF(Z105="",0,Z105),"0")+IFERROR(IF(Z106="",0,Z106),"0")+IFERROR(IF(Z107="",0,Z107),"0")</f>
        <v>0.15804000000000001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76</v>
      </c>
      <c r="Y109" s="559">
        <f>IFERROR(SUM(Y104:Y107),"0")</f>
        <v>85.5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21</v>
      </c>
      <c r="Y113" s="558">
        <f>IFERROR(IF(X113="",0,CEILING((X113/$H113),1)*$H113),"")</f>
        <v>21.599999999999998</v>
      </c>
      <c r="Z113" s="36">
        <f>IFERROR(IF(Y113=0,"",ROUNDUP(Y113/H113,0)*0.00651),"")</f>
        <v>5.8590000000000003E-2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22.574999999999999</v>
      </c>
      <c r="BN113" s="64">
        <f>IFERROR(Y113*I113/H113,"0")</f>
        <v>23.22</v>
      </c>
      <c r="BO113" s="64">
        <f>IFERROR(1/J113*(X113/H113),"0")</f>
        <v>4.807692307692308E-2</v>
      </c>
      <c r="BP113" s="64">
        <f>IFERROR(1/J113*(Y113/H113),"0")</f>
        <v>4.9450549450549455E-2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8.75</v>
      </c>
      <c r="Y114" s="559">
        <f>IFERROR(Y111/H111,"0")+IFERROR(Y112/H112,"0")+IFERROR(Y113/H113,"0")</f>
        <v>9</v>
      </c>
      <c r="Z114" s="559">
        <f>IFERROR(IF(Z111="",0,Z111),"0")+IFERROR(IF(Z112="",0,Z112),"0")+IFERROR(IF(Z113="",0,Z113),"0")</f>
        <v>5.8590000000000003E-2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21</v>
      </c>
      <c r="Y115" s="559">
        <f>IFERROR(SUM(Y111:Y113),"0")</f>
        <v>21.599999999999998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71</v>
      </c>
      <c r="Y119" s="558">
        <f>IFERROR(IF(X119="",0,CEILING((X119/$H119),1)*$H119),"")</f>
        <v>72.900000000000006</v>
      </c>
      <c r="Z119" s="36">
        <f>IFERROR(IF(Y119=0,"",ROUNDUP(Y119/H119,0)*0.00651),"")</f>
        <v>0.17577000000000001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77.626666666666651</v>
      </c>
      <c r="BN119" s="64">
        <f>IFERROR(Y119*I119/H119,"0")</f>
        <v>79.703999999999994</v>
      </c>
      <c r="BO119" s="64">
        <f>IFERROR(1/J119*(X119/H119),"0")</f>
        <v>0.14448514448514449</v>
      </c>
      <c r="BP119" s="64">
        <f>IFERROR(1/J119*(Y119/H119),"0")</f>
        <v>0.14835164835164835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26.296296296296294</v>
      </c>
      <c r="Y121" s="559">
        <f>IFERROR(Y117/H117,"0")+IFERROR(Y118/H118,"0")+IFERROR(Y119/H119,"0")+IFERROR(Y120/H120,"0")</f>
        <v>27</v>
      </c>
      <c r="Z121" s="559">
        <f>IFERROR(IF(Z117="",0,Z117),"0")+IFERROR(IF(Z118="",0,Z118),"0")+IFERROR(IF(Z119="",0,Z119),"0")+IFERROR(IF(Z120="",0,Z120),"0")</f>
        <v>0.17577000000000001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71</v>
      </c>
      <c r="Y122" s="559">
        <f>IFERROR(SUM(Y117:Y120),"0")</f>
        <v>72.900000000000006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12</v>
      </c>
      <c r="Y162" s="558">
        <f t="shared" ref="Y162:Y170" si="16">IFERROR(IF(X162="",0,CEILING((X162/$H162),1)*$H162),"")</f>
        <v>12.600000000000001</v>
      </c>
      <c r="Z162" s="36">
        <f>IFERROR(IF(Y162=0,"",ROUNDUP(Y162/H162,0)*0.00902),"")</f>
        <v>2.7060000000000001E-2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12.77142857142857</v>
      </c>
      <c r="BN162" s="64">
        <f t="shared" ref="BN162:BN170" si="18">IFERROR(Y162*I162/H162,"0")</f>
        <v>13.41</v>
      </c>
      <c r="BO162" s="64">
        <f t="shared" ref="BO162:BO170" si="19">IFERROR(1/J162*(X162/H162),"0")</f>
        <v>2.1645021645021648E-2</v>
      </c>
      <c r="BP162" s="64">
        <f t="shared" ref="BP162:BP170" si="20">IFERROR(1/J162*(Y162/H162),"0")</f>
        <v>2.2727272727272728E-2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2.8571428571428572</v>
      </c>
      <c r="Y171" s="559">
        <f>IFERROR(Y162/H162,"0")+IFERROR(Y163/H163,"0")+IFERROR(Y164/H164,"0")+IFERROR(Y165/H165,"0")+IFERROR(Y166/H166,"0")+IFERROR(Y167/H167,"0")+IFERROR(Y168/H168,"0")+IFERROR(Y169/H169,"0")+IFERROR(Y170/H170,"0")</f>
        <v>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2.7060000000000001E-2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12</v>
      </c>
      <c r="Y172" s="559">
        <f>IFERROR(SUM(Y162:Y170),"0")</f>
        <v>12.600000000000001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4</v>
      </c>
      <c r="Y195" s="558">
        <f t="shared" ref="Y195:Y202" si="21">IFERROR(IF(X195="",0,CEILING((X195/$H195),1)*$H195),"")</f>
        <v>5.4</v>
      </c>
      <c r="Z195" s="36">
        <f>IFERROR(IF(Y195=0,"",ROUNDUP(Y195/H195,0)*0.00902),"")</f>
        <v>9.0200000000000002E-3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4.1555555555555559</v>
      </c>
      <c r="BN195" s="64">
        <f t="shared" ref="BN195:BN202" si="23">IFERROR(Y195*I195/H195,"0")</f>
        <v>5.61</v>
      </c>
      <c r="BO195" s="64">
        <f t="shared" ref="BO195:BO202" si="24">IFERROR(1/J195*(X195/H195),"0")</f>
        <v>5.6116722783389446E-3</v>
      </c>
      <c r="BP195" s="64">
        <f t="shared" ref="BP195:BP202" si="25">IFERROR(1/J195*(Y195/H195),"0")</f>
        <v>7.575757575757576E-3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10</v>
      </c>
      <c r="Y203" s="559">
        <f>IFERROR(Y195/H195,"0")+IFERROR(Y196/H196,"0")+IFERROR(Y197/H197,"0")+IFERROR(Y198/H198,"0")+IFERROR(Y199/H199,"0")+IFERROR(Y200/H200,"0")+IFERROR(Y201/H201,"0")+IFERROR(Y202/H202,"0")</f>
        <v>11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9.9220000000000003E-2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54</v>
      </c>
      <c r="Y204" s="559">
        <f>IFERROR(SUM(Y195:Y202),"0")</f>
        <v>59.4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16</v>
      </c>
      <c r="Y208" s="558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16.954482758620689</v>
      </c>
      <c r="BN208" s="64">
        <f t="shared" si="28"/>
        <v>18.437999999999999</v>
      </c>
      <c r="BO208" s="64">
        <f t="shared" si="29"/>
        <v>2.8735632183908049E-2</v>
      </c>
      <c r="BP208" s="64">
        <f t="shared" si="30"/>
        <v>3.125E-2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155</v>
      </c>
      <c r="Y211" s="558">
        <f t="shared" si="26"/>
        <v>156</v>
      </c>
      <c r="Z211" s="36">
        <f t="shared" si="31"/>
        <v>0.42315000000000003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171.27500000000001</v>
      </c>
      <c r="BN211" s="64">
        <f t="shared" si="28"/>
        <v>172.38000000000002</v>
      </c>
      <c r="BO211" s="64">
        <f t="shared" si="29"/>
        <v>0.35485347985347993</v>
      </c>
      <c r="BP211" s="64">
        <f t="shared" si="30"/>
        <v>0.35714285714285715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112</v>
      </c>
      <c r="Y212" s="558">
        <f t="shared" si="26"/>
        <v>112.8</v>
      </c>
      <c r="Z212" s="36">
        <f t="shared" si="31"/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123.76</v>
      </c>
      <c r="BN212" s="64">
        <f t="shared" si="28"/>
        <v>124.64400000000001</v>
      </c>
      <c r="BO212" s="64">
        <f t="shared" si="29"/>
        <v>0.25641025641025644</v>
      </c>
      <c r="BP212" s="64">
        <f t="shared" si="30"/>
        <v>0.25824175824175827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157</v>
      </c>
      <c r="Y213" s="558">
        <f t="shared" si="26"/>
        <v>158.4</v>
      </c>
      <c r="Z213" s="36">
        <f t="shared" si="31"/>
        <v>0.42965999999999999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173.48500000000001</v>
      </c>
      <c r="BN213" s="64">
        <f t="shared" si="28"/>
        <v>175.03200000000004</v>
      </c>
      <c r="BO213" s="64">
        <f t="shared" si="29"/>
        <v>0.35943223443223449</v>
      </c>
      <c r="BP213" s="64">
        <f t="shared" si="30"/>
        <v>0.36263736263736268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56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62.019999999999996</v>
      </c>
      <c r="BN214" s="64">
        <f t="shared" si="28"/>
        <v>63.792000000000002</v>
      </c>
      <c r="BO214" s="64">
        <f t="shared" si="29"/>
        <v>0.12820512820512822</v>
      </c>
      <c r="BP214" s="64">
        <f t="shared" si="30"/>
        <v>0.13186813186813187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235.17241379310352</v>
      </c>
      <c r="Y215" s="559">
        <f>IFERROR(Y206/H206,"0")+IFERROR(Y207/H207,"0")+IFERROR(Y208/H208,"0")+IFERROR(Y209/H209,"0")+IFERROR(Y210/H210,"0")+IFERROR(Y211/H211,"0")+IFERROR(Y212/H212,"0")+IFERROR(Y213/H213,"0")+IFERROR(Y214/H214,"0")</f>
        <v>238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1.5743199999999999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576</v>
      </c>
      <c r="Y216" s="559">
        <f>IFERROR(SUM(Y206:Y214),"0")</f>
        <v>583.80000000000007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18</v>
      </c>
      <c r="Y218" s="558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19.890000000000004</v>
      </c>
      <c r="BN218" s="64">
        <f>IFERROR(Y218*I218/H218,"0")</f>
        <v>21.216000000000001</v>
      </c>
      <c r="BO218" s="64">
        <f>IFERROR(1/J218*(X218/H218),"0")</f>
        <v>4.1208791208791215E-2</v>
      </c>
      <c r="BP218" s="64">
        <f>IFERROR(1/J218*(Y218/H218),"0")</f>
        <v>4.3956043956043959E-2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7.5</v>
      </c>
      <c r="Y220" s="559">
        <f>IFERROR(Y218/H218,"0")+IFERROR(Y219/H219,"0")</f>
        <v>8</v>
      </c>
      <c r="Z220" s="559">
        <f>IFERROR(IF(Z218="",0,Z218),"0")+IFERROR(IF(Z219="",0,Z219),"0")</f>
        <v>5.2080000000000001E-2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18</v>
      </c>
      <c r="Y221" s="559">
        <f>IFERROR(SUM(Y218:Y219),"0")</f>
        <v>19.2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43</v>
      </c>
      <c r="Y269" s="558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47.515000000000001</v>
      </c>
      <c r="BN269" s="64">
        <f>IFERROR(Y269*I269/H269,"0")</f>
        <v>47.736000000000004</v>
      </c>
      <c r="BO269" s="64">
        <f>IFERROR(1/J269*(X269/H269),"0")</f>
        <v>9.8443223443223454E-2</v>
      </c>
      <c r="BP269" s="64">
        <f>IFERROR(1/J269*(Y269/H269),"0")</f>
        <v>9.8901098901098911E-2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126</v>
      </c>
      <c r="Y270" s="558">
        <f>IFERROR(IF(X270="",0,CEILING((X270/$H270),1)*$H270),"")</f>
        <v>127.19999999999999</v>
      </c>
      <c r="Z270" s="36">
        <f>IFERROR(IF(Y270=0,"",ROUNDUP(Y270/H270,0)*0.00651),"")</f>
        <v>0.34503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135.44999999999999</v>
      </c>
      <c r="BN270" s="64">
        <f>IFERROR(Y270*I270/H270,"0")</f>
        <v>136.74</v>
      </c>
      <c r="BO270" s="64">
        <f>IFERROR(1/J270*(X270/H270),"0")</f>
        <v>0.28846153846153849</v>
      </c>
      <c r="BP270" s="64">
        <f>IFERROR(1/J270*(Y270/H270),"0")</f>
        <v>0.29120879120879123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70.416666666666671</v>
      </c>
      <c r="Y271" s="559">
        <f>IFERROR(Y268/H268,"0")+IFERROR(Y269/H269,"0")+IFERROR(Y270/H270,"0")</f>
        <v>71</v>
      </c>
      <c r="Z271" s="559">
        <f>IFERROR(IF(Z268="",0,Z268),"0")+IFERROR(IF(Z269="",0,Z269),"0")+IFERROR(IF(Z270="",0,Z270),"0")</f>
        <v>0.46221000000000001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169</v>
      </c>
      <c r="Y272" s="559">
        <f>IFERROR(SUM(Y268:Y270),"0")</f>
        <v>170.39999999999998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131</v>
      </c>
      <c r="Y345" s="558">
        <f t="shared" si="47"/>
        <v>135</v>
      </c>
      <c r="Z345" s="36">
        <f>IFERROR(IF(Y345=0,"",ROUNDUP(Y345/H345,0)*0.02175),"")</f>
        <v>0.19574999999999998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135.19200000000001</v>
      </c>
      <c r="BN345" s="64">
        <f t="shared" si="49"/>
        <v>139.32000000000002</v>
      </c>
      <c r="BO345" s="64">
        <f t="shared" si="50"/>
        <v>0.18194444444444441</v>
      </c>
      <c r="BP345" s="64">
        <f t="shared" si="51"/>
        <v>0.1875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129</v>
      </c>
      <c r="Y346" s="558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133.12800000000001</v>
      </c>
      <c r="BN346" s="64">
        <f t="shared" si="49"/>
        <v>139.32000000000002</v>
      </c>
      <c r="BO346" s="64">
        <f t="shared" si="50"/>
        <v>0.17916666666666664</v>
      </c>
      <c r="BP346" s="64">
        <f t="shared" si="51"/>
        <v>0.1875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17.333333333333332</v>
      </c>
      <c r="Y351" s="559">
        <f>IFERROR(Y344/H344,"0")+IFERROR(Y345/H345,"0")+IFERROR(Y346/H346,"0")+IFERROR(Y347/H347,"0")+IFERROR(Y348/H348,"0")+IFERROR(Y349/H349,"0")+IFERROR(Y350/H350,"0")</f>
        <v>18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0.39149999999999996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260</v>
      </c>
      <c r="Y352" s="559">
        <f>IFERROR(SUM(Y344:Y350),"0")</f>
        <v>270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236</v>
      </c>
      <c r="Y354" s="558">
        <f>IFERROR(IF(X354="",0,CEILING((X354/$H354),1)*$H354),"")</f>
        <v>240</v>
      </c>
      <c r="Z354" s="36">
        <f>IFERROR(IF(Y354=0,"",ROUNDUP(Y354/H354,0)*0.02175),"")</f>
        <v>0.34799999999999998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243.55200000000002</v>
      </c>
      <c r="BN354" s="64">
        <f>IFERROR(Y354*I354/H354,"0")</f>
        <v>247.68</v>
      </c>
      <c r="BO354" s="64">
        <f>IFERROR(1/J354*(X354/H354),"0")</f>
        <v>0.32777777777777772</v>
      </c>
      <c r="BP354" s="64">
        <f>IFERROR(1/J354*(Y354/H354),"0")</f>
        <v>0.33333333333333331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15.733333333333333</v>
      </c>
      <c r="Y356" s="559">
        <f>IFERROR(Y354/H354,"0")+IFERROR(Y355/H355,"0")</f>
        <v>16</v>
      </c>
      <c r="Z356" s="559">
        <f>IFERROR(IF(Z354="",0,Z354),"0")+IFERROR(IF(Z355="",0,Z355),"0")</f>
        <v>0.34799999999999998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236</v>
      </c>
      <c r="Y357" s="559">
        <f>IFERROR(SUM(Y354:Y355),"0")</f>
        <v>240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78</v>
      </c>
      <c r="Y364" s="558">
        <f>IFERROR(IF(X364="",0,CEILING((X364/$H364),1)*$H364),"")</f>
        <v>81</v>
      </c>
      <c r="Z364" s="36">
        <f>IFERROR(IF(Y364=0,"",ROUNDUP(Y364/H364,0)*0.01898),"")</f>
        <v>0.17082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82.49799999999999</v>
      </c>
      <c r="BN364" s="64">
        <f>IFERROR(Y364*I364/H364,"0")</f>
        <v>85.670999999999992</v>
      </c>
      <c r="BO364" s="64">
        <f>IFERROR(1/J364*(X364/H364),"0")</f>
        <v>0.13541666666666666</v>
      </c>
      <c r="BP364" s="64">
        <f>IFERROR(1/J364*(Y364/H364),"0")</f>
        <v>0.140625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8.6666666666666661</v>
      </c>
      <c r="Y365" s="559">
        <f>IFERROR(Y364/H364,"0")</f>
        <v>9</v>
      </c>
      <c r="Z365" s="559">
        <f>IFERROR(IF(Z364="",0,Z364),"0")</f>
        <v>0.17082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78</v>
      </c>
      <c r="Y366" s="559">
        <f>IFERROR(SUM(Y364:Y364),"0")</f>
        <v>81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9</v>
      </c>
      <c r="Y379" s="558">
        <f>IFERROR(IF(X379="",0,CEILING((X379/$H379),1)*$H379),"")</f>
        <v>9</v>
      </c>
      <c r="Z379" s="36">
        <f>IFERROR(IF(Y379=0,"",ROUNDUP(Y379/H379,0)*0.01898),"")</f>
        <v>1.898E-2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9.5190000000000001</v>
      </c>
      <c r="BN379" s="64">
        <f>IFERROR(Y379*I379/H379,"0")</f>
        <v>9.5190000000000001</v>
      </c>
      <c r="BO379" s="64">
        <f>IFERROR(1/J379*(X379/H379),"0")</f>
        <v>1.5625E-2</v>
      </c>
      <c r="BP379" s="64">
        <f>IFERROR(1/J379*(Y379/H379),"0")</f>
        <v>1.5625E-2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</v>
      </c>
      <c r="Y381" s="559">
        <f>IFERROR(Y379/H379,"0")+IFERROR(Y380/H380,"0")</f>
        <v>1</v>
      </c>
      <c r="Z381" s="559">
        <f>IFERROR(IF(Z379="",0,Z379),"0")+IFERROR(IF(Z380="",0,Z380),"0")</f>
        <v>1.898E-2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9</v>
      </c>
      <c r="Y382" s="559">
        <f>IFERROR(SUM(Y379:Y380),"0")</f>
        <v>9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5</v>
      </c>
      <c r="Y413" s="558">
        <f>IFERROR(IF(X413="",0,CEILING((X413/$H413),1)*$H413),"")</f>
        <v>5.4</v>
      </c>
      <c r="Z413" s="36">
        <f>IFERROR(IF(Y413=0,"",ROUNDUP(Y413/H413,0)*0.00902),"")</f>
        <v>9.0200000000000002E-3</v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5.1944444444444446</v>
      </c>
      <c r="BN413" s="64">
        <f>IFERROR(Y413*I413/H413,"0")</f>
        <v>5.61</v>
      </c>
      <c r="BO413" s="64">
        <f>IFERROR(1/J413*(X413/H413),"0")</f>
        <v>7.0145903479236806E-3</v>
      </c>
      <c r="BP413" s="64">
        <f>IFERROR(1/J413*(Y413/H413),"0")</f>
        <v>7.575757575757576E-3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0.92592592592592582</v>
      </c>
      <c r="Y417" s="559">
        <f>IFERROR(Y413/H413,"0")+IFERROR(Y414/H414,"0")+IFERROR(Y415/H415,"0")+IFERROR(Y416/H416,"0")</f>
        <v>1</v>
      </c>
      <c r="Z417" s="559">
        <f>IFERROR(IF(Z413="",0,Z413),"0")+IFERROR(IF(Z414="",0,Z414),"0")+IFERROR(IF(Z415="",0,Z415),"0")+IFERROR(IF(Z416="",0,Z416),"0")</f>
        <v>9.0200000000000002E-3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5</v>
      </c>
      <c r="Y418" s="559">
        <f>IFERROR(SUM(Y413:Y416),"0")</f>
        <v>5.4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3</v>
      </c>
      <c r="Y421" s="558">
        <f>IFERROR(IF(X421="",0,CEILING((X421/$H421),1)*$H421),"")</f>
        <v>3.5999999999999996</v>
      </c>
      <c r="Z421" s="36">
        <f>IFERROR(IF(Y421=0,"",ROUNDUP(Y421/H421,0)*0.00651),"")</f>
        <v>1.9529999999999999E-2</v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5.2500000000000009</v>
      </c>
      <c r="BN421" s="64">
        <f>IFERROR(Y421*I421/H421,"0")</f>
        <v>6.3</v>
      </c>
      <c r="BO421" s="64">
        <f>IFERROR(1/J421*(X421/H421),"0")</f>
        <v>1.3736263736263738E-2</v>
      </c>
      <c r="BP421" s="64">
        <f>IFERROR(1/J421*(Y421/H421),"0")</f>
        <v>1.6483516483516484E-2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2.5</v>
      </c>
      <c r="Y422" s="559">
        <f>IFERROR(Y421/H421,"0")</f>
        <v>3</v>
      </c>
      <c r="Z422" s="559">
        <f>IFERROR(IF(Z421="",0,Z421),"0")</f>
        <v>1.9529999999999999E-2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3</v>
      </c>
      <c r="Y423" s="559">
        <f>IFERROR(SUM(Y421:Y421),"0")</f>
        <v>3.5999999999999996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12</v>
      </c>
      <c r="Y433" s="558">
        <f t="shared" si="58"/>
        <v>15.84</v>
      </c>
      <c r="Z433" s="36">
        <f t="shared" si="59"/>
        <v>3.5880000000000002E-2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12.818181818181817</v>
      </c>
      <c r="BN433" s="64">
        <f t="shared" si="61"/>
        <v>16.919999999999998</v>
      </c>
      <c r="BO433" s="64">
        <f t="shared" si="62"/>
        <v>2.1853146853146852E-2</v>
      </c>
      <c r="BP433" s="64">
        <f t="shared" si="63"/>
        <v>2.8846153846153848E-2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18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19.227272727272727</v>
      </c>
      <c r="BN434" s="64">
        <f t="shared" si="61"/>
        <v>22.56</v>
      </c>
      <c r="BO434" s="64">
        <f t="shared" si="62"/>
        <v>3.277972027972028E-2</v>
      </c>
      <c r="BP434" s="64">
        <f t="shared" si="63"/>
        <v>3.8461538461538464E-2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11.363636363636363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0.15548000000000001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60</v>
      </c>
      <c r="Y447" s="559">
        <f>IFERROR(SUM(Y432:Y445),"0")</f>
        <v>68.64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34</v>
      </c>
      <c r="Y491" s="558">
        <f>IFERROR(IF(X491="",0,CEILING((X491/$H491),1)*$H491),"")</f>
        <v>36</v>
      </c>
      <c r="Z491" s="36">
        <f>IFERROR(IF(Y491=0,"",ROUNDUP(Y491/H491,0)*0.01898),"")</f>
        <v>7.5920000000000001E-2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35.960666666666668</v>
      </c>
      <c r="BN491" s="64">
        <f>IFERROR(Y491*I491/H491,"0")</f>
        <v>38.076000000000001</v>
      </c>
      <c r="BO491" s="64">
        <f>IFERROR(1/J491*(X491/H491),"0")</f>
        <v>5.9027777777777776E-2</v>
      </c>
      <c r="BP491" s="64">
        <f>IFERROR(1/J491*(Y491/H491),"0")</f>
        <v>6.25E-2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3.7777777777777777</v>
      </c>
      <c r="Y493" s="559">
        <f>IFERROR(Y491/H491,"0")+IFERROR(Y492/H492,"0")</f>
        <v>4</v>
      </c>
      <c r="Z493" s="559">
        <f>IFERROR(IF(Z491="",0,Z491),"0")+IFERROR(IF(Z492="",0,Z492),"0")</f>
        <v>7.5920000000000001E-2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34</v>
      </c>
      <c r="Y494" s="559">
        <f>IFERROR(SUM(Y491:Y492),"0")</f>
        <v>36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1908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1989.4400000000003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2041.8444375380755</v>
      </c>
      <c r="Y506" s="559">
        <f>IFERROR(SUM(BN22:BN502),"0")</f>
        <v>2128.2020000000002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2141.8444375380755</v>
      </c>
      <c r="Y508" s="559">
        <f>GrossWeightTotalR+PalletQtyTotalR*25</f>
        <v>2228.2020000000002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475.92232214301191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490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4.3130099999999985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72.200000000000017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21.6</v>
      </c>
      <c r="E515" s="46">
        <f>IFERROR(Y89*1,"0")+IFERROR(Y90*1,"0")+IFERROR(Y91*1,"0")+IFERROR(Y95*1,"0")+IFERROR(Y96*1,"0")+IFERROR(Y97*1,"0")+IFERROR(Y98*1,"0")+IFERROR(Y99*1,"0")</f>
        <v>156.60000000000002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12.600000000000001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662.40000000000009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170.39999999999998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591</v>
      </c>
      <c r="U515" s="46">
        <f>IFERROR(Y369*1,"0")+IFERROR(Y370*1,"0")+IFERROR(Y371*1,"0")+IFERROR(Y375*1,"0")+IFERROR(Y379*1,"0")+IFERROR(Y380*1,"0")+IFERROR(Y384*1,"0")</f>
        <v>9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5.4</v>
      </c>
      <c r="X515" s="46">
        <f>IFERROR(Y421*1,"0")</f>
        <v>3.5999999999999996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68.64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36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908,00"/>
        <filter val="1,00"/>
        <filter val="1,67"/>
        <filter val="10,00"/>
        <filter val="10,80"/>
        <filter val="105,00"/>
        <filter val="11,36"/>
        <filter val="112,00"/>
        <filter val="12,00"/>
        <filter val="126,00"/>
        <filter val="129,00"/>
        <filter val="131,00"/>
        <filter val="15,73"/>
        <filter val="155,00"/>
        <filter val="157,00"/>
        <filter val="16,00"/>
        <filter val="169,00"/>
        <filter val="17,33"/>
        <filter val="18,00"/>
        <filter val="2 041,84"/>
        <filter val="2 141,84"/>
        <filter val="2,50"/>
        <filter val="2,86"/>
        <filter val="21,00"/>
        <filter val="235,17"/>
        <filter val="236,00"/>
        <filter val="26,30"/>
        <filter val="260,00"/>
        <filter val="29,00"/>
        <filter val="3,00"/>
        <filter val="3,52"/>
        <filter val="3,78"/>
        <filter val="30,00"/>
        <filter val="30,74"/>
        <filter val="33,00"/>
        <filter val="34,00"/>
        <filter val="38,00"/>
        <filter val="4"/>
        <filter val="4,00"/>
        <filter val="43,00"/>
        <filter val="47,00"/>
        <filter val="475,92"/>
        <filter val="5,00"/>
        <filter val="50,00"/>
        <filter val="54,00"/>
        <filter val="56,00"/>
        <filter val="576,00"/>
        <filter val="6,91"/>
        <filter val="60,00"/>
        <filter val="65,00"/>
        <filter val="7,50"/>
        <filter val="70,42"/>
        <filter val="71,00"/>
        <filter val="72,00"/>
        <filter val="76,00"/>
        <filter val="78,00"/>
        <filter val="8,67"/>
        <filter val="8,75"/>
        <filter val="80,00"/>
        <filter val="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