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6436F2-E9A3-4E4C-8C10-84CCFB2ED3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Z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Y172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61" i="1" l="1"/>
  <c r="BN61" i="1"/>
  <c r="Z61" i="1"/>
  <c r="BP104" i="1"/>
  <c r="BN104" i="1"/>
  <c r="Z104" i="1"/>
  <c r="BP141" i="1"/>
  <c r="BN141" i="1"/>
  <c r="Z141" i="1"/>
  <c r="BP176" i="1"/>
  <c r="BN176" i="1"/>
  <c r="Z176" i="1"/>
  <c r="BP210" i="1"/>
  <c r="BN210" i="1"/>
  <c r="Z210" i="1"/>
  <c r="BP252" i="1"/>
  <c r="BN252" i="1"/>
  <c r="Z252" i="1"/>
  <c r="BP303" i="1"/>
  <c r="BN303" i="1"/>
  <c r="Z303" i="1"/>
  <c r="BP336" i="1"/>
  <c r="BN336" i="1"/>
  <c r="Z336" i="1"/>
  <c r="Z339" i="1" s="1"/>
  <c r="BP371" i="1"/>
  <c r="BN371" i="1"/>
  <c r="Z371" i="1"/>
  <c r="BP415" i="1"/>
  <c r="BN415" i="1"/>
  <c r="Z415" i="1"/>
  <c r="BP443" i="1"/>
  <c r="BN443" i="1"/>
  <c r="Z443" i="1"/>
  <c r="BP467" i="1"/>
  <c r="BN467" i="1"/>
  <c r="Z467" i="1"/>
  <c r="BP487" i="1"/>
  <c r="BN487" i="1"/>
  <c r="Z487" i="1"/>
  <c r="BP42" i="1"/>
  <c r="BN42" i="1"/>
  <c r="Z42" i="1"/>
  <c r="BP77" i="1"/>
  <c r="BN77" i="1"/>
  <c r="Z77" i="1"/>
  <c r="BP120" i="1"/>
  <c r="BN120" i="1"/>
  <c r="Z120" i="1"/>
  <c r="BP164" i="1"/>
  <c r="BN164" i="1"/>
  <c r="Z164" i="1"/>
  <c r="BP166" i="1"/>
  <c r="BN166" i="1"/>
  <c r="Z166" i="1"/>
  <c r="BP197" i="1"/>
  <c r="BN197" i="1"/>
  <c r="Z197" i="1"/>
  <c r="BP225" i="1"/>
  <c r="BN225" i="1"/>
  <c r="Z225" i="1"/>
  <c r="BP291" i="1"/>
  <c r="BN291" i="1"/>
  <c r="Z291" i="1"/>
  <c r="BP325" i="1"/>
  <c r="BN325" i="1"/>
  <c r="Z325" i="1"/>
  <c r="BP350" i="1"/>
  <c r="BN350" i="1"/>
  <c r="Z350" i="1"/>
  <c r="BP394" i="1"/>
  <c r="BN394" i="1"/>
  <c r="Z394" i="1"/>
  <c r="BP438" i="1"/>
  <c r="BN438" i="1"/>
  <c r="Z438" i="1"/>
  <c r="BP457" i="1"/>
  <c r="BN457" i="1"/>
  <c r="Z457" i="1"/>
  <c r="Y489" i="1"/>
  <c r="Y488" i="1"/>
  <c r="BP486" i="1"/>
  <c r="BN486" i="1"/>
  <c r="Z486" i="1"/>
  <c r="Z488" i="1" s="1"/>
  <c r="X505" i="1"/>
  <c r="Y32" i="1"/>
  <c r="D515" i="1"/>
  <c r="Y101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3" i="1"/>
  <c r="BN293" i="1"/>
  <c r="Z293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Z468" i="1" s="1"/>
  <c r="Y468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Z106" i="1"/>
  <c r="BN106" i="1"/>
  <c r="Y114" i="1"/>
  <c r="Z118" i="1"/>
  <c r="BN118" i="1"/>
  <c r="Z124" i="1"/>
  <c r="BN124" i="1"/>
  <c r="BP124" i="1"/>
  <c r="G515" i="1"/>
  <c r="Z135" i="1"/>
  <c r="BN135" i="1"/>
  <c r="BP135" i="1"/>
  <c r="Z146" i="1"/>
  <c r="Z147" i="1" s="1"/>
  <c r="BN146" i="1"/>
  <c r="BP146" i="1"/>
  <c r="Z150" i="1"/>
  <c r="BN150" i="1"/>
  <c r="BP150" i="1"/>
  <c r="Z158" i="1"/>
  <c r="Z159" i="1" s="1"/>
  <c r="BN158" i="1"/>
  <c r="BP158" i="1"/>
  <c r="Z162" i="1"/>
  <c r="BN162" i="1"/>
  <c r="BP162" i="1"/>
  <c r="Y178" i="1"/>
  <c r="BP174" i="1"/>
  <c r="BN174" i="1"/>
  <c r="Z174" i="1"/>
  <c r="Y203" i="1"/>
  <c r="BP195" i="1"/>
  <c r="BN195" i="1"/>
  <c r="Z195" i="1"/>
  <c r="Y216" i="1"/>
  <c r="BP207" i="1"/>
  <c r="Z207" i="1"/>
  <c r="Y220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P515" i="1"/>
  <c r="Y276" i="1"/>
  <c r="BP275" i="1"/>
  <c r="BN275" i="1"/>
  <c r="Z275" i="1"/>
  <c r="Z276" i="1" s="1"/>
  <c r="Y281" i="1"/>
  <c r="Y280" i="1"/>
  <c r="BP279" i="1"/>
  <c r="BN279" i="1"/>
  <c r="Z279" i="1"/>
  <c r="Z280" i="1" s="1"/>
  <c r="Q515" i="1"/>
  <c r="Y285" i="1"/>
  <c r="BP284" i="1"/>
  <c r="BN284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499" i="1"/>
  <c r="Y498" i="1"/>
  <c r="BP496" i="1"/>
  <c r="BN496" i="1"/>
  <c r="Z496" i="1"/>
  <c r="Y232" i="1"/>
  <c r="Y247" i="1"/>
  <c r="Y272" i="1"/>
  <c r="Y271" i="1"/>
  <c r="BP338" i="1"/>
  <c r="BN338" i="1"/>
  <c r="Z338" i="1"/>
  <c r="BP344" i="1"/>
  <c r="BN344" i="1"/>
  <c r="Z344" i="1"/>
  <c r="Z351" i="1" s="1"/>
  <c r="Y356" i="1"/>
  <c r="BP354" i="1"/>
  <c r="BN354" i="1"/>
  <c r="Z354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S515" i="1"/>
  <c r="Y339" i="1"/>
  <c r="Y453" i="1"/>
  <c r="Y452" i="1"/>
  <c r="H9" i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N207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BP347" i="1"/>
  <c r="BN347" i="1"/>
  <c r="Z347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F515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Z132" i="1" s="1"/>
  <c r="BN130" i="1"/>
  <c r="BP130" i="1"/>
  <c r="Y133" i="1"/>
  <c r="Z136" i="1"/>
  <c r="BN136" i="1"/>
  <c r="Z140" i="1"/>
  <c r="Z142" i="1" s="1"/>
  <c r="BN140" i="1"/>
  <c r="BP140" i="1"/>
  <c r="H515" i="1"/>
  <c r="Y148" i="1"/>
  <c r="Z151" i="1"/>
  <c r="Z153" i="1" s="1"/>
  <c r="BN151" i="1"/>
  <c r="I515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5" i="1"/>
  <c r="Z186" i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BP209" i="1"/>
  <c r="BN209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Y351" i="1"/>
  <c r="BP349" i="1"/>
  <c r="BN349" i="1"/>
  <c r="Z349" i="1"/>
  <c r="Y357" i="1"/>
  <c r="Y36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Y277" i="1"/>
  <c r="Y286" i="1"/>
  <c r="R515" i="1"/>
  <c r="Y295" i="1"/>
  <c r="Y340" i="1"/>
  <c r="T515" i="1"/>
  <c r="Y352" i="1"/>
  <c r="Z355" i="1"/>
  <c r="BN355" i="1"/>
  <c r="Z359" i="1"/>
  <c r="Z361" i="1" s="1"/>
  <c r="BN359" i="1"/>
  <c r="BP359" i="1"/>
  <c r="U515" i="1"/>
  <c r="Y372" i="1"/>
  <c r="Z370" i="1"/>
  <c r="Z372" i="1" s="1"/>
  <c r="BN370" i="1"/>
  <c r="Y381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Y418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Z462" i="1" s="1"/>
  <c r="BP466" i="1"/>
  <c r="BN466" i="1"/>
  <c r="Z466" i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83" i="1"/>
  <c r="Z356" i="1"/>
  <c r="Z264" i="1"/>
  <c r="Z215" i="1"/>
  <c r="Z187" i="1"/>
  <c r="Z137" i="1"/>
  <c r="Z126" i="1"/>
  <c r="Z114" i="1"/>
  <c r="Z92" i="1"/>
  <c r="Z71" i="1"/>
  <c r="Z58" i="1"/>
  <c r="Z326" i="1"/>
  <c r="Z400" i="1"/>
  <c r="Z203" i="1"/>
  <c r="Z100" i="1"/>
  <c r="Z65" i="1"/>
  <c r="Y509" i="1"/>
  <c r="Y507" i="1"/>
  <c r="Z32" i="1"/>
  <c r="Z295" i="1"/>
  <c r="Z417" i="1"/>
  <c r="Z171" i="1"/>
  <c r="Z108" i="1"/>
  <c r="Y506" i="1"/>
  <c r="Y508" i="1" s="1"/>
  <c r="Z247" i="1"/>
  <c r="Z498" i="1"/>
  <c r="Z446" i="1"/>
  <c r="X508" i="1"/>
  <c r="Z305" i="1"/>
  <c r="Z477" i="1"/>
  <c r="Z313" i="1"/>
  <c r="Z256" i="1"/>
  <c r="Z231" i="1"/>
  <c r="Z121" i="1"/>
  <c r="Z80" i="1"/>
  <c r="Z44" i="1"/>
  <c r="Y505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<sst xmlns="http://schemas.openxmlformats.org/spreadsheetml/2006/main" count="2248" uniqueCount="825">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</sst>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topLeftCell="A351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228</v>
      </c>
      <c r="Y41" s="558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237.18333333333331</v>
      </c>
      <c r="BN41" s="64">
        <f>IFERROR(Y41*I41/H41,"0")</f>
        <v>247.17</v>
      </c>
      <c r="BO41" s="64">
        <f>IFERROR(1/J41*(X41/H41),"0")</f>
        <v>0.3298611111111111</v>
      </c>
      <c r="BP41" s="64">
        <f>IFERROR(1/J41*(Y41/H41),"0")</f>
        <v>0.34375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21.111111111111111</v>
      </c>
      <c r="Y44" s="559">
        <f>IFERROR(Y41/H41,"0")+IFERROR(Y42/H42,"0")+IFERROR(Y43/H43,"0")</f>
        <v>22</v>
      </c>
      <c r="Z44" s="559">
        <f>IFERROR(IF(Z41="",0,Z41),"0")+IFERROR(IF(Z42="",0,Z42),"0")+IFERROR(IF(Z43="",0,Z43),"0")</f>
        <v>0.41755999999999999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228</v>
      </c>
      <c r="Y45" s="559">
        <f>IFERROR(SUM(Y41:Y43),"0")</f>
        <v>237.60000000000002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7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7.2718749999999996</v>
      </c>
      <c r="BN52" s="64">
        <f t="shared" ref="BN52:BN57" si="8">IFERROR(Y52*I52/H52,"0")</f>
        <v>11.635</v>
      </c>
      <c r="BO52" s="64">
        <f t="shared" ref="BO52:BO57" si="9">IFERROR(1/J52*(X52/H52),"0")</f>
        <v>9.765625E-3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30</v>
      </c>
      <c r="Y53" s="558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21</v>
      </c>
      <c r="Y55" s="558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22.102499999999999</v>
      </c>
      <c r="BN55" s="64">
        <f t="shared" si="8"/>
        <v>25.259999999999998</v>
      </c>
      <c r="BO55" s="64">
        <f t="shared" si="9"/>
        <v>3.9772727272727272E-2</v>
      </c>
      <c r="BP55" s="64">
        <f t="shared" si="10"/>
        <v>4.5454545454545456E-2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8.6527777777777786</v>
      </c>
      <c r="Y58" s="559">
        <f>IFERROR(Y52/H52,"0")+IFERROR(Y53/H53,"0")+IFERROR(Y54/H54,"0")+IFERROR(Y55/H55,"0")+IFERROR(Y56/H56,"0")+IFERROR(Y57/H57,"0")</f>
        <v>10</v>
      </c>
      <c r="Z58" s="559">
        <f>IFERROR(IF(Z52="",0,Z52),"0")+IFERROR(IF(Z53="",0,Z53),"0")+IFERROR(IF(Z54="",0,Z54),"0")+IFERROR(IF(Z55="",0,Z55),"0")+IFERROR(IF(Z56="",0,Z56),"0")+IFERROR(IF(Z57="",0,Z57),"0")</f>
        <v>0.13003999999999999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58</v>
      </c>
      <c r="Y59" s="559">
        <f>IFERROR(SUM(Y52:Y57),"0")</f>
        <v>67.600000000000009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25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2.3148148148148149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25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242</v>
      </c>
      <c r="Y89" s="558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251.74722222222221</v>
      </c>
      <c r="BN89" s="64">
        <f>IFERROR(Y89*I89/H89,"0")</f>
        <v>258.40499999999997</v>
      </c>
      <c r="BO89" s="64">
        <f>IFERROR(1/J89*(X89/H89),"0")</f>
        <v>0.3501157407407407</v>
      </c>
      <c r="BP89" s="64">
        <f>IFERROR(1/J89*(Y89/H89),"0")</f>
        <v>0.359375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19</v>
      </c>
      <c r="Y91" s="558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19.886666666666667</v>
      </c>
      <c r="BN91" s="64">
        <f>IFERROR(Y91*I91/H91,"0")</f>
        <v>23.549999999999997</v>
      </c>
      <c r="BO91" s="64">
        <f>IFERROR(1/J91*(X91/H91),"0")</f>
        <v>3.1986531986531987E-2</v>
      </c>
      <c r="BP91" s="64">
        <f>IFERROR(1/J91*(Y91/H91),"0")</f>
        <v>3.787878787878788E-2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26.629629629629626</v>
      </c>
      <c r="Y92" s="559">
        <f>IFERROR(Y89/H89,"0")+IFERROR(Y90/H90,"0")+IFERROR(Y91/H91,"0")</f>
        <v>28</v>
      </c>
      <c r="Z92" s="559">
        <f>IFERROR(IF(Z89="",0,Z89),"0")+IFERROR(IF(Z90="",0,Z90),"0")+IFERROR(IF(Z91="",0,Z91),"0")</f>
        <v>0.48163999999999996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261</v>
      </c>
      <c r="Y93" s="559">
        <f>IFERROR(SUM(Y89:Y91),"0")</f>
        <v>270.89999999999998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41</v>
      </c>
      <c r="Y95" s="558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43.627037037037042</v>
      </c>
      <c r="BN95" s="64">
        <f>IFERROR(Y95*I95/H95,"0")</f>
        <v>51.713999999999992</v>
      </c>
      <c r="BO95" s="64">
        <f>IFERROR(1/J95*(X95/H95),"0")</f>
        <v>7.908950617283951E-2</v>
      </c>
      <c r="BP95" s="64">
        <f>IFERROR(1/J95*(Y95/H95),"0")</f>
        <v>9.375E-2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187</v>
      </c>
      <c r="Y98" s="558">
        <f>IFERROR(IF(X98="",0,CEILING((X98/$H98),1)*$H98),"")</f>
        <v>189</v>
      </c>
      <c r="Z98" s="36">
        <f>IFERROR(IF(Y98=0,"",ROUNDUP(Y98/H98,0)*0.00651),"")</f>
        <v>0.45569999999999999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204.45333333333332</v>
      </c>
      <c r="BN98" s="64">
        <f>IFERROR(Y98*I98/H98,"0")</f>
        <v>206.64</v>
      </c>
      <c r="BO98" s="64">
        <f>IFERROR(1/J98*(X98/H98),"0")</f>
        <v>0.38054538054538056</v>
      </c>
      <c r="BP98" s="64">
        <f>IFERROR(1/J98*(Y98/H98),"0")</f>
        <v>0.38461538461538464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74.320987654320987</v>
      </c>
      <c r="Y100" s="559">
        <f>IFERROR(Y95/H95,"0")+IFERROR(Y96/H96,"0")+IFERROR(Y97/H97,"0")+IFERROR(Y98/H98,"0")+IFERROR(Y99/H99,"0")</f>
        <v>76</v>
      </c>
      <c r="Z100" s="559">
        <f>IFERROR(IF(Z95="",0,Z95),"0")+IFERROR(IF(Z96="",0,Z96),"0")+IFERROR(IF(Z97="",0,Z97),"0")+IFERROR(IF(Z98="",0,Z98),"0")+IFERROR(IF(Z99="",0,Z99),"0")</f>
        <v>0.56957999999999998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228</v>
      </c>
      <c r="Y101" s="559">
        <f>IFERROR(SUM(Y95:Y99),"0")</f>
        <v>237.6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513</v>
      </c>
      <c r="Y104" s="558">
        <f>IFERROR(IF(X104="",0,CEILING((X104/$H104),1)*$H104),"")</f>
        <v>518.40000000000009</v>
      </c>
      <c r="Z104" s="36">
        <f>IFERROR(IF(Y104=0,"",ROUNDUP(Y104/H104,0)*0.01898),"")</f>
        <v>0.91104000000000007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533.66249999999991</v>
      </c>
      <c r="BN104" s="64">
        <f>IFERROR(Y104*I104/H104,"0")</f>
        <v>539.28000000000009</v>
      </c>
      <c r="BO104" s="64">
        <f>IFERROR(1/J104*(X104/H104),"0")</f>
        <v>0.7421875</v>
      </c>
      <c r="BP104" s="64">
        <f>IFERROR(1/J104*(Y104/H104),"0")</f>
        <v>0.75000000000000011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146</v>
      </c>
      <c r="Y106" s="558">
        <f>IFERROR(IF(X106="",0,CEILING((X106/$H106),1)*$H106),"")</f>
        <v>148.5</v>
      </c>
      <c r="Z106" s="36">
        <f>IFERROR(IF(Y106=0,"",ROUNDUP(Y106/H106,0)*0.00902),"")</f>
        <v>0.29766000000000004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152.81333333333333</v>
      </c>
      <c r="BN106" s="64">
        <f>IFERROR(Y106*I106/H106,"0")</f>
        <v>155.42999999999998</v>
      </c>
      <c r="BO106" s="64">
        <f>IFERROR(1/J106*(X106/H106),"0")</f>
        <v>0.24579124579124578</v>
      </c>
      <c r="BP106" s="64">
        <f>IFERROR(1/J106*(Y106/H106),"0")</f>
        <v>0.25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79.944444444444443</v>
      </c>
      <c r="Y108" s="559">
        <f>IFERROR(Y104/H104,"0")+IFERROR(Y105/H105,"0")+IFERROR(Y106/H106,"0")+IFERROR(Y107/H107,"0")</f>
        <v>81</v>
      </c>
      <c r="Z108" s="559">
        <f>IFERROR(IF(Z104="",0,Z104),"0")+IFERROR(IF(Z105="",0,Z105),"0")+IFERROR(IF(Z106="",0,Z106),"0")+IFERROR(IF(Z107="",0,Z107),"0")</f>
        <v>1.2087000000000001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659</v>
      </c>
      <c r="Y109" s="559">
        <f>IFERROR(SUM(Y104:Y107),"0")</f>
        <v>666.90000000000009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26</v>
      </c>
      <c r="Y111" s="558">
        <f>IFERROR(IF(X111="",0,CEILING((X111/$H111),1)*$H111),"")</f>
        <v>32.400000000000006</v>
      </c>
      <c r="Z111" s="36">
        <f>IFERROR(IF(Y111=0,"",ROUNDUP(Y111/H111,0)*0.01898),"")</f>
        <v>5.6940000000000004E-2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27.047222222222221</v>
      </c>
      <c r="BN111" s="64">
        <f>IFERROR(Y111*I111/H111,"0")</f>
        <v>33.705000000000005</v>
      </c>
      <c r="BO111" s="64">
        <f>IFERROR(1/J111*(X111/H111),"0")</f>
        <v>3.7615740740740741E-2</v>
      </c>
      <c r="BP111" s="64">
        <f>IFERROR(1/J111*(Y111/H111),"0")</f>
        <v>4.6875000000000007E-2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27</v>
      </c>
      <c r="Y113" s="558">
        <f>IFERROR(IF(X113="",0,CEILING((X113/$H113),1)*$H113),"")</f>
        <v>28.799999999999997</v>
      </c>
      <c r="Z113" s="36">
        <f>IFERROR(IF(Y113=0,"",ROUNDUP(Y113/H113,0)*0.00651),"")</f>
        <v>7.8119999999999995E-2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29.024999999999999</v>
      </c>
      <c r="BN113" s="64">
        <f>IFERROR(Y113*I113/H113,"0")</f>
        <v>30.959999999999997</v>
      </c>
      <c r="BO113" s="64">
        <f>IFERROR(1/J113*(X113/H113),"0")</f>
        <v>6.1813186813186816E-2</v>
      </c>
      <c r="BP113" s="64">
        <f>IFERROR(1/J113*(Y113/H113),"0")</f>
        <v>6.5934065934065936E-2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13.657407407407408</v>
      </c>
      <c r="Y114" s="559">
        <f>IFERROR(Y111/H111,"0")+IFERROR(Y112/H112,"0")+IFERROR(Y113/H113,"0")</f>
        <v>15</v>
      </c>
      <c r="Z114" s="559">
        <f>IFERROR(IF(Z111="",0,Z111),"0")+IFERROR(IF(Z112="",0,Z112),"0")+IFERROR(IF(Z113="",0,Z113),"0")</f>
        <v>0.13506000000000001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53</v>
      </c>
      <c r="Y115" s="559">
        <f>IFERROR(SUM(Y111:Y113),"0")</f>
        <v>61.2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269</v>
      </c>
      <c r="Y117" s="558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286.03666666666669</v>
      </c>
      <c r="BN117" s="64">
        <f>IFERROR(Y117*I117/H117,"0")</f>
        <v>292.84199999999993</v>
      </c>
      <c r="BO117" s="64">
        <f>IFERROR(1/J117*(X117/H117),"0")</f>
        <v>0.51890432098765438</v>
      </c>
      <c r="BP117" s="64">
        <f>IFERROR(1/J117*(Y117/H117),"0")</f>
        <v>0.53125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346</v>
      </c>
      <c r="Y119" s="558">
        <f>IFERROR(IF(X119="",0,CEILING((X119/$H119),1)*$H119),"")</f>
        <v>348.3</v>
      </c>
      <c r="Z119" s="36">
        <f>IFERROR(IF(Y119=0,"",ROUNDUP(Y119/H119,0)*0.00651),"")</f>
        <v>0.83979000000000004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378.29333333333329</v>
      </c>
      <c r="BN119" s="64">
        <f>IFERROR(Y119*I119/H119,"0")</f>
        <v>380.80799999999999</v>
      </c>
      <c r="BO119" s="64">
        <f>IFERROR(1/J119*(X119/H119),"0")</f>
        <v>0.7041107041107042</v>
      </c>
      <c r="BP119" s="64">
        <f>IFERROR(1/J119*(Y119/H119),"0")</f>
        <v>0.70879120879120883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161.35802469135803</v>
      </c>
      <c r="Y121" s="559">
        <f>IFERROR(Y117/H117,"0")+IFERROR(Y118/H118,"0")+IFERROR(Y119/H119,"0")+IFERROR(Y120/H120,"0")</f>
        <v>163</v>
      </c>
      <c r="Z121" s="559">
        <f>IFERROR(IF(Z117="",0,Z117),"0")+IFERROR(IF(Z118="",0,Z118),"0")+IFERROR(IF(Z119="",0,Z119),"0")+IFERROR(IF(Z120="",0,Z120),"0")</f>
        <v>1.4851100000000002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615</v>
      </c>
      <c r="Y122" s="559">
        <f>IFERROR(SUM(Y117:Y120),"0")</f>
        <v>623.70000000000005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2</v>
      </c>
      <c r="Y158" s="558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2.1010101010101012</v>
      </c>
      <c r="BN158" s="64">
        <f>IFERROR(Y158*I158/H158,"0")</f>
        <v>4.16</v>
      </c>
      <c r="BO158" s="64">
        <f>IFERROR(1/J158*(X158/H158),"0")</f>
        <v>4.3166709833376508E-3</v>
      </c>
      <c r="BP158" s="64">
        <f>IFERROR(1/J158*(Y158/H158),"0")</f>
        <v>8.5470085470085479E-3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1.0101010101010102</v>
      </c>
      <c r="Y159" s="559">
        <f>IFERROR(Y158/H158,"0")</f>
        <v>2</v>
      </c>
      <c r="Z159" s="559">
        <f>IFERROR(IF(Z158="",0,Z158),"0")</f>
        <v>1.004E-2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2</v>
      </c>
      <c r="Y160" s="559">
        <f>IFERROR(SUM(Y158:Y158),"0")</f>
        <v>3.96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36</v>
      </c>
      <c r="Y162" s="558">
        <f t="shared" ref="Y162:Y170" si="16">IFERROR(IF(X162="",0,CEILING((X162/$H162),1)*$H162),"")</f>
        <v>37.800000000000004</v>
      </c>
      <c r="Z162" s="36">
        <f>IFERROR(IF(Y162=0,"",ROUNDUP(Y162/H162,0)*0.00902),"")</f>
        <v>8.1180000000000002E-2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38.31428571428571</v>
      </c>
      <c r="BN162" s="64">
        <f t="shared" ref="BN162:BN170" si="18">IFERROR(Y162*I162/H162,"0")</f>
        <v>40.229999999999997</v>
      </c>
      <c r="BO162" s="64">
        <f t="shared" ref="BO162:BO170" si="19">IFERROR(1/J162*(X162/H162),"0")</f>
        <v>6.4935064935064929E-2</v>
      </c>
      <c r="BP162" s="64">
        <f t="shared" ref="BP162:BP170" si="20">IFERROR(1/J162*(Y162/H162),"0")</f>
        <v>6.8181818181818177E-2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38</v>
      </c>
      <c r="Y164" s="558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39.9</v>
      </c>
      <c r="BN164" s="64">
        <f t="shared" si="18"/>
        <v>44.099999999999994</v>
      </c>
      <c r="BO164" s="64">
        <f t="shared" si="19"/>
        <v>6.8542568542568544E-2</v>
      </c>
      <c r="BP164" s="64">
        <f t="shared" si="20"/>
        <v>7.575757575757576E-2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49</v>
      </c>
      <c r="Y165" s="558">
        <f t="shared" si="16"/>
        <v>50.400000000000006</v>
      </c>
      <c r="Z165" s="36">
        <f>IFERROR(IF(Y165=0,"",ROUNDUP(Y165/H165,0)*0.00502),"")</f>
        <v>0.12048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52.033333333333331</v>
      </c>
      <c r="BN165" s="64">
        <f t="shared" si="18"/>
        <v>53.52</v>
      </c>
      <c r="BO165" s="64">
        <f t="shared" si="19"/>
        <v>9.9715099715099717E-2</v>
      </c>
      <c r="BP165" s="64">
        <f t="shared" si="20"/>
        <v>0.10256410256410257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93</v>
      </c>
      <c r="Y168" s="558">
        <f t="shared" si="16"/>
        <v>94.5</v>
      </c>
      <c r="Z168" s="36">
        <f>IFERROR(IF(Y168=0,"",ROUNDUP(Y168/H168,0)*0.00502),"")</f>
        <v>0.22590000000000002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97.428571428571431</v>
      </c>
      <c r="BN168" s="64">
        <f t="shared" si="18"/>
        <v>99</v>
      </c>
      <c r="BO168" s="64">
        <f t="shared" si="19"/>
        <v>0.18925518925518928</v>
      </c>
      <c r="BP168" s="64">
        <f t="shared" si="20"/>
        <v>0.19230769230769232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85.238095238095241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88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0.51776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216</v>
      </c>
      <c r="Y172" s="559">
        <f>IFERROR(SUM(Y162:Y170),"0")</f>
        <v>224.70000000000002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165</v>
      </c>
      <c r="Y195" s="558">
        <f t="shared" ref="Y195:Y202" si="21">IFERROR(IF(X195="",0,CEILING((X195/$H195),1)*$H195),"")</f>
        <v>167.4</v>
      </c>
      <c r="Z195" s="36">
        <f>IFERROR(IF(Y195=0,"",ROUNDUP(Y195/H195,0)*0.00902),"")</f>
        <v>0.27961999999999998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171.41666666666669</v>
      </c>
      <c r="BN195" s="64">
        <f t="shared" ref="BN195:BN202" si="23">IFERROR(Y195*I195/H195,"0")</f>
        <v>173.91</v>
      </c>
      <c r="BO195" s="64">
        <f t="shared" ref="BO195:BO202" si="24">IFERROR(1/J195*(X195/H195),"0")</f>
        <v>0.23148148148148148</v>
      </c>
      <c r="BP195" s="64">
        <f t="shared" ref="BP195:BP202" si="25">IFERROR(1/J195*(Y195/H195),"0")</f>
        <v>0.23484848484848486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254</v>
      </c>
      <c r="Y196" s="558">
        <f t="shared" si="21"/>
        <v>259.20000000000005</v>
      </c>
      <c r="Z196" s="36">
        <f>IFERROR(IF(Y196=0,"",ROUNDUP(Y196/H196,0)*0.00902),"")</f>
        <v>0.43296000000000001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263.87777777777779</v>
      </c>
      <c r="BN196" s="64">
        <f t="shared" si="23"/>
        <v>269.28000000000003</v>
      </c>
      <c r="BO196" s="64">
        <f t="shared" si="24"/>
        <v>0.356341189674523</v>
      </c>
      <c r="BP196" s="64">
        <f t="shared" si="25"/>
        <v>0.3636363636363637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269</v>
      </c>
      <c r="Y198" s="558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279.46111111111111</v>
      </c>
      <c r="BN198" s="64">
        <f t="shared" si="23"/>
        <v>280.5</v>
      </c>
      <c r="BO198" s="64">
        <f t="shared" si="24"/>
        <v>0.37738496071829403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18</v>
      </c>
      <c r="Y199" s="558">
        <f t="shared" si="21"/>
        <v>18</v>
      </c>
      <c r="Z199" s="36">
        <f>IFERROR(IF(Y199=0,"",ROUNDUP(Y199/H199,0)*0.00502),"")</f>
        <v>5.0200000000000002E-2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19.3</v>
      </c>
      <c r="BN199" s="64">
        <f t="shared" si="23"/>
        <v>19.3</v>
      </c>
      <c r="BO199" s="64">
        <f t="shared" si="24"/>
        <v>4.2735042735042736E-2</v>
      </c>
      <c r="BP199" s="64">
        <f t="shared" si="25"/>
        <v>4.2735042735042736E-2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17</v>
      </c>
      <c r="Y200" s="558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17.944444444444443</v>
      </c>
      <c r="BN200" s="64">
        <f t="shared" si="23"/>
        <v>18.999999999999996</v>
      </c>
      <c r="BO200" s="64">
        <f t="shared" si="24"/>
        <v>4.0360873694207031E-2</v>
      </c>
      <c r="BP200" s="64">
        <f t="shared" si="25"/>
        <v>4.2735042735042736E-2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10</v>
      </c>
      <c r="Y202" s="558">
        <f t="shared" si="21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10.555555555555555</v>
      </c>
      <c r="BN202" s="64">
        <f t="shared" si="23"/>
        <v>11.4</v>
      </c>
      <c r="BO202" s="64">
        <f t="shared" si="24"/>
        <v>2.3741690408357077E-2</v>
      </c>
      <c r="BP202" s="64">
        <f t="shared" si="25"/>
        <v>2.5641025641025644E-2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152.40740740740739</v>
      </c>
      <c r="Y203" s="559">
        <f>IFERROR(Y195/H195,"0")+IFERROR(Y196/H196,"0")+IFERROR(Y197/H197,"0")+IFERROR(Y198/H198,"0")+IFERROR(Y199/H199,"0")+IFERROR(Y200/H200,"0")+IFERROR(Y201/H201,"0")+IFERROR(Y202/H202,"0")</f>
        <v>155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1.2941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733</v>
      </c>
      <c r="Y204" s="559">
        <f>IFERROR(SUM(Y195:Y202),"0")</f>
        <v>743.4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224</v>
      </c>
      <c r="Y208" s="558">
        <f t="shared" si="26"/>
        <v>226.2</v>
      </c>
      <c r="Z208" s="36">
        <f>IFERROR(IF(Y208=0,"",ROUNDUP(Y208/H208,0)*0.01898),"")</f>
        <v>0.49348000000000003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237.36275862068968</v>
      </c>
      <c r="BN208" s="64">
        <f t="shared" si="28"/>
        <v>239.69399999999999</v>
      </c>
      <c r="BO208" s="64">
        <f t="shared" si="29"/>
        <v>0.40229885057471265</v>
      </c>
      <c r="BP208" s="64">
        <f t="shared" si="30"/>
        <v>0.40625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158</v>
      </c>
      <c r="Y209" s="558">
        <f t="shared" si="26"/>
        <v>158.4</v>
      </c>
      <c r="Z209" s="36">
        <f t="shared" ref="Z209:Z214" si="31">IFERROR(IF(Y209=0,"",ROUNDUP(Y209/H209,0)*0.00651),"")</f>
        <v>0.42965999999999999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175.77500000000001</v>
      </c>
      <c r="BN209" s="64">
        <f t="shared" si="28"/>
        <v>176.22</v>
      </c>
      <c r="BO209" s="64">
        <f t="shared" si="29"/>
        <v>0.36172161172161182</v>
      </c>
      <c r="BP209" s="64">
        <f t="shared" si="30"/>
        <v>0.36263736263736268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211</v>
      </c>
      <c r="Y211" s="558">
        <f t="shared" si="26"/>
        <v>211.2</v>
      </c>
      <c r="Z211" s="36">
        <f t="shared" si="31"/>
        <v>0.57288000000000006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233.155</v>
      </c>
      <c r="BN211" s="64">
        <f t="shared" si="28"/>
        <v>233.376</v>
      </c>
      <c r="BO211" s="64">
        <f t="shared" si="29"/>
        <v>0.48305860805860812</v>
      </c>
      <c r="BP211" s="64">
        <f t="shared" si="30"/>
        <v>0.48351648351648358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170</v>
      </c>
      <c r="Y212" s="558">
        <f t="shared" si="26"/>
        <v>170.4</v>
      </c>
      <c r="Z212" s="36">
        <f t="shared" si="31"/>
        <v>0.46221000000000001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187.85000000000002</v>
      </c>
      <c r="BN212" s="64">
        <f t="shared" si="28"/>
        <v>188.29200000000003</v>
      </c>
      <c r="BO212" s="64">
        <f t="shared" si="29"/>
        <v>0.38919413919413925</v>
      </c>
      <c r="BP212" s="64">
        <f t="shared" si="30"/>
        <v>0.39010989010989017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167</v>
      </c>
      <c r="Y214" s="558">
        <f t="shared" si="26"/>
        <v>168</v>
      </c>
      <c r="Z214" s="36">
        <f t="shared" si="31"/>
        <v>0.45569999999999999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184.95249999999999</v>
      </c>
      <c r="BN214" s="64">
        <f t="shared" si="28"/>
        <v>186.06</v>
      </c>
      <c r="BO214" s="64">
        <f t="shared" si="29"/>
        <v>0.38232600732600741</v>
      </c>
      <c r="BP214" s="64">
        <f t="shared" si="30"/>
        <v>0.38461538461538464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319.91379310344831</v>
      </c>
      <c r="Y215" s="559">
        <f>IFERROR(Y206/H206,"0")+IFERROR(Y207/H207,"0")+IFERROR(Y208/H208,"0")+IFERROR(Y209/H209,"0")+IFERROR(Y210/H210,"0")+IFERROR(Y211/H211,"0")+IFERROR(Y212/H212,"0")+IFERROR(Y213/H213,"0")+IFERROR(Y214/H214,"0")</f>
        <v>321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2.4139300000000001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930</v>
      </c>
      <c r="Y216" s="559">
        <f>IFERROR(SUM(Y206:Y214),"0")</f>
        <v>934.19999999999993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7</v>
      </c>
      <c r="Y218" s="558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7.7350000000000003</v>
      </c>
      <c r="BN218" s="64">
        <f>IFERROR(Y218*I218/H218,"0")</f>
        <v>7.9560000000000004</v>
      </c>
      <c r="BO218" s="64">
        <f>IFERROR(1/J218*(X218/H218),"0")</f>
        <v>1.6025641025641028E-2</v>
      </c>
      <c r="BP218" s="64">
        <f>IFERROR(1/J218*(Y218/H218),"0")</f>
        <v>1.6483516483516484E-2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2.916666666666667</v>
      </c>
      <c r="Y220" s="559">
        <f>IFERROR(Y218/H218,"0")+IFERROR(Y219/H219,"0")</f>
        <v>3</v>
      </c>
      <c r="Z220" s="559">
        <f>IFERROR(IF(Z218="",0,Z218),"0")+IFERROR(IF(Z219="",0,Z219),"0")</f>
        <v>1.9529999999999999E-2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7</v>
      </c>
      <c r="Y221" s="559">
        <f>IFERROR(SUM(Y218:Y219),"0")</f>
        <v>7.1999999999999993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40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52</v>
      </c>
      <c r="Y270" s="558">
        <f>IFERROR(IF(X270="",0,CEILING((X270/$H270),1)*$H270),"")</f>
        <v>52.8</v>
      </c>
      <c r="Z270" s="36">
        <f>IFERROR(IF(Y270=0,"",ROUNDUP(Y270/H270,0)*0.00651),"")</f>
        <v>0.14322000000000001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55.9</v>
      </c>
      <c r="BN270" s="64">
        <f>IFERROR(Y270*I270/H270,"0")</f>
        <v>56.76</v>
      </c>
      <c r="BO270" s="64">
        <f>IFERROR(1/J270*(X270/H270),"0")</f>
        <v>0.11904761904761907</v>
      </c>
      <c r="BP270" s="64">
        <f>IFERROR(1/J270*(Y270/H270),"0")</f>
        <v>0.12087912087912089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38.333333333333336</v>
      </c>
      <c r="Y271" s="559">
        <f>IFERROR(Y268/H268,"0")+IFERROR(Y269/H269,"0")+IFERROR(Y270/H270,"0")</f>
        <v>39</v>
      </c>
      <c r="Z271" s="559">
        <f>IFERROR(IF(Z268="",0,Z268),"0")+IFERROR(IF(Z269="",0,Z269),"0")+IFERROR(IF(Z270="",0,Z270),"0")</f>
        <v>0.25389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92</v>
      </c>
      <c r="Y272" s="559">
        <f>IFERROR(SUM(Y268:Y270),"0")</f>
        <v>93.6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2.2533333333333334</v>
      </c>
      <c r="BN304" s="64">
        <f t="shared" si="44"/>
        <v>4.056</v>
      </c>
      <c r="BO304" s="64">
        <f t="shared" si="45"/>
        <v>6.1050061050061059E-3</v>
      </c>
      <c r="BP304" s="64">
        <f t="shared" si="46"/>
        <v>1.098901098901099E-2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1.1111111111111112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2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546</v>
      </c>
      <c r="Y317" s="558">
        <f>IFERROR(IF(X317="",0,CEILING((X317/$H317),1)*$H317),"")</f>
        <v>546</v>
      </c>
      <c r="Z317" s="36">
        <f>IFERROR(IF(Y317=0,"",ROUNDUP(Y317/H317,0)*0.01898),"")</f>
        <v>1.3286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582.33000000000015</v>
      </c>
      <c r="BN317" s="64">
        <f>IFERROR(Y317*I317/H317,"0")</f>
        <v>582.33000000000015</v>
      </c>
      <c r="BO317" s="64">
        <f>IFERROR(1/J317*(X317/H317),"0")</f>
        <v>1.09375</v>
      </c>
      <c r="BP317" s="64">
        <f>IFERROR(1/J317*(Y317/H317),"0")</f>
        <v>1.09375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70</v>
      </c>
      <c r="Y319" s="559">
        <f>IFERROR(Y316/H316,"0")+IFERROR(Y317/H317,"0")+IFERROR(Y318/H318,"0")</f>
        <v>70</v>
      </c>
      <c r="Z319" s="559">
        <f>IFERROR(IF(Z316="",0,Z316),"0")+IFERROR(IF(Z317="",0,Z317),"0")+IFERROR(IF(Z318="",0,Z318),"0")</f>
        <v>1.3286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546</v>
      </c>
      <c r="Y320" s="559">
        <f>IFERROR(SUM(Y316:Y318),"0")</f>
        <v>546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13</v>
      </c>
      <c r="Y325" s="558">
        <f>IFERROR(IF(X325="",0,CEILING((X325/$H325),1)*$H325),"")</f>
        <v>15.299999999999999</v>
      </c>
      <c r="Z325" s="36">
        <f>IFERROR(IF(Y325=0,"",ROUNDUP(Y325/H325,0)*0.00651),"")</f>
        <v>3.9059999999999997E-2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14.68235294117647</v>
      </c>
      <c r="BN325" s="64">
        <f>IFERROR(Y325*I325/H325,"0")</f>
        <v>17.279999999999998</v>
      </c>
      <c r="BO325" s="64">
        <f>IFERROR(1/J325*(X325/H325),"0")</f>
        <v>2.8011204481792722E-2</v>
      </c>
      <c r="BP325" s="64">
        <f>IFERROR(1/J325*(Y325/H325),"0")</f>
        <v>3.2967032967032968E-2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6.2745098039215694</v>
      </c>
      <c r="Y326" s="559">
        <f>IFERROR(Y322/H322,"0")+IFERROR(Y323/H323,"0")+IFERROR(Y324/H324,"0")+IFERROR(Y325/H325,"0")</f>
        <v>8</v>
      </c>
      <c r="Z326" s="559">
        <f>IFERROR(IF(Z322="",0,Z322),"0")+IFERROR(IF(Z323="",0,Z323),"0")+IFERROR(IF(Z324="",0,Z324),"0")+IFERROR(IF(Z325="",0,Z325),"0")</f>
        <v>5.2080000000000001E-2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16</v>
      </c>
      <c r="Y327" s="559">
        <f>IFERROR(SUM(Y322:Y325),"0")</f>
        <v>20.399999999999999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1362</v>
      </c>
      <c r="Y344" s="558">
        <f t="shared" ref="Y344:Y350" si="47">IFERROR(IF(X344="",0,CEILING((X344/$H344),1)*$H344),"")</f>
        <v>1365</v>
      </c>
      <c r="Z344" s="36">
        <f>IFERROR(IF(Y344=0,"",ROUNDUP(Y344/H344,0)*0.02175),"")</f>
        <v>1.97925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1405.5840000000001</v>
      </c>
      <c r="BN344" s="64">
        <f t="shared" ref="BN344:BN350" si="49">IFERROR(Y344*I344/H344,"0")</f>
        <v>1408.68</v>
      </c>
      <c r="BO344" s="64">
        <f t="shared" ref="BO344:BO350" si="50">IFERROR(1/J344*(X344/H344),"0")</f>
        <v>1.8916666666666666</v>
      </c>
      <c r="BP344" s="64">
        <f t="shared" ref="BP344:BP350" si="51">IFERROR(1/J344*(Y344/H344),"0")</f>
        <v>1.8958333333333333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708</v>
      </c>
      <c r="Y345" s="558">
        <f t="shared" si="47"/>
        <v>720</v>
      </c>
      <c r="Z345" s="36">
        <f>IFERROR(IF(Y345=0,"",ROUNDUP(Y345/H345,0)*0.02175),"")</f>
        <v>1.044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730.65600000000006</v>
      </c>
      <c r="BN345" s="64">
        <f t="shared" si="49"/>
        <v>743.04000000000008</v>
      </c>
      <c r="BO345" s="64">
        <f t="shared" si="50"/>
        <v>0.98333333333333339</v>
      </c>
      <c r="BP345" s="64">
        <f t="shared" si="51"/>
        <v>1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606</v>
      </c>
      <c r="Y346" s="558">
        <f t="shared" si="47"/>
        <v>615</v>
      </c>
      <c r="Z346" s="36">
        <f>IFERROR(IF(Y346=0,"",ROUNDUP(Y346/H346,0)*0.02175),"")</f>
        <v>0.89174999999999993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625.39200000000005</v>
      </c>
      <c r="BN346" s="64">
        <f t="shared" si="49"/>
        <v>634.68000000000006</v>
      </c>
      <c r="BO346" s="64">
        <f t="shared" si="50"/>
        <v>0.84166666666666656</v>
      </c>
      <c r="BP346" s="64">
        <f t="shared" si="51"/>
        <v>0.85416666666666663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883</v>
      </c>
      <c r="Y347" s="558">
        <f t="shared" si="47"/>
        <v>885</v>
      </c>
      <c r="Z347" s="36">
        <f>IFERROR(IF(Y347=0,"",ROUNDUP(Y347/H347,0)*0.02175),"")</f>
        <v>1.28325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911.25599999999997</v>
      </c>
      <c r="BN347" s="64">
        <f t="shared" si="49"/>
        <v>913.32</v>
      </c>
      <c r="BO347" s="64">
        <f t="shared" si="50"/>
        <v>1.2263888888888888</v>
      </c>
      <c r="BP347" s="64">
        <f t="shared" si="51"/>
        <v>1.2291666666666665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237.26666666666668</v>
      </c>
      <c r="Y351" s="559">
        <f>IFERROR(Y344/H344,"0")+IFERROR(Y345/H345,"0")+IFERROR(Y346/H346,"0")+IFERROR(Y347/H347,"0")+IFERROR(Y348/H348,"0")+IFERROR(Y349/H349,"0")+IFERROR(Y350/H350,"0")</f>
        <v>239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5.1982499999999998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3559</v>
      </c>
      <c r="Y352" s="559">
        <f>IFERROR(SUM(Y344:Y350),"0")</f>
        <v>3585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654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674.928</v>
      </c>
      <c r="BN354" s="64">
        <f>IFERROR(Y354*I354/H354,"0")</f>
        <v>681.12000000000012</v>
      </c>
      <c r="BO354" s="64">
        <f>IFERROR(1/J354*(X354/H354),"0")</f>
        <v>0.90833333333333333</v>
      </c>
      <c r="BP354" s="64">
        <f>IFERROR(1/J354*(Y354/H354),"0")</f>
        <v>0.91666666666666663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43.6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654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2111</v>
      </c>
      <c r="Y379" s="558">
        <f>IFERROR(IF(X379="",0,CEILING((X379/$H379),1)*$H379),"")</f>
        <v>2115</v>
      </c>
      <c r="Z379" s="36">
        <f>IFERROR(IF(Y379=0,"",ROUNDUP(Y379/H379,0)*0.01898),"")</f>
        <v>4.4603000000000002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2232.7343333333333</v>
      </c>
      <c r="BN379" s="64">
        <f>IFERROR(Y379*I379/H379,"0")</f>
        <v>2236.9650000000001</v>
      </c>
      <c r="BO379" s="64">
        <f>IFERROR(1/J379*(X379/H379),"0")</f>
        <v>3.6649305555555554</v>
      </c>
      <c r="BP379" s="64">
        <f>IFERROR(1/J379*(Y379/H379),"0")</f>
        <v>3.671875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234.55555555555554</v>
      </c>
      <c r="Y381" s="559">
        <f>IFERROR(Y379/H379,"0")+IFERROR(Y380/H380,"0")</f>
        <v>235</v>
      </c>
      <c r="Z381" s="559">
        <f>IFERROR(IF(Z379="",0,Z379),"0")+IFERROR(IF(Z380="",0,Z380),"0")</f>
        <v>4.4603000000000002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2111</v>
      </c>
      <c r="Y382" s="559">
        <f>IFERROR(SUM(Y379:Y380),"0")</f>
        <v>2115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82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87.590909090909079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0.14932983682983683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721</v>
      </c>
      <c r="Y434" s="558">
        <f t="shared" si="58"/>
        <v>723.36</v>
      </c>
      <c r="Z434" s="36">
        <f t="shared" si="59"/>
        <v>1.63852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770.15909090909076</v>
      </c>
      <c r="BN434" s="64">
        <f t="shared" si="61"/>
        <v>772.68</v>
      </c>
      <c r="BO434" s="64">
        <f t="shared" si="62"/>
        <v>1.3130099067599066</v>
      </c>
      <c r="BP434" s="64">
        <f t="shared" si="63"/>
        <v>1.3173076923076923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1107</v>
      </c>
      <c r="Y437" s="558">
        <f t="shared" si="58"/>
        <v>1108.8</v>
      </c>
      <c r="Z437" s="36">
        <f t="shared" si="59"/>
        <v>2.5116000000000001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1182.4772727272725</v>
      </c>
      <c r="BN437" s="64">
        <f t="shared" si="61"/>
        <v>1184.3999999999999</v>
      </c>
      <c r="BO437" s="64">
        <f t="shared" si="62"/>
        <v>2.0159527972027971</v>
      </c>
      <c r="BP437" s="64">
        <f t="shared" si="63"/>
        <v>2.0192307692307692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361.74242424242425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363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4.3414799999999998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1910</v>
      </c>
      <c r="Y447" s="559">
        <f>IFERROR(SUM(Y432:Y445),"0")</f>
        <v>1916.6399999999999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633</v>
      </c>
      <c r="Y449" s="558">
        <f>IFERROR(IF(X449="",0,CEILING((X449/$H449),1)*$H449),"")</f>
        <v>633.6</v>
      </c>
      <c r="Z449" s="36">
        <f>IFERROR(IF(Y449=0,"",ROUNDUP(Y449/H449,0)*0.01196),"")</f>
        <v>1.4352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676.15909090909088</v>
      </c>
      <c r="BN449" s="64">
        <f>IFERROR(Y449*I449/H449,"0")</f>
        <v>676.8</v>
      </c>
      <c r="BO449" s="64">
        <f>IFERROR(1/J449*(X449/H449),"0")</f>
        <v>1.1527534965034965</v>
      </c>
      <c r="BP449" s="64">
        <f>IFERROR(1/J449*(Y449/H449),"0")</f>
        <v>1.153846153846154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119.88636363636363</v>
      </c>
      <c r="Y452" s="559">
        <f>IFERROR(Y449/H449,"0")+IFERROR(Y450/H450,"0")+IFERROR(Y451/H451,"0")</f>
        <v>120</v>
      </c>
      <c r="Z452" s="559">
        <f>IFERROR(IF(Z449="",0,Z449),"0")+IFERROR(IF(Z450="",0,Z450),"0")+IFERROR(IF(Z451="",0,Z451),"0")</f>
        <v>1.4352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633</v>
      </c>
      <c r="Y453" s="559">
        <f>IFERROR(SUM(Y449:Y451),"0")</f>
        <v>633.6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237</v>
      </c>
      <c r="Y455" s="558">
        <f t="shared" ref="Y455:Y461" si="64">IFERROR(IF(X455="",0,CEILING((X455/$H455),1)*$H455),"")</f>
        <v>237.60000000000002</v>
      </c>
      <c r="Z455" s="36">
        <f>IFERROR(IF(Y455=0,"",ROUNDUP(Y455/H455,0)*0.01196),"")</f>
        <v>0.53820000000000001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253.15909090909088</v>
      </c>
      <c r="BN455" s="64">
        <f t="shared" ref="BN455:BN461" si="66">IFERROR(Y455*I455/H455,"0")</f>
        <v>253.8</v>
      </c>
      <c r="BO455" s="64">
        <f t="shared" ref="BO455:BO461" si="67">IFERROR(1/J455*(X455/H455),"0")</f>
        <v>0.43159965034965037</v>
      </c>
      <c r="BP455" s="64">
        <f t="shared" ref="BP455:BP461" si="68">IFERROR(1/J455*(Y455/H455),"0")</f>
        <v>0.43269230769230771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360</v>
      </c>
      <c r="Y456" s="558">
        <f t="shared" si="64"/>
        <v>364.32</v>
      </c>
      <c r="Z456" s="36">
        <f>IFERROR(IF(Y456=0,"",ROUNDUP(Y456/H456,0)*0.01196),"")</f>
        <v>0.82523999999999997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384.5454545454545</v>
      </c>
      <c r="BN456" s="64">
        <f t="shared" si="66"/>
        <v>389.15999999999997</v>
      </c>
      <c r="BO456" s="64">
        <f t="shared" si="67"/>
        <v>0.65559440559440552</v>
      </c>
      <c r="BP456" s="64">
        <f t="shared" si="68"/>
        <v>0.66346153846153855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429</v>
      </c>
      <c r="Y457" s="558">
        <f t="shared" si="64"/>
        <v>432.96000000000004</v>
      </c>
      <c r="Z457" s="36">
        <f>IFERROR(IF(Y457=0,"",ROUNDUP(Y457/H457,0)*0.01196),"")</f>
        <v>0.98072000000000004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458.24999999999994</v>
      </c>
      <c r="BN457" s="64">
        <f t="shared" si="66"/>
        <v>462.48</v>
      </c>
      <c r="BO457" s="64">
        <f t="shared" si="67"/>
        <v>0.78125</v>
      </c>
      <c r="BP457" s="64">
        <f t="shared" si="68"/>
        <v>0.78846153846153855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194.31818181818181</v>
      </c>
      <c r="Y462" s="559">
        <f>IFERROR(Y455/H455,"0")+IFERROR(Y456/H456,"0")+IFERROR(Y457/H457,"0")+IFERROR(Y458/H458,"0")+IFERROR(Y459/H459,"0")+IFERROR(Y460/H460,"0")+IFERROR(Y461/H461,"0")</f>
        <v>196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2.34416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1026</v>
      </c>
      <c r="Y463" s="559">
        <f>IFERROR(SUM(Y455:Y461),"0")</f>
        <v>1034.8800000000001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14564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14720.079999999998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15365.261714966357</v>
      </c>
      <c r="Y506" s="559">
        <f>IFERROR(SUM(BN22:BN502),"0")</f>
        <v>15529.591999999999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25</v>
      </c>
      <c r="Y507" s="38">
        <f>ROUNDUP(SUM(BP22:BP502),0)</f>
        <v>25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15990.261714966357</v>
      </c>
      <c r="Y508" s="559">
        <f>GrossWeightTotalR+PalletQtyTotalR*25</f>
        <v>16154.591999999999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2256.5634071241407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2283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29.123969999999996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237.60000000000002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100.00000000000001</v>
      </c>
      <c r="E515" s="46">
        <f>IFERROR(Y89*1,"0")+IFERROR(Y90*1,"0")+IFERROR(Y91*1,"0")+IFERROR(Y95*1,"0")+IFERROR(Y96*1,"0")+IFERROR(Y97*1,"0")+IFERROR(Y98*1,"0")+IFERROR(Y99*1,"0")</f>
        <v>508.5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1351.8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228.66000000000003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1684.8000000000002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93.6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570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4245</v>
      </c>
      <c r="U515" s="46">
        <f>IFERROR(Y369*1,"0")+IFERROR(Y370*1,"0")+IFERROR(Y371*1,"0")+IFERROR(Y375*1,"0")+IFERROR(Y379*1,"0")+IFERROR(Y380*1,"0")+IFERROR(Y384*1,"0")</f>
        <v>2115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3585.12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6,00"/>
        <filter val="1 107,00"/>
        <filter val="1 362,00"/>
        <filter val="1 910,00"/>
        <filter val="1,01"/>
        <filter val="1,11"/>
        <filter val="10,00"/>
        <filter val="119,89"/>
        <filter val="13,00"/>
        <filter val="13,66"/>
        <filter val="14 564,00"/>
        <filter val="146,00"/>
        <filter val="15 365,26"/>
        <filter val="15 990,26"/>
        <filter val="152,41"/>
        <filter val="158,00"/>
        <filter val="16,00"/>
        <filter val="161,36"/>
        <filter val="165,00"/>
        <filter val="167,00"/>
        <filter val="17,00"/>
        <filter val="170,00"/>
        <filter val="18,00"/>
        <filter val="187,00"/>
        <filter val="19,00"/>
        <filter val="194,32"/>
        <filter val="2 111,00"/>
        <filter val="2 256,56"/>
        <filter val="2,00"/>
        <filter val="2,31"/>
        <filter val="2,92"/>
        <filter val="21,00"/>
        <filter val="21,11"/>
        <filter val="211,00"/>
        <filter val="216,00"/>
        <filter val="224,00"/>
        <filter val="228,00"/>
        <filter val="234,56"/>
        <filter val="237,00"/>
        <filter val="237,27"/>
        <filter val="242,00"/>
        <filter val="25"/>
        <filter val="25,00"/>
        <filter val="254,00"/>
        <filter val="26,00"/>
        <filter val="26,63"/>
        <filter val="261,00"/>
        <filter val="269,00"/>
        <filter val="27,00"/>
        <filter val="3 559,00"/>
        <filter val="3,00"/>
        <filter val="30,00"/>
        <filter val="319,91"/>
        <filter val="346,00"/>
        <filter val="36,00"/>
        <filter val="360,00"/>
        <filter val="361,74"/>
        <filter val="38,00"/>
        <filter val="38,33"/>
        <filter val="40,00"/>
        <filter val="41,00"/>
        <filter val="429,00"/>
        <filter val="43,60"/>
        <filter val="49,00"/>
        <filter val="513,00"/>
        <filter val="52,00"/>
        <filter val="53,00"/>
        <filter val="546,00"/>
        <filter val="58,00"/>
        <filter val="6,27"/>
        <filter val="606,00"/>
        <filter val="615,00"/>
        <filter val="633,00"/>
        <filter val="654,00"/>
        <filter val="659,00"/>
        <filter val="7,00"/>
        <filter val="70,00"/>
        <filter val="708,00"/>
        <filter val="721,00"/>
        <filter val="733,00"/>
        <filter val="74,32"/>
        <filter val="79,94"/>
        <filter val="8,65"/>
        <filter val="82,00"/>
        <filter val="85,24"/>
        <filter val="883,00"/>
        <filter val="92,00"/>
        <filter val="93,00"/>
        <filter val="93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