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C29B4B-63CC-4165-8899-5CE907A98E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76" i="1" l="1"/>
  <c r="BN76" i="1"/>
  <c r="Z76" i="1"/>
  <c r="BP117" i="1"/>
  <c r="BN117" i="1"/>
  <c r="Z117" i="1"/>
  <c r="BP167" i="1"/>
  <c r="BN167" i="1"/>
  <c r="Z167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31" i="1"/>
  <c r="BN331" i="1"/>
  <c r="Z331" i="1"/>
  <c r="BP371" i="1"/>
  <c r="BN371" i="1"/>
  <c r="Z371" i="1"/>
  <c r="BP415" i="1"/>
  <c r="BN415" i="1"/>
  <c r="Z415" i="1"/>
  <c r="BP443" i="1"/>
  <c r="BN443" i="1"/>
  <c r="Z443" i="1"/>
  <c r="BP467" i="1"/>
  <c r="BN467" i="1"/>
  <c r="Z467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N41" i="1"/>
  <c r="BP52" i="1"/>
  <c r="BN52" i="1"/>
  <c r="BP64" i="1"/>
  <c r="BN64" i="1"/>
  <c r="Z64" i="1"/>
  <c r="BP107" i="1"/>
  <c r="BN107" i="1"/>
  <c r="Z107" i="1"/>
  <c r="BP140" i="1"/>
  <c r="BN140" i="1"/>
  <c r="Z140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9" i="1"/>
  <c r="BN309" i="1"/>
  <c r="Z309" i="1"/>
  <c r="BP348" i="1"/>
  <c r="BN348" i="1"/>
  <c r="Z348" i="1"/>
  <c r="BP394" i="1"/>
  <c r="BN394" i="1"/>
  <c r="Z394" i="1"/>
  <c r="BP438" i="1"/>
  <c r="BN438" i="1"/>
  <c r="Z438" i="1"/>
  <c r="BP457" i="1"/>
  <c r="BN457" i="1"/>
  <c r="Z457" i="1"/>
  <c r="Y489" i="1"/>
  <c r="Y488" i="1"/>
  <c r="BP486" i="1"/>
  <c r="BN486" i="1"/>
  <c r="Z486" i="1"/>
  <c r="Z488" i="1" s="1"/>
  <c r="BP96" i="1"/>
  <c r="BN96" i="1"/>
  <c r="Z96" i="1"/>
  <c r="Y115" i="1"/>
  <c r="BP111" i="1"/>
  <c r="BN111" i="1"/>
  <c r="Z111" i="1"/>
  <c r="BP136" i="1"/>
  <c r="BN136" i="1"/>
  <c r="Z136" i="1"/>
  <c r="BP165" i="1"/>
  <c r="BN165" i="1"/>
  <c r="Z165" i="1"/>
  <c r="BP186" i="1"/>
  <c r="BN186" i="1"/>
  <c r="Z186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3" i="1"/>
  <c r="BN303" i="1"/>
  <c r="Z303" i="1"/>
  <c r="BP325" i="1"/>
  <c r="BN325" i="1"/>
  <c r="Z325" i="1"/>
  <c r="BP329" i="1"/>
  <c r="BN329" i="1"/>
  <c r="Z32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Z468" i="1" s="1"/>
  <c r="Y468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BP105" i="1"/>
  <c r="BN105" i="1"/>
  <c r="Z105" i="1"/>
  <c r="Y114" i="1"/>
  <c r="BP119" i="1"/>
  <c r="BN119" i="1"/>
  <c r="Z119" i="1"/>
  <c r="BP151" i="1"/>
  <c r="BN151" i="1"/>
  <c r="Z151" i="1"/>
  <c r="BP169" i="1"/>
  <c r="BN169" i="1"/>
  <c r="Z169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9" i="1"/>
  <c r="BN299" i="1"/>
  <c r="Z299" i="1"/>
  <c r="BP311" i="1"/>
  <c r="BN311" i="1"/>
  <c r="Z311" i="1"/>
  <c r="Y499" i="1"/>
  <c r="Y498" i="1"/>
  <c r="BP496" i="1"/>
  <c r="BN496" i="1"/>
  <c r="Z496" i="1"/>
  <c r="Y142" i="1"/>
  <c r="Y247" i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Y356" i="1"/>
  <c r="Y453" i="1"/>
  <c r="Y452" i="1"/>
  <c r="Y32" i="1"/>
  <c r="Y59" i="1"/>
  <c r="Y65" i="1"/>
  <c r="Y71" i="1"/>
  <c r="BP75" i="1"/>
  <c r="BN75" i="1"/>
  <c r="BP131" i="1"/>
  <c r="BN131" i="1"/>
  <c r="Z131" i="1"/>
  <c r="Z132" i="1" s="1"/>
  <c r="Y133" i="1"/>
  <c r="BP152" i="1"/>
  <c r="BN152" i="1"/>
  <c r="Z152" i="1"/>
  <c r="I515" i="1"/>
  <c r="Y159" i="1"/>
  <c r="BP158" i="1"/>
  <c r="BN158" i="1"/>
  <c r="Z158" i="1"/>
  <c r="Z159" i="1" s="1"/>
  <c r="Y171" i="1"/>
  <c r="BP162" i="1"/>
  <c r="BN162" i="1"/>
  <c r="Z162" i="1"/>
  <c r="BP166" i="1"/>
  <c r="BN166" i="1"/>
  <c r="Z166" i="1"/>
  <c r="BP170" i="1"/>
  <c r="BN170" i="1"/>
  <c r="Z170" i="1"/>
  <c r="Y172" i="1"/>
  <c r="Y204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Y215" i="1"/>
  <c r="K515" i="1"/>
  <c r="Y231" i="1"/>
  <c r="BP224" i="1"/>
  <c r="BN224" i="1"/>
  <c r="Z224" i="1"/>
  <c r="Y232" i="1"/>
  <c r="BP246" i="1"/>
  <c r="BN246" i="1"/>
  <c r="Z246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Y24" i="1"/>
  <c r="Y44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Y138" i="1"/>
  <c r="BP135" i="1"/>
  <c r="BN135" i="1"/>
  <c r="Z135" i="1"/>
  <c r="Y154" i="1"/>
  <c r="Y160" i="1"/>
  <c r="Y177" i="1"/>
  <c r="BP174" i="1"/>
  <c r="BN174" i="1"/>
  <c r="Z174" i="1"/>
  <c r="BP191" i="1"/>
  <c r="BN191" i="1"/>
  <c r="Z191" i="1"/>
  <c r="Z192" i="1" s="1"/>
  <c r="Y193" i="1"/>
  <c r="Y203" i="1"/>
  <c r="BP219" i="1"/>
  <c r="BN219" i="1"/>
  <c r="Z219" i="1"/>
  <c r="Z220" i="1" s="1"/>
  <c r="Y221" i="1"/>
  <c r="BP228" i="1"/>
  <c r="BN228" i="1"/>
  <c r="Z228" i="1"/>
  <c r="Y248" i="1"/>
  <c r="L515" i="1"/>
  <c r="Y256" i="1"/>
  <c r="BP251" i="1"/>
  <c r="BN251" i="1"/>
  <c r="Z251" i="1"/>
  <c r="BP255" i="1"/>
  <c r="BN255" i="1"/>
  <c r="Z255" i="1"/>
  <c r="Y257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Z332" i="1" s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BP337" i="1"/>
  <c r="BN337" i="1"/>
  <c r="Z337" i="1"/>
  <c r="Z339" i="1" s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BP466" i="1"/>
  <c r="BN466" i="1"/>
  <c r="Z466" i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83" i="1"/>
  <c r="Z417" i="1"/>
  <c r="Z405" i="1"/>
  <c r="Z247" i="1"/>
  <c r="Z80" i="1"/>
  <c r="Z65" i="1"/>
  <c r="Z137" i="1"/>
  <c r="Z498" i="1"/>
  <c r="Z400" i="1"/>
  <c r="Z295" i="1"/>
  <c r="Z215" i="1"/>
  <c r="Z58" i="1"/>
  <c r="Z462" i="1"/>
  <c r="Z121" i="1"/>
  <c r="Z477" i="1"/>
  <c r="Z305" i="1"/>
  <c r="Z100" i="1"/>
  <c r="Z32" i="1"/>
  <c r="Y509" i="1"/>
  <c r="Y506" i="1"/>
  <c r="Z177" i="1"/>
  <c r="Y505" i="1"/>
  <c r="Z231" i="1"/>
  <c r="Z171" i="1"/>
  <c r="Z446" i="1"/>
  <c r="Z319" i="1"/>
  <c r="Z313" i="1"/>
  <c r="Y507" i="1"/>
  <c r="Z256" i="1"/>
  <c r="Z264" i="1"/>
  <c r="Z203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<sst xmlns="http://schemas.openxmlformats.org/spreadsheetml/2006/main" count="2248" uniqueCount="825">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</sst>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18</v>
      </c>
      <c r="Y41" s="55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18.724999999999998</v>
      </c>
      <c r="BN41" s="64">
        <f>IFERROR(Y41*I41/H41,"0")</f>
        <v>22.47</v>
      </c>
      <c r="BO41" s="64">
        <f>IFERROR(1/J41*(X41/H41),"0")</f>
        <v>2.6041666666666664E-2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46</v>
      </c>
      <c r="Y43" s="558">
        <f>IFERROR(IF(X43="",0,CEILING((X43/$H43),1)*$H43),"")</f>
        <v>48.1</v>
      </c>
      <c r="Z43" s="36">
        <f>IFERROR(IF(Y43=0,"",ROUNDUP(Y43/H43,0)*0.00902),"")</f>
        <v>0.11726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48.610810810810811</v>
      </c>
      <c r="BN43" s="64">
        <f>IFERROR(Y43*I43/H43,"0")</f>
        <v>50.830000000000005</v>
      </c>
      <c r="BO43" s="64">
        <f>IFERROR(1/J43*(X43/H43),"0")</f>
        <v>9.4185094185094187E-2</v>
      </c>
      <c r="BP43" s="64">
        <f>IFERROR(1/J43*(Y43/H43),"0")</f>
        <v>9.8484848484848481E-2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14.099099099099098</v>
      </c>
      <c r="Y44" s="559">
        <f>IFERROR(Y41/H41,"0")+IFERROR(Y42/H42,"0")+IFERROR(Y43/H43,"0")</f>
        <v>15</v>
      </c>
      <c r="Z44" s="559">
        <f>IFERROR(IF(Z41="",0,Z41),"0")+IFERROR(IF(Z42="",0,Z42),"0")+IFERROR(IF(Z43="",0,Z43),"0")</f>
        <v>0.15522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64</v>
      </c>
      <c r="Y45" s="559">
        <f>IFERROR(SUM(Y41:Y43),"0")</f>
        <v>69.7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4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4.1553571428571434</v>
      </c>
      <c r="BN52" s="64">
        <f t="shared" ref="BN52:BN57" si="8">IFERROR(Y52*I52/H52,"0")</f>
        <v>11.635</v>
      </c>
      <c r="BO52" s="64">
        <f t="shared" ref="BO52:BO57" si="9">IFERROR(1/J52*(X52/H52),"0")</f>
        <v>5.580357142857143E-3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0.35714285714285715</v>
      </c>
      <c r="Y58" s="559">
        <f>IFERROR(Y52/H52,"0")+IFERROR(Y53/H53,"0")+IFERROR(Y54/H54,"0")+IFERROR(Y55/H55,"0")+IFERROR(Y56/H56,"0")+IFERROR(Y57/H57,"0")</f>
        <v>1</v>
      </c>
      <c r="Z58" s="559">
        <f>IFERROR(IF(Z52="",0,Z52),"0")+IFERROR(IF(Z53="",0,Z53),"0")+IFERROR(IF(Z54="",0,Z54),"0")+IFERROR(IF(Z55="",0,Z55),"0")+IFERROR(IF(Z56="",0,Z56),"0")+IFERROR(IF(Z57="",0,Z57),"0")</f>
        <v>1.898E-2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4</v>
      </c>
      <c r="Y59" s="559">
        <f>IFERROR(SUM(Y52:Y57),"0")</f>
        <v>11.2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13</v>
      </c>
      <c r="Y69" s="558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13.722222222222221</v>
      </c>
      <c r="BN69" s="64">
        <f>IFERROR(Y69*I69/H69,"0")</f>
        <v>15.2</v>
      </c>
      <c r="BO69" s="64">
        <f>IFERROR(1/J69*(X69/H69),"0")</f>
        <v>3.0864197530864203E-2</v>
      </c>
      <c r="BP69" s="64">
        <f>IFERROR(1/J69*(Y69/H69),"0")</f>
        <v>3.4188034188034191E-2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7.2222222222222223</v>
      </c>
      <c r="Y71" s="559">
        <f>IFERROR(Y68/H68,"0")+IFERROR(Y69/H69,"0")+IFERROR(Y70/H70,"0")</f>
        <v>8</v>
      </c>
      <c r="Z71" s="559">
        <f>IFERROR(IF(Z68="",0,Z68),"0")+IFERROR(IF(Z69="",0,Z69),"0")+IFERROR(IF(Z70="",0,Z70),"0")</f>
        <v>4.0160000000000001E-2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13</v>
      </c>
      <c r="Y72" s="559">
        <f>IFERROR(SUM(Y68:Y70),"0")</f>
        <v>14.4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19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19.983928571428571</v>
      </c>
      <c r="BN75" s="64">
        <f t="shared" si="13"/>
        <v>26.505000000000006</v>
      </c>
      <c r="BO75" s="64">
        <f t="shared" si="14"/>
        <v>3.5342261904761904E-2</v>
      </c>
      <c r="BP75" s="64">
        <f t="shared" si="15"/>
        <v>4.6875E-2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2.2619047619047619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19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10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10.557692307692307</v>
      </c>
      <c r="BN83" s="64">
        <f>IFERROR(Y83*I83/H83,"0")</f>
        <v>16.47</v>
      </c>
      <c r="BO83" s="64">
        <f>IFERROR(1/J83*(X83/H83),"0")</f>
        <v>2.0032051282051284E-2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1.2820512820512822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10</v>
      </c>
      <c r="Y86" s="559">
        <f>IFERROR(SUM(Y83:Y84),"0")</f>
        <v>15.6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89</v>
      </c>
      <c r="Y95" s="558">
        <f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94.702592592592595</v>
      </c>
      <c r="BN95" s="64">
        <f>IFERROR(Y95*I95/H95,"0")</f>
        <v>94.808999999999983</v>
      </c>
      <c r="BO95" s="64">
        <f>IFERROR(1/J95*(X95/H95),"0")</f>
        <v>0.17168209876543211</v>
      </c>
      <c r="BP95" s="64">
        <f>IFERROR(1/J95*(Y95/H95),"0")</f>
        <v>0.171875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10.987654320987655</v>
      </c>
      <c r="Y100" s="559">
        <f>IFERROR(Y95/H95,"0")+IFERROR(Y96/H96,"0")+IFERROR(Y97/H97,"0")+IFERROR(Y98/H98,"0")+IFERROR(Y99/H99,"0")</f>
        <v>11</v>
      </c>
      <c r="Z100" s="559">
        <f>IFERROR(IF(Z95="",0,Z95),"0")+IFERROR(IF(Z96="",0,Z96),"0")+IFERROR(IF(Z97="",0,Z97),"0")+IFERROR(IF(Z98="",0,Z98),"0")+IFERROR(IF(Z99="",0,Z99),"0")</f>
        <v>0.20877999999999999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89</v>
      </c>
      <c r="Y101" s="559">
        <f>IFERROR(SUM(Y95:Y99),"0")</f>
        <v>89.1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27</v>
      </c>
      <c r="Y106" s="558">
        <f>IFERROR(IF(X106="",0,CEILING((X106/$H106),1)*$H106),"")</f>
        <v>27</v>
      </c>
      <c r="Z106" s="36">
        <f>IFERROR(IF(Y106=0,"",ROUNDUP(Y106/H106,0)*0.00902),"")</f>
        <v>5.4120000000000001E-2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28.26</v>
      </c>
      <c r="BN106" s="64">
        <f>IFERROR(Y106*I106/H106,"0")</f>
        <v>28.26</v>
      </c>
      <c r="BO106" s="64">
        <f>IFERROR(1/J106*(X106/H106),"0")</f>
        <v>4.5454545454545456E-2</v>
      </c>
      <c r="BP106" s="64">
        <f>IFERROR(1/J106*(Y106/H106),"0")</f>
        <v>4.5454545454545456E-2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6</v>
      </c>
      <c r="Y108" s="559">
        <f>IFERROR(Y104/H104,"0")+IFERROR(Y105/H105,"0")+IFERROR(Y106/H106,"0")+IFERROR(Y107/H107,"0")</f>
        <v>6</v>
      </c>
      <c r="Z108" s="559">
        <f>IFERROR(IF(Z104="",0,Z104),"0")+IFERROR(IF(Z105="",0,Z105),"0")+IFERROR(IF(Z106="",0,Z106),"0")+IFERROR(IF(Z107="",0,Z107),"0")</f>
        <v>5.4120000000000001E-2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27</v>
      </c>
      <c r="Y109" s="559">
        <f>IFERROR(SUM(Y104:Y107),"0")</f>
        <v>27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9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9.3624999999999989</v>
      </c>
      <c r="BN111" s="64">
        <f>IFERROR(Y111*I111/H111,"0")</f>
        <v>11.234999999999999</v>
      </c>
      <c r="BO111" s="64">
        <f>IFERROR(1/J111*(X111/H111),"0")</f>
        <v>1.3020833333333332E-2</v>
      </c>
      <c r="BP111" s="64">
        <f>IFERROR(1/J111*(Y111/H111),"0")</f>
        <v>1.5625E-2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15</v>
      </c>
      <c r="Y113" s="558">
        <f>IFERROR(IF(X113="",0,CEILING((X113/$H113),1)*$H113),"")</f>
        <v>16.8</v>
      </c>
      <c r="Z113" s="36">
        <f>IFERROR(IF(Y113=0,"",ROUNDUP(Y113/H113,0)*0.00651),"")</f>
        <v>4.5569999999999999E-2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16.125000000000004</v>
      </c>
      <c r="BN113" s="64">
        <f>IFERROR(Y113*I113/H113,"0")</f>
        <v>18.060000000000002</v>
      </c>
      <c r="BO113" s="64">
        <f>IFERROR(1/J113*(X113/H113),"0")</f>
        <v>3.4340659340659344E-2</v>
      </c>
      <c r="BP113" s="64">
        <f>IFERROR(1/J113*(Y113/H113),"0")</f>
        <v>3.8461538461538471E-2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7.083333333333333</v>
      </c>
      <c r="Y114" s="559">
        <f>IFERROR(Y111/H111,"0")+IFERROR(Y112/H112,"0")+IFERROR(Y113/H113,"0")</f>
        <v>8</v>
      </c>
      <c r="Z114" s="559">
        <f>IFERROR(IF(Z111="",0,Z111),"0")+IFERROR(IF(Z112="",0,Z112),"0")+IFERROR(IF(Z113="",0,Z113),"0")</f>
        <v>6.4549999999999996E-2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24</v>
      </c>
      <c r="Y115" s="559">
        <f>IFERROR(SUM(Y111:Y113),"0")</f>
        <v>27.6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97</v>
      </c>
      <c r="Y117" s="558">
        <f>IFERROR(IF(X117="",0,CEILING((X117/$H117),1)*$H117),"")</f>
        <v>97.199999999999989</v>
      </c>
      <c r="Z117" s="36">
        <f>IFERROR(IF(Y117=0,"",ROUNDUP(Y117/H117,0)*0.01898),"")</f>
        <v>0.22776000000000002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103.14333333333335</v>
      </c>
      <c r="BN117" s="64">
        <f>IFERROR(Y117*I117/H117,"0")</f>
        <v>103.35599999999998</v>
      </c>
      <c r="BO117" s="64">
        <f>IFERROR(1/J117*(X117/H117),"0")</f>
        <v>0.1871141975308642</v>
      </c>
      <c r="BP117" s="64">
        <f>IFERROR(1/J117*(Y117/H117),"0")</f>
        <v>0.1875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11.975308641975309</v>
      </c>
      <c r="Y121" s="559">
        <f>IFERROR(Y117/H117,"0")+IFERROR(Y118/H118,"0")+IFERROR(Y119/H119,"0")+IFERROR(Y120/H120,"0")</f>
        <v>12</v>
      </c>
      <c r="Z121" s="559">
        <f>IFERROR(IF(Z117="",0,Z117),"0")+IFERROR(IF(Z118="",0,Z118),"0")+IFERROR(IF(Z119="",0,Z119),"0")+IFERROR(IF(Z120="",0,Z120),"0")</f>
        <v>0.22776000000000002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97</v>
      </c>
      <c r="Y122" s="559">
        <f>IFERROR(SUM(Y117:Y120),"0")</f>
        <v>97.199999999999989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5</v>
      </c>
      <c r="Y158" s="558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5.2525252525252526</v>
      </c>
      <c r="BN158" s="64">
        <f>IFERROR(Y158*I158/H158,"0")</f>
        <v>6.24</v>
      </c>
      <c r="BO158" s="64">
        <f>IFERROR(1/J158*(X158/H158),"0")</f>
        <v>1.0791677458344126E-2</v>
      </c>
      <c r="BP158" s="64">
        <f>IFERROR(1/J158*(Y158/H158),"0")</f>
        <v>1.282051282051282E-2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2.5252525252525251</v>
      </c>
      <c r="Y159" s="559">
        <f>IFERROR(Y158/H158,"0")</f>
        <v>2.9999999999999996</v>
      </c>
      <c r="Z159" s="559">
        <f>IFERROR(IF(Z158="",0,Z158),"0")</f>
        <v>1.506E-2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5</v>
      </c>
      <c r="Y160" s="559">
        <f>IFERROR(SUM(Y158:Y158),"0")</f>
        <v>5.9399999999999995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7</v>
      </c>
      <c r="Y165" s="558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7.4333333333333327</v>
      </c>
      <c r="BN165" s="64">
        <f t="shared" si="18"/>
        <v>8.92</v>
      </c>
      <c r="BO165" s="64">
        <f t="shared" si="19"/>
        <v>1.4245014245014245E-2</v>
      </c>
      <c r="BP165" s="64">
        <f t="shared" si="20"/>
        <v>1.7094017094017096E-2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20</v>
      </c>
      <c r="Y168" s="558">
        <f t="shared" si="16"/>
        <v>21</v>
      </c>
      <c r="Z168" s="36">
        <f>IFERROR(IF(Y168=0,"",ROUNDUP(Y168/H168,0)*0.00502),"")</f>
        <v>5.0200000000000002E-2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20.952380952380953</v>
      </c>
      <c r="BN168" s="64">
        <f t="shared" si="18"/>
        <v>22</v>
      </c>
      <c r="BO168" s="64">
        <f t="shared" si="19"/>
        <v>4.0700040700040706E-2</v>
      </c>
      <c r="BP168" s="64">
        <f t="shared" si="20"/>
        <v>4.2735042735042736E-2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12.857142857142858</v>
      </c>
      <c r="Y171" s="559">
        <f>IFERROR(Y162/H162,"0")+IFERROR(Y163/H163,"0")+IFERROR(Y164/H164,"0")+IFERROR(Y165/H165,"0")+IFERROR(Y166/H166,"0")+IFERROR(Y167/H167,"0")+IFERROR(Y168/H168,"0")+IFERROR(Y169/H169,"0")+IFERROR(Y170/H170,"0")</f>
        <v>14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7.0280000000000009E-2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27</v>
      </c>
      <c r="Y172" s="559">
        <f>IFERROR(SUM(Y162:Y170),"0")</f>
        <v>29.4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184</v>
      </c>
      <c r="Y195" s="558">
        <f t="shared" ref="Y195:Y202" si="21">IFERROR(IF(X195="",0,CEILING((X195/$H195),1)*$H195),"")</f>
        <v>189</v>
      </c>
      <c r="Z195" s="36">
        <f>IFERROR(IF(Y195=0,"",ROUNDUP(Y195/H195,0)*0.00902),"")</f>
        <v>0.31569999999999998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191.15555555555554</v>
      </c>
      <c r="BN195" s="64">
        <f t="shared" ref="BN195:BN202" si="23">IFERROR(Y195*I195/H195,"0")</f>
        <v>196.35</v>
      </c>
      <c r="BO195" s="64">
        <f t="shared" ref="BO195:BO202" si="24">IFERROR(1/J195*(X195/H195),"0")</f>
        <v>0.25813692480359146</v>
      </c>
      <c r="BP195" s="64">
        <f t="shared" ref="BP195:BP202" si="25">IFERROR(1/J195*(Y195/H195),"0")</f>
        <v>0.26515151515151514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131</v>
      </c>
      <c r="Y196" s="558">
        <f t="shared" si="21"/>
        <v>135</v>
      </c>
      <c r="Z196" s="36">
        <f>IFERROR(IF(Y196=0,"",ROUNDUP(Y196/H196,0)*0.00902),"")</f>
        <v>0.22550000000000001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136.09444444444446</v>
      </c>
      <c r="BN196" s="64">
        <f t="shared" si="23"/>
        <v>140.25</v>
      </c>
      <c r="BO196" s="64">
        <f t="shared" si="24"/>
        <v>0.18378226711560042</v>
      </c>
      <c r="BP196" s="64">
        <f t="shared" si="25"/>
        <v>0.18939393939393939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58</v>
      </c>
      <c r="Y198" s="558">
        <f t="shared" si="21"/>
        <v>59.400000000000006</v>
      </c>
      <c r="Z198" s="36">
        <f>IFERROR(IF(Y198=0,"",ROUNDUP(Y198/H198,0)*0.00902),"")</f>
        <v>9.9220000000000003E-2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60.255555555555553</v>
      </c>
      <c r="BN198" s="64">
        <f t="shared" si="23"/>
        <v>61.71</v>
      </c>
      <c r="BO198" s="64">
        <f t="shared" si="24"/>
        <v>8.1369248035914707E-2</v>
      </c>
      <c r="BP198" s="64">
        <f t="shared" si="25"/>
        <v>8.3333333333333343E-2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4</v>
      </c>
      <c r="Y202" s="558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4.2222222222222223</v>
      </c>
      <c r="BN202" s="64">
        <f t="shared" si="23"/>
        <v>5.7</v>
      </c>
      <c r="BO202" s="64">
        <f t="shared" si="24"/>
        <v>9.4966761633428314E-3</v>
      </c>
      <c r="BP202" s="64">
        <f t="shared" si="25"/>
        <v>1.2820512820512822E-2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71.296296296296305</v>
      </c>
      <c r="Y203" s="559">
        <f>IFERROR(Y195/H195,"0")+IFERROR(Y196/H196,"0")+IFERROR(Y197/H197,"0")+IFERROR(Y198/H198,"0")+IFERROR(Y199/H199,"0")+IFERROR(Y200/H200,"0")+IFERROR(Y201/H201,"0")+IFERROR(Y202/H202,"0")</f>
        <v>74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0.65547999999999995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377</v>
      </c>
      <c r="Y204" s="559">
        <f>IFERROR(SUM(Y195:Y202),"0")</f>
        <v>388.79999999999995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33</v>
      </c>
      <c r="Y209" s="558">
        <f t="shared" si="26"/>
        <v>33.6</v>
      </c>
      <c r="Z209" s="36">
        <f t="shared" ref="Z209:Z214" si="31">IFERROR(IF(Y209=0,"",ROUNDUP(Y209/H209,0)*0.00651),"")</f>
        <v>9.1139999999999999E-2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36.712499999999999</v>
      </c>
      <c r="BN209" s="64">
        <f t="shared" si="28"/>
        <v>37.380000000000003</v>
      </c>
      <c r="BO209" s="64">
        <f t="shared" si="29"/>
        <v>7.5549450549450559E-2</v>
      </c>
      <c r="BP209" s="64">
        <f t="shared" si="30"/>
        <v>7.6923076923076941E-2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92</v>
      </c>
      <c r="Y211" s="558">
        <f t="shared" si="26"/>
        <v>93.6</v>
      </c>
      <c r="Z211" s="36">
        <f t="shared" si="31"/>
        <v>0.25389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101.66000000000001</v>
      </c>
      <c r="BN211" s="64">
        <f t="shared" si="28"/>
        <v>103.42800000000001</v>
      </c>
      <c r="BO211" s="64">
        <f t="shared" si="29"/>
        <v>0.21062271062271065</v>
      </c>
      <c r="BP211" s="64">
        <f t="shared" si="30"/>
        <v>0.2142857142857143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96</v>
      </c>
      <c r="Y212" s="558">
        <f t="shared" si="26"/>
        <v>96</v>
      </c>
      <c r="Z212" s="36">
        <f t="shared" si="31"/>
        <v>0.26040000000000002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106.08000000000001</v>
      </c>
      <c r="BN212" s="64">
        <f t="shared" si="28"/>
        <v>106.08000000000001</v>
      </c>
      <c r="BO212" s="64">
        <f t="shared" si="29"/>
        <v>0.2197802197802198</v>
      </c>
      <c r="BP212" s="64">
        <f t="shared" si="30"/>
        <v>0.2197802197802198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104</v>
      </c>
      <c r="Y214" s="558">
        <f t="shared" si="26"/>
        <v>105.6</v>
      </c>
      <c r="Z214" s="36">
        <f t="shared" si="31"/>
        <v>0.28644000000000003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115.18</v>
      </c>
      <c r="BN214" s="64">
        <f t="shared" si="28"/>
        <v>116.952</v>
      </c>
      <c r="BO214" s="64">
        <f t="shared" si="29"/>
        <v>0.23809523809523814</v>
      </c>
      <c r="BP214" s="64">
        <f t="shared" si="30"/>
        <v>0.24175824175824179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135.41666666666669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137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0.89187000000000005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325</v>
      </c>
      <c r="Y216" s="559">
        <f>IFERROR(SUM(Y206:Y214),"0")</f>
        <v>328.79999999999995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11</v>
      </c>
      <c r="Y227" s="558">
        <f t="shared" si="32"/>
        <v>12</v>
      </c>
      <c r="Z227" s="36">
        <f>IFERROR(IF(Y227=0,"",ROUNDUP(Y227/H227,0)*0.00902),"")</f>
        <v>2.7060000000000001E-2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11.577500000000001</v>
      </c>
      <c r="BN227" s="64">
        <f t="shared" si="34"/>
        <v>12.629999999999999</v>
      </c>
      <c r="BO227" s="64">
        <f t="shared" si="35"/>
        <v>2.0833333333333336E-2</v>
      </c>
      <c r="BP227" s="64">
        <f t="shared" si="36"/>
        <v>2.2727272727272728E-2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2.75</v>
      </c>
      <c r="Y231" s="559">
        <f>IFERROR(Y224/H224,"0")+IFERROR(Y225/H225,"0")+IFERROR(Y226/H226,"0")+IFERROR(Y227/H227,"0")+IFERROR(Y228/H228,"0")+IFERROR(Y229/H229,"0")+IFERROR(Y230/H230,"0")</f>
        <v>3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11</v>
      </c>
      <c r="Y232" s="559">
        <f>IFERROR(SUM(Y224:Y230),"0")</f>
        <v>12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8.3333333333333339</v>
      </c>
      <c r="Y305" s="559">
        <f>IFERROR(Y298/H298,"0")+IFERROR(Y299/H299,"0")+IFERROR(Y300/H300,"0")+IFERROR(Y301/H301,"0")+IFERROR(Y302/H302,"0")+IFERROR(Y303/H303,"0")+IFERROR(Y304/H304,"0")</f>
        <v>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15</v>
      </c>
      <c r="Y306" s="559">
        <f>IFERROR(SUM(Y298:Y304),"0")</f>
        <v>16.2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45</v>
      </c>
      <c r="Y317" s="558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47.994230769230775</v>
      </c>
      <c r="BN317" s="64">
        <f>IFERROR(Y317*I317/H317,"0")</f>
        <v>49.914000000000001</v>
      </c>
      <c r="BO317" s="64">
        <f>IFERROR(1/J317*(X317/H317),"0")</f>
        <v>9.0144230769230768E-2</v>
      </c>
      <c r="BP317" s="64">
        <f>IFERROR(1/J317*(Y317/H317),"0")</f>
        <v>9.375E-2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9.3406593406593394</v>
      </c>
      <c r="Y319" s="559">
        <f>IFERROR(Y316/H316,"0")+IFERROR(Y317/H317,"0")+IFERROR(Y318/H318,"0")</f>
        <v>10</v>
      </c>
      <c r="Z319" s="559">
        <f>IFERROR(IF(Z316="",0,Z316),"0")+IFERROR(IF(Z317="",0,Z317),"0")+IFERROR(IF(Z318="",0,Z318),"0")</f>
        <v>0.18980000000000002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75</v>
      </c>
      <c r="Y320" s="559">
        <f>IFERROR(SUM(Y316:Y318),"0")</f>
        <v>80.400000000000006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4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4.5176470588235293</v>
      </c>
      <c r="BN325" s="64">
        <f>IFERROR(Y325*I325/H325,"0")</f>
        <v>5.76</v>
      </c>
      <c r="BO325" s="64">
        <f>IFERROR(1/J325*(X325/H325),"0")</f>
        <v>8.6188321482439153E-3</v>
      </c>
      <c r="BP325" s="64">
        <f>IFERROR(1/J325*(Y325/H325),"0")</f>
        <v>1.098901098901099E-2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1.5686274509803924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4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141</v>
      </c>
      <c r="Y344" s="558">
        <f t="shared" ref="Y344:Y350" si="47">IFERROR(IF(X344="",0,CEILING((X344/$H344),1)*$H344),"")</f>
        <v>150</v>
      </c>
      <c r="Z344" s="36">
        <f>IFERROR(IF(Y344=0,"",ROUNDUP(Y344/H344,0)*0.02175),"")</f>
        <v>0.21749999999999997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145.512</v>
      </c>
      <c r="BN344" s="64">
        <f t="shared" ref="BN344:BN350" si="49">IFERROR(Y344*I344/H344,"0")</f>
        <v>154.80000000000001</v>
      </c>
      <c r="BO344" s="64">
        <f t="shared" ref="BO344:BO350" si="50">IFERROR(1/J344*(X344/H344),"0")</f>
        <v>0.19583333333333333</v>
      </c>
      <c r="BP344" s="64">
        <f t="shared" ref="BP344:BP350" si="51">IFERROR(1/J344*(Y344/H344),"0")</f>
        <v>0.20833333333333331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276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284.83200000000005</v>
      </c>
      <c r="BN345" s="64">
        <f t="shared" si="49"/>
        <v>294.12</v>
      </c>
      <c r="BO345" s="64">
        <f t="shared" si="50"/>
        <v>0.3833333333333333</v>
      </c>
      <c r="BP345" s="64">
        <f t="shared" si="51"/>
        <v>0.39583333333333331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72</v>
      </c>
      <c r="Y346" s="558">
        <f t="shared" si="47"/>
        <v>75</v>
      </c>
      <c r="Z346" s="36">
        <f>IFERROR(IF(Y346=0,"",ROUNDUP(Y346/H346,0)*0.02175),"")</f>
        <v>0.10874999999999999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74.304000000000002</v>
      </c>
      <c r="BN346" s="64">
        <f t="shared" si="49"/>
        <v>77.400000000000006</v>
      </c>
      <c r="BO346" s="64">
        <f t="shared" si="50"/>
        <v>9.9999999999999992E-2</v>
      </c>
      <c r="BP346" s="64">
        <f t="shared" si="51"/>
        <v>0.10416666666666666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32.599999999999994</v>
      </c>
      <c r="Y351" s="559">
        <f>IFERROR(Y344/H344,"0")+IFERROR(Y345/H345,"0")+IFERROR(Y346/H346,"0")+IFERROR(Y347/H347,"0")+IFERROR(Y348/H348,"0")+IFERROR(Y349/H349,"0")+IFERROR(Y350/H350,"0")</f>
        <v>34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0.73949999999999994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489</v>
      </c>
      <c r="Y352" s="559">
        <f>IFERROR(SUM(Y344:Y350),"0")</f>
        <v>510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356</v>
      </c>
      <c r="Y354" s="558">
        <f>IFERROR(IF(X354="",0,CEILING((X354/$H354),1)*$H354),"")</f>
        <v>360</v>
      </c>
      <c r="Z354" s="36">
        <f>IFERROR(IF(Y354=0,"",ROUNDUP(Y354/H354,0)*0.02175),"")</f>
        <v>0.52200000000000002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367.392</v>
      </c>
      <c r="BN354" s="64">
        <f>IFERROR(Y354*I354/H354,"0")</f>
        <v>371.52000000000004</v>
      </c>
      <c r="BO354" s="64">
        <f>IFERROR(1/J354*(X354/H354),"0")</f>
        <v>0.49444444444444446</v>
      </c>
      <c r="BP354" s="64">
        <f>IFERROR(1/J354*(Y354/H354),"0")</f>
        <v>0.5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23.733333333333334</v>
      </c>
      <c r="Y356" s="559">
        <f>IFERROR(Y354/H354,"0")+IFERROR(Y355/H355,"0")</f>
        <v>24</v>
      </c>
      <c r="Z356" s="559">
        <f>IFERROR(IF(Z354="",0,Z354),"0")+IFERROR(IF(Z355="",0,Z355),"0")</f>
        <v>0.52200000000000002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356</v>
      </c>
      <c r="Y357" s="559">
        <f>IFERROR(SUM(Y354:Y355),"0")</f>
        <v>360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23</v>
      </c>
      <c r="Y360" s="558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24.326333333333334</v>
      </c>
      <c r="BN360" s="64">
        <f>IFERROR(Y360*I360/H360,"0")</f>
        <v>28.556999999999999</v>
      </c>
      <c r="BO360" s="64">
        <f>IFERROR(1/J360*(X360/H360),"0")</f>
        <v>3.9930555555555552E-2</v>
      </c>
      <c r="BP360" s="64">
        <f>IFERROR(1/J360*(Y360/H360),"0")</f>
        <v>4.6875E-2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2.5555555555555554</v>
      </c>
      <c r="Y361" s="559">
        <f>IFERROR(Y359/H359,"0")+IFERROR(Y360/H360,"0")</f>
        <v>3</v>
      </c>
      <c r="Z361" s="559">
        <f>IFERROR(IF(Z359="",0,Z359),"0")+IFERROR(IF(Z360="",0,Z360),"0")</f>
        <v>5.6940000000000004E-2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23</v>
      </c>
      <c r="Y362" s="559">
        <f>IFERROR(SUM(Y359:Y360),"0")</f>
        <v>27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322</v>
      </c>
      <c r="Y379" s="558">
        <f>IFERROR(IF(X379="",0,CEILING((X379/$H379),1)*$H379),"")</f>
        <v>324</v>
      </c>
      <c r="Z379" s="36">
        <f>IFERROR(IF(Y379=0,"",ROUNDUP(Y379/H379,0)*0.01898),"")</f>
        <v>0.68328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340.56866666666667</v>
      </c>
      <c r="BN379" s="64">
        <f>IFERROR(Y379*I379/H379,"0")</f>
        <v>342.68399999999997</v>
      </c>
      <c r="BO379" s="64">
        <f>IFERROR(1/J379*(X379/H379),"0")</f>
        <v>0.55902777777777779</v>
      </c>
      <c r="BP379" s="64">
        <f>IFERROR(1/J379*(Y379/H379),"0")</f>
        <v>0.5625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35.777777777777779</v>
      </c>
      <c r="Y381" s="559">
        <f>IFERROR(Y379/H379,"0")+IFERROR(Y380/H380,"0")</f>
        <v>36</v>
      </c>
      <c r="Z381" s="559">
        <f>IFERROR(IF(Z379="",0,Z379),"0")+IFERROR(IF(Z380="",0,Z380),"0")</f>
        <v>0.68328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322</v>
      </c>
      <c r="Y382" s="559">
        <f>IFERROR(SUM(Y379:Y380),"0")</f>
        <v>324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11</v>
      </c>
      <c r="Y413" s="558">
        <f>IFERROR(IF(X413="",0,CEILING((X413/$H413),1)*$H413),"")</f>
        <v>16.200000000000003</v>
      </c>
      <c r="Z413" s="36">
        <f>IFERROR(IF(Y413=0,"",ROUNDUP(Y413/H413,0)*0.00902),"")</f>
        <v>2.7060000000000001E-2</v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11.427777777777777</v>
      </c>
      <c r="BN413" s="64">
        <f>IFERROR(Y413*I413/H413,"0")</f>
        <v>16.830000000000002</v>
      </c>
      <c r="BO413" s="64">
        <f>IFERROR(1/J413*(X413/H413),"0")</f>
        <v>1.5432098765432098E-2</v>
      </c>
      <c r="BP413" s="64">
        <f>IFERROR(1/J413*(Y413/H413),"0")</f>
        <v>2.2727272727272731E-2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2.0370370370370368</v>
      </c>
      <c r="Y417" s="559">
        <f>IFERROR(Y413/H413,"0")+IFERROR(Y414/H414,"0")+IFERROR(Y415/H415,"0")+IFERROR(Y416/H416,"0")</f>
        <v>3.0000000000000004</v>
      </c>
      <c r="Z417" s="559">
        <f>IFERROR(IF(Z413="",0,Z413),"0")+IFERROR(IF(Z414="",0,Z414),"0")+IFERROR(IF(Z415="",0,Z415),"0")+IFERROR(IF(Z416="",0,Z416),"0")</f>
        <v>2.7060000000000001E-2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11</v>
      </c>
      <c r="Y418" s="559">
        <f>IFERROR(SUM(Y413:Y416),"0")</f>
        <v>16.200000000000003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11</v>
      </c>
      <c r="Y432" s="558">
        <f t="shared" ref="Y432:Y445" si="58">IFERROR(IF(X432="",0,CEILING((X432/$H432),1)*$H432),"")</f>
        <v>15.84</v>
      </c>
      <c r="Z432" s="36">
        <f t="shared" ref="Z432:Z438" si="59">IFERROR(IF(Y432=0,"",ROUNDUP(Y432/H432,0)*0.01196),"")</f>
        <v>3.5880000000000002E-2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11.75</v>
      </c>
      <c r="BN432" s="64">
        <f t="shared" ref="BN432:BN445" si="61">IFERROR(Y432*I432/H432,"0")</f>
        <v>16.919999999999998</v>
      </c>
      <c r="BO432" s="64">
        <f t="shared" ref="BO432:BO445" si="62">IFERROR(1/J432*(X432/H432),"0")</f>
        <v>2.003205128205128E-2</v>
      </c>
      <c r="BP432" s="64">
        <f t="shared" ref="BP432:BP445" si="63">IFERROR(1/J432*(Y432/H432),"0")</f>
        <v>2.8846153846153848E-2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20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21.363636363636363</v>
      </c>
      <c r="BN434" s="64">
        <f t="shared" si="61"/>
        <v>22.56</v>
      </c>
      <c r="BO434" s="64">
        <f t="shared" si="62"/>
        <v>3.6421911421911424E-2</v>
      </c>
      <c r="BP434" s="64">
        <f t="shared" si="63"/>
        <v>3.8461538461538464E-2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5.8712121212121211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8.3720000000000003E-2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31</v>
      </c>
      <c r="Y447" s="559">
        <f>IFERROR(SUM(Y432:Y445),"0")</f>
        <v>36.96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27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28.84090909090909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4.9169580419580416E-2</v>
      </c>
      <c r="BP455" s="64">
        <f t="shared" ref="BP455:BP461" si="68">IFERROR(1/J455*(Y455/H455),"0")</f>
        <v>5.7692307692307696E-2</v>
      </c>
    </row>
    <row r="456" spans="1:68" ht="27" hidden="1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7</v>
      </c>
      <c r="Y457" s="558">
        <f t="shared" si="64"/>
        <v>10.56</v>
      </c>
      <c r="Z457" s="36">
        <f>IFERROR(IF(Y457=0,"",ROUNDUP(Y457/H457,0)*0.01196),"")</f>
        <v>2.392E-2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7.4772727272727266</v>
      </c>
      <c r="BN457" s="64">
        <f t="shared" si="66"/>
        <v>11.28</v>
      </c>
      <c r="BO457" s="64">
        <f t="shared" si="67"/>
        <v>1.2747668997668998E-2</v>
      </c>
      <c r="BP457" s="64">
        <f t="shared" si="68"/>
        <v>1.9230769230769232E-2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6.4393939393939394</v>
      </c>
      <c r="Y462" s="559">
        <f>IFERROR(Y455/H455,"0")+IFERROR(Y456/H456,"0")+IFERROR(Y457/H457,"0")+IFERROR(Y458/H458,"0")+IFERROR(Y459/H459,"0")+IFERROR(Y460/H460,"0")+IFERROR(Y461/H461,"0")</f>
        <v>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9.5680000000000001E-2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34</v>
      </c>
      <c r="Y463" s="559">
        <f>IFERROR(SUM(Y455:Y461),"0")</f>
        <v>42.24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2452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2560.0399999999995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2582.9844995131762</v>
      </c>
      <c r="Y506" s="559">
        <f>IFERROR(SUM(BN22:BN502),"0")</f>
        <v>2696.5830000000005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2707.9844995131762</v>
      </c>
      <c r="Y508" s="559">
        <f>GrossWeightTotalR+PalletQtyTotalR*25</f>
        <v>2821.5830000000005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414.37100475335768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433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4.993809999999999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69.7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66.400000000000006</v>
      </c>
      <c r="E515" s="46">
        <f>IFERROR(Y89*1,"0")+IFERROR(Y90*1,"0")+IFERROR(Y91*1,"0")+IFERROR(Y95*1,"0")+IFERROR(Y96*1,"0")+IFERROR(Y97*1,"0")+IFERROR(Y98*1,"0")+IFERROR(Y99*1,"0")</f>
        <v>89.1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151.79999999999998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35.340000000000003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717.6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12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101.69999999999999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897</v>
      </c>
      <c r="U515" s="46">
        <f>IFERROR(Y369*1,"0")+IFERROR(Y370*1,"0")+IFERROR(Y371*1,"0")+IFERROR(Y375*1,"0")+IFERROR(Y379*1,"0")+IFERROR(Y380*1,"0")+IFERROR(Y384*1,"0")</f>
        <v>324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16.200000000000003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79.2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1,28"/>
        <filter val="1,57"/>
        <filter val="10,00"/>
        <filter val="10,99"/>
        <filter val="104,00"/>
        <filter val="11,00"/>
        <filter val="11,98"/>
        <filter val="12,86"/>
        <filter val="13,00"/>
        <filter val="131,00"/>
        <filter val="135,42"/>
        <filter val="14,10"/>
        <filter val="141,00"/>
        <filter val="15,00"/>
        <filter val="18,00"/>
        <filter val="184,00"/>
        <filter val="19,00"/>
        <filter val="2 452,00"/>
        <filter val="2 582,98"/>
        <filter val="2 707,98"/>
        <filter val="2,04"/>
        <filter val="2,26"/>
        <filter val="2,53"/>
        <filter val="2,56"/>
        <filter val="2,75"/>
        <filter val="20,00"/>
        <filter val="23,00"/>
        <filter val="23,73"/>
        <filter val="24,00"/>
        <filter val="27,00"/>
        <filter val="276,00"/>
        <filter val="30,00"/>
        <filter val="31,00"/>
        <filter val="32,60"/>
        <filter val="322,00"/>
        <filter val="325,00"/>
        <filter val="33,00"/>
        <filter val="34,00"/>
        <filter val="35,78"/>
        <filter val="356,00"/>
        <filter val="377,00"/>
        <filter val="4,00"/>
        <filter val="414,37"/>
        <filter val="45,00"/>
        <filter val="46,00"/>
        <filter val="489,00"/>
        <filter val="5"/>
        <filter val="5,00"/>
        <filter val="5,87"/>
        <filter val="58,00"/>
        <filter val="6,00"/>
        <filter val="6,44"/>
        <filter val="64,00"/>
        <filter val="7,00"/>
        <filter val="7,08"/>
        <filter val="7,22"/>
        <filter val="71,30"/>
        <filter val="72,00"/>
        <filter val="75,00"/>
        <filter val="8,33"/>
        <filter val="89,00"/>
        <filter val="9,00"/>
        <filter val="9,34"/>
        <filter val="92,00"/>
        <filter val="96,00"/>
        <filter val="97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