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E5DD871-FBF7-4214-8517-F3F2634DC7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7" i="1" l="1"/>
  <c r="X496" i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N362" i="1"/>
  <c r="BM362" i="1"/>
  <c r="Z362" i="1"/>
  <c r="Z363" i="1" s="1"/>
  <c r="Y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500" i="1" s="1"/>
  <c r="X499" i="1"/>
  <c r="X501" i="1"/>
  <c r="Y24" i="1"/>
  <c r="Z27" i="1"/>
  <c r="Z32" i="1" s="1"/>
  <c r="BN27" i="1"/>
  <c r="Y498" i="1" s="1"/>
  <c r="Y500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0" i="1"/>
  <c r="BP67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Z270" i="1"/>
  <c r="BP268" i="1"/>
  <c r="BN268" i="1"/>
  <c r="Z268" i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Z231" i="1" s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Z397" i="1" s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40" i="1" s="1"/>
  <c r="BP467" i="1"/>
  <c r="BN467" i="1"/>
  <c r="Z467" i="1"/>
  <c r="Z470" i="1" s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255" i="1" l="1"/>
  <c r="Z44" i="1"/>
  <c r="Z502" i="1" s="1"/>
  <c r="Y497" i="1"/>
  <c r="Z455" i="1"/>
  <c r="Z263" i="1"/>
  <c r="Z246" i="1"/>
  <c r="Z337" i="1"/>
  <c r="Z213" i="1"/>
  <c r="Z118" i="1"/>
  <c r="Z97" i="1"/>
  <c r="Z78" i="1"/>
</calcChain>
</file>

<file path=xl/sharedStrings.xml><?xml version="1.0" encoding="utf-8"?>
<sst xmlns="http://schemas.openxmlformats.org/spreadsheetml/2006/main" count="2162" uniqueCount="781">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</sst>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45928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0.375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150</v>
      </c>
      <c r="Y41" s="54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160</v>
      </c>
      <c r="Y42" s="542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53.888888888888886</v>
      </c>
      <c r="Y44" s="543">
        <f>IFERROR(Y41/H41,"0")+IFERROR(Y42/H42,"0")+IFERROR(Y43/H43,"0")</f>
        <v>54</v>
      </c>
      <c r="Z44" s="543">
        <f>IFERROR(IF(Z41="",0,Z41),"0")+IFERROR(IF(Z42="",0,Z42),"0")+IFERROR(IF(Z43="",0,Z43),"0")</f>
        <v>0.62651999999999997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310</v>
      </c>
      <c r="Y45" s="543">
        <f>IFERROR(SUM(Y41:Y43),"0")</f>
        <v>311.20000000000005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200</v>
      </c>
      <c r="Y53" s="542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18.518518518518519</v>
      </c>
      <c r="Y58" s="543">
        <f>IFERROR(Y52/H52,"0")+IFERROR(Y53/H53,"0")+IFERROR(Y54/H54,"0")+IFERROR(Y55/H55,"0")+IFERROR(Y56/H56,"0")+IFERROR(Y57/H57,"0")</f>
        <v>19</v>
      </c>
      <c r="Z58" s="543">
        <f>IFERROR(IF(Z52="",0,Z52),"0")+IFERROR(IF(Z53="",0,Z53),"0")+IFERROR(IF(Z54="",0,Z54),"0")+IFERROR(IF(Z55="",0,Z55),"0")+IFERROR(IF(Z56="",0,Z56),"0")+IFERROR(IF(Z57="",0,Z57),"0")</f>
        <v>0.36062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200</v>
      </c>
      <c r="Y59" s="543">
        <f>IFERROR(SUM(Y52:Y57),"0")</f>
        <v>205.20000000000002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100</v>
      </c>
      <c r="Y61" s="542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135</v>
      </c>
      <c r="Y63" s="542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59.25925925925926</v>
      </c>
      <c r="Y64" s="543">
        <f>IFERROR(Y61/H61,"0")+IFERROR(Y62/H62,"0")+IFERROR(Y63/H63,"0")</f>
        <v>60</v>
      </c>
      <c r="Z64" s="543">
        <f>IFERROR(IF(Z61="",0,Z61),"0")+IFERROR(IF(Z62="",0,Z62),"0")+IFERROR(IF(Z63="",0,Z63),"0")</f>
        <v>0.51529999999999998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235</v>
      </c>
      <c r="Y65" s="543">
        <f>IFERROR(SUM(Y61:Y63),"0")</f>
        <v>243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50</v>
      </c>
      <c r="Y81" s="542">
        <f>IFERROR(IF(X81="",0,CEILING((X81/$H81),1)*$H81),"")</f>
        <v>54.6</v>
      </c>
      <c r="Z81" s="36">
        <f>IFERROR(IF(Y81=0,"",ROUNDUP(Y81/H81,0)*0.01898),"")</f>
        <v>0.13286000000000001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52.78846153846154</v>
      </c>
      <c r="BN81" s="64">
        <f>IFERROR(Y81*I81/H81,"0")</f>
        <v>57.644999999999996</v>
      </c>
      <c r="BO81" s="64">
        <f>IFERROR(1/J81*(X81/H81),"0")</f>
        <v>0.10016025641025642</v>
      </c>
      <c r="BP81" s="64">
        <f>IFERROR(1/J81*(Y81/H81),"0")</f>
        <v>0.109375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6.4102564102564106</v>
      </c>
      <c r="Y83" s="543">
        <f>IFERROR(Y81/H81,"0")+IFERROR(Y82/H82,"0")</f>
        <v>7</v>
      </c>
      <c r="Z83" s="543">
        <f>IFERROR(IF(Z81="",0,Z81),"0")+IFERROR(IF(Z82="",0,Z82),"0")</f>
        <v>0.13286000000000001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50</v>
      </c>
      <c r="Y84" s="543">
        <f>IFERROR(SUM(Y81:Y82),"0")</f>
        <v>54.6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200</v>
      </c>
      <c r="Y87" s="542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450</v>
      </c>
      <c r="Y89" s="542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118.51851851851852</v>
      </c>
      <c r="Y90" s="543">
        <f>IFERROR(Y87/H87,"0")+IFERROR(Y88/H88,"0")+IFERROR(Y89/H89,"0")</f>
        <v>119</v>
      </c>
      <c r="Z90" s="543">
        <f>IFERROR(IF(Z87="",0,Z87),"0")+IFERROR(IF(Z88="",0,Z88),"0")+IFERROR(IF(Z89="",0,Z89),"0")</f>
        <v>1.2626200000000001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650</v>
      </c>
      <c r="Y91" s="543">
        <f>IFERROR(SUM(Y87:Y89),"0")</f>
        <v>655.20000000000005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120</v>
      </c>
      <c r="Y93" s="542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450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181.48148148148147</v>
      </c>
      <c r="Y97" s="543">
        <f>IFERROR(Y93/H93,"0")+IFERROR(Y94/H94,"0")+IFERROR(Y95/H95,"0")+IFERROR(Y96/H96,"0")</f>
        <v>182</v>
      </c>
      <c r="Z97" s="543">
        <f>IFERROR(IF(Z93="",0,Z93),"0")+IFERROR(IF(Z94="",0,Z94),"0")+IFERROR(IF(Z95="",0,Z95),"0")+IFERROR(IF(Z96="",0,Z96),"0")</f>
        <v>1.3718699999999999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570</v>
      </c>
      <c r="Y98" s="543">
        <f>IFERROR(SUM(Y93:Y96),"0")</f>
        <v>572.40000000000009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200</v>
      </c>
      <c r="Y101" s="542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270</v>
      </c>
      <c r="Y103" s="542">
        <f>IFERROR(IF(X103="",0,CEILING((X103/$H103),1)*$H103),"")</f>
        <v>270</v>
      </c>
      <c r="Z103" s="36">
        <f>IFERROR(IF(Y103=0,"",ROUNDUP(Y103/H103,0)*0.00902),"")</f>
        <v>0.54120000000000001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282.60000000000002</v>
      </c>
      <c r="BN103" s="64">
        <f>IFERROR(Y103*I103/H103,"0")</f>
        <v>282.60000000000002</v>
      </c>
      <c r="BO103" s="64">
        <f>IFERROR(1/J103*(X103/H103),"0")</f>
        <v>0.45454545454545459</v>
      </c>
      <c r="BP103" s="64">
        <f>IFERROR(1/J103*(Y103/H103),"0")</f>
        <v>0.45454545454545459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78.518518518518519</v>
      </c>
      <c r="Y105" s="543">
        <f>IFERROR(Y101/H101,"0")+IFERROR(Y102/H102,"0")+IFERROR(Y103/H103,"0")+IFERROR(Y104/H104,"0")</f>
        <v>79</v>
      </c>
      <c r="Z105" s="543">
        <f>IFERROR(IF(Z101="",0,Z101),"0")+IFERROR(IF(Z102="",0,Z102),"0")+IFERROR(IF(Z103="",0,Z103),"0")+IFERROR(IF(Z104="",0,Z104),"0")</f>
        <v>0.90182000000000007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470</v>
      </c>
      <c r="Y106" s="543">
        <f>IFERROR(SUM(Y101:Y104),"0")</f>
        <v>475.20000000000005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550</v>
      </c>
      <c r="Y114" s="542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585</v>
      </c>
      <c r="Y116" s="542">
        <f>IFERROR(IF(X116="",0,CEILING((X116/$H116),1)*$H116),"")</f>
        <v>585.90000000000009</v>
      </c>
      <c r="Z116" s="36">
        <f>IFERROR(IF(Y116=0,"",ROUNDUP(Y116/H116,0)*0.00651),"")</f>
        <v>1.4126700000000001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639.6</v>
      </c>
      <c r="BN116" s="64">
        <f>IFERROR(Y116*I116/H116,"0")</f>
        <v>640.58400000000006</v>
      </c>
      <c r="BO116" s="64">
        <f>IFERROR(1/J116*(X116/H116),"0")</f>
        <v>1.1904761904761905</v>
      </c>
      <c r="BP116" s="64">
        <f>IFERROR(1/J116*(Y116/H116),"0")</f>
        <v>1.1923076923076925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60</v>
      </c>
      <c r="Y117" s="542">
        <f>IFERROR(IF(X117="",0,CEILING((X117/$H117),1)*$H117),"")</f>
        <v>61.2</v>
      </c>
      <c r="Z117" s="36">
        <f>IFERROR(IF(Y117=0,"",ROUNDUP(Y117/H117,0)*0.00651),"")</f>
        <v>0.22134000000000001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66</v>
      </c>
      <c r="BN117" s="64">
        <f>IFERROR(Y117*I117/H117,"0")</f>
        <v>67.319999999999993</v>
      </c>
      <c r="BO117" s="64">
        <f>IFERROR(1/J117*(X117/H117),"0")</f>
        <v>0.18315018315018317</v>
      </c>
      <c r="BP117" s="64">
        <f>IFERROR(1/J117*(Y117/H117),"0")</f>
        <v>0.18681318681318682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317.90123456790121</v>
      </c>
      <c r="Y118" s="543">
        <f>IFERROR(Y114/H114,"0")+IFERROR(Y115/H115,"0")+IFERROR(Y116/H116,"0")+IFERROR(Y117/H117,"0")</f>
        <v>319</v>
      </c>
      <c r="Z118" s="543">
        <f>IFERROR(IF(Z114="",0,Z114),"0")+IFERROR(IF(Z115="",0,Z115),"0")+IFERROR(IF(Z116="",0,Z116),"0")+IFERROR(IF(Z117="",0,Z117),"0")</f>
        <v>2.9246500000000002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1195</v>
      </c>
      <c r="Y119" s="543">
        <f>IFERROR(SUM(Y114:Y117),"0")</f>
        <v>1197.9000000000001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19.8</v>
      </c>
      <c r="Y122" s="542">
        <f>IFERROR(IF(X122="",0,CEILING((X122/$H122),1)*$H122),"")</f>
        <v>19.8</v>
      </c>
      <c r="Z122" s="36">
        <f>IFERROR(IF(Y122=0,"",ROUNDUP(Y122/H122,0)*0.00651),"")</f>
        <v>6.5100000000000005E-2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22.380000000000003</v>
      </c>
      <c r="BN122" s="64">
        <f>IFERROR(Y122*I122/H122,"0")</f>
        <v>22.380000000000003</v>
      </c>
      <c r="BO122" s="64">
        <f>IFERROR(1/J122*(X122/H122),"0")</f>
        <v>5.4945054945054951E-2</v>
      </c>
      <c r="BP122" s="64">
        <f>IFERROR(1/J122*(Y122/H122),"0")</f>
        <v>5.4945054945054951E-2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10</v>
      </c>
      <c r="Y123" s="543">
        <f>IFERROR(Y121/H121,"0")+IFERROR(Y122/H122,"0")</f>
        <v>10</v>
      </c>
      <c r="Z123" s="543">
        <f>IFERROR(IF(Z121="",0,Z121),"0")+IFERROR(IF(Z122="",0,Z122),"0")</f>
        <v>6.5100000000000005E-2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19.8</v>
      </c>
      <c r="Y124" s="543">
        <f>IFERROR(SUM(Y121:Y122),"0")</f>
        <v>19.8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60</v>
      </c>
      <c r="Y128" s="542">
        <f>IFERROR(IF(X128="",0,CEILING((X128/$H128),1)*$H128),"")</f>
        <v>60.800000000000004</v>
      </c>
      <c r="Z128" s="36">
        <f>IFERROR(IF(Y128=0,"",ROUNDUP(Y128/H128,0)*0.00651),"")</f>
        <v>0.12369000000000001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63.374999999999993</v>
      </c>
      <c r="BN128" s="64">
        <f>IFERROR(Y128*I128/H128,"0")</f>
        <v>64.22</v>
      </c>
      <c r="BO128" s="64">
        <f>IFERROR(1/J128*(X128/H128),"0")</f>
        <v>0.10302197802197803</v>
      </c>
      <c r="BP128" s="64">
        <f>IFERROR(1/J128*(Y128/H128),"0")</f>
        <v>0.1043956043956044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18.75</v>
      </c>
      <c r="Y129" s="543">
        <f>IFERROR(Y127/H127,"0")+IFERROR(Y128/H128,"0")</f>
        <v>19</v>
      </c>
      <c r="Z129" s="543">
        <f>IFERROR(IF(Z127="",0,Z127),"0")+IFERROR(IF(Z128="",0,Z128),"0")</f>
        <v>0.12369000000000001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60</v>
      </c>
      <c r="Y130" s="543">
        <f>IFERROR(SUM(Y127:Y128),"0")</f>
        <v>60.800000000000004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52.5</v>
      </c>
      <c r="Y132" s="542">
        <f>IFERROR(IF(X132="",0,CEILING((X132/$H132),1)*$H132),"")</f>
        <v>53.199999999999996</v>
      </c>
      <c r="Z132" s="36">
        <f>IFERROR(IF(Y132=0,"",ROUNDUP(Y132/H132,0)*0.00651),"")</f>
        <v>0.12369000000000001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57.524999999999999</v>
      </c>
      <c r="BN132" s="64">
        <f>IFERROR(Y132*I132/H132,"0")</f>
        <v>58.291999999999994</v>
      </c>
      <c r="BO132" s="64">
        <f>IFERROR(1/J132*(X132/H132),"0")</f>
        <v>0.10302197802197803</v>
      </c>
      <c r="BP132" s="64">
        <f>IFERROR(1/J132*(Y132/H132),"0")</f>
        <v>0.1043956043956044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18.75</v>
      </c>
      <c r="Y134" s="543">
        <f>IFERROR(Y132/H132,"0")+IFERROR(Y133/H133,"0")</f>
        <v>19</v>
      </c>
      <c r="Z134" s="543">
        <f>IFERROR(IF(Z132="",0,Z132),"0")+IFERROR(IF(Z133="",0,Z133),"0")</f>
        <v>0.12369000000000001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52.5</v>
      </c>
      <c r="Y135" s="543">
        <f>IFERROR(SUM(Y132:Y133),"0")</f>
        <v>53.199999999999996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52.8</v>
      </c>
      <c r="Y138" s="542">
        <f>IFERROR(IF(X138="",0,CEILING((X138/$H138),1)*$H138),"")</f>
        <v>52.800000000000004</v>
      </c>
      <c r="Z138" s="36">
        <f>IFERROR(IF(Y138=0,"",ROUNDUP(Y138/H138,0)*0.00651),"")</f>
        <v>0.13020000000000001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58.159999999999989</v>
      </c>
      <c r="BN138" s="64">
        <f>IFERROR(Y138*I138/H138,"0")</f>
        <v>58.160000000000004</v>
      </c>
      <c r="BO138" s="64">
        <f>IFERROR(1/J138*(X138/H138),"0")</f>
        <v>0.10989010989010987</v>
      </c>
      <c r="BP138" s="64">
        <f>IFERROR(1/J138*(Y138/H138),"0")</f>
        <v>0.1098901098901099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19.999999999999996</v>
      </c>
      <c r="Y139" s="543">
        <f>IFERROR(Y137/H137,"0")+IFERROR(Y138/H138,"0")</f>
        <v>20</v>
      </c>
      <c r="Z139" s="543">
        <f>IFERROR(IF(Z137="",0,Z137),"0")+IFERROR(IF(Z138="",0,Z138),"0")</f>
        <v>0.13020000000000001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52.8</v>
      </c>
      <c r="Y140" s="543">
        <f>IFERROR(SUM(Y137:Y138),"0")</f>
        <v>52.800000000000004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70</v>
      </c>
      <c r="Y160" s="542">
        <f t="shared" ref="Y160:Y168" si="11">IFERROR(IF(X160="",0,CEILING((X160/$H160),1)*$H160),"")</f>
        <v>71.400000000000006</v>
      </c>
      <c r="Z160" s="36">
        <f>IFERROR(IF(Y160=0,"",ROUNDUP(Y160/H160,0)*0.00902),"")</f>
        <v>0.15334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74.499999999999986</v>
      </c>
      <c r="BN160" s="64">
        <f t="shared" ref="BN160:BN168" si="13">IFERROR(Y160*I160/H160,"0")</f>
        <v>75.989999999999995</v>
      </c>
      <c r="BO160" s="64">
        <f t="shared" ref="BO160:BO168" si="14">IFERROR(1/J160*(X160/H160),"0")</f>
        <v>0.12626262626262624</v>
      </c>
      <c r="BP160" s="64">
        <f t="shared" ref="BP160:BP168" si="15">IFERROR(1/J160*(Y160/H160),"0")</f>
        <v>0.12878787878787878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30</v>
      </c>
      <c r="Y161" s="542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170</v>
      </c>
      <c r="Y162" s="542">
        <f t="shared" si="11"/>
        <v>172.20000000000002</v>
      </c>
      <c r="Z162" s="36">
        <f>IFERROR(IF(Y162=0,"",ROUNDUP(Y162/H162,0)*0.00902),"")</f>
        <v>0.36982000000000004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178.5</v>
      </c>
      <c r="BN162" s="64">
        <f t="shared" si="13"/>
        <v>180.81</v>
      </c>
      <c r="BO162" s="64">
        <f t="shared" si="14"/>
        <v>0.30663780663780665</v>
      </c>
      <c r="BP162" s="64">
        <f t="shared" si="15"/>
        <v>0.31060606060606061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98</v>
      </c>
      <c r="Y163" s="542">
        <f t="shared" si="11"/>
        <v>98.7</v>
      </c>
      <c r="Z163" s="36">
        <f>IFERROR(IF(Y163=0,"",ROUNDUP(Y163/H163,0)*0.00502),"")</f>
        <v>0.23594000000000001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104.06666666666666</v>
      </c>
      <c r="BN163" s="64">
        <f t="shared" si="13"/>
        <v>104.80999999999999</v>
      </c>
      <c r="BO163" s="64">
        <f t="shared" si="14"/>
        <v>0.19943019943019943</v>
      </c>
      <c r="BP163" s="64">
        <f t="shared" si="15"/>
        <v>0.20085470085470086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140</v>
      </c>
      <c r="Y164" s="542">
        <f t="shared" si="11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148.66666666666666</v>
      </c>
      <c r="BN164" s="64">
        <f t="shared" si="13"/>
        <v>149.41</v>
      </c>
      <c r="BO164" s="64">
        <f t="shared" si="14"/>
        <v>0.28490028490028491</v>
      </c>
      <c r="BP164" s="64">
        <f t="shared" si="15"/>
        <v>0.28632478632478636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140</v>
      </c>
      <c r="Y166" s="542">
        <f t="shared" si="11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146.66666666666666</v>
      </c>
      <c r="BN166" s="64">
        <f t="shared" si="13"/>
        <v>147.40000000000003</v>
      </c>
      <c r="BO166" s="64">
        <f t="shared" si="14"/>
        <v>0.28490028490028491</v>
      </c>
      <c r="BP166" s="64">
        <f t="shared" si="15"/>
        <v>0.28632478632478636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244.28571428571425</v>
      </c>
      <c r="Y169" s="543">
        <f>IFERROR(Y160/H160,"0")+IFERROR(Y161/H161,"0")+IFERROR(Y162/H162,"0")+IFERROR(Y163/H163,"0")+IFERROR(Y164/H164,"0")+IFERROR(Y165/H165,"0")+IFERROR(Y166/H166,"0")+IFERROR(Y167/H167,"0")+IFERROR(Y168/H168,"0")</f>
        <v>247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1.5039400000000003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648</v>
      </c>
      <c r="Y170" s="543">
        <f>IFERROR(SUM(Y160:Y168),"0")</f>
        <v>657.30000000000007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7.0000000000000009</v>
      </c>
      <c r="Y174" s="54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5.5555555555555562</v>
      </c>
      <c r="Y175" s="543">
        <f>IFERROR(Y172/H172,"0")+IFERROR(Y173/H173,"0")+IFERROR(Y174/H174,"0")</f>
        <v>6</v>
      </c>
      <c r="Z175" s="543">
        <f>IFERROR(IF(Z172="",0,Z172),"0")+IFERROR(IF(Z173="",0,Z173),"0")+IFERROR(IF(Z174="",0,Z174),"0")</f>
        <v>3.5400000000000001E-2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7.0000000000000009</v>
      </c>
      <c r="Y176" s="543">
        <f>IFERROR(SUM(Y172:Y174),"0")</f>
        <v>7.5600000000000005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150</v>
      </c>
      <c r="Y193" s="542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50</v>
      </c>
      <c r="Y194" s="542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300</v>
      </c>
      <c r="Y195" s="542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50</v>
      </c>
      <c r="Y196" s="542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90</v>
      </c>
      <c r="Y197" s="542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60</v>
      </c>
      <c r="Y198" s="542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75</v>
      </c>
      <c r="Y199" s="542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54</v>
      </c>
      <c r="Y200" s="542">
        <f t="shared" si="16"/>
        <v>54</v>
      </c>
      <c r="Z200" s="36">
        <f>IFERROR(IF(Y200=0,"",ROUNDUP(Y200/H200,0)*0.00502),"")</f>
        <v>0.15060000000000001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56.999999999999993</v>
      </c>
      <c r="BN200" s="64">
        <f t="shared" si="18"/>
        <v>56.999999999999993</v>
      </c>
      <c r="BO200" s="64">
        <f t="shared" si="19"/>
        <v>0.12820512820512822</v>
      </c>
      <c r="BP200" s="64">
        <f t="shared" si="20"/>
        <v>0.12820512820512822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256.85185185185185</v>
      </c>
      <c r="Y201" s="543">
        <f>IFERROR(Y193/H193,"0")+IFERROR(Y194/H194,"0")+IFERROR(Y195/H195,"0")+IFERROR(Y196/H196,"0")+IFERROR(Y197/H197,"0")+IFERROR(Y198/H198,"0")+IFERROR(Y199/H199,"0")+IFERROR(Y200/H200,"0")</f>
        <v>260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1.7212000000000001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829</v>
      </c>
      <c r="Y202" s="543">
        <f>IFERROR(SUM(Y193:Y200),"0")</f>
        <v>842.40000000000009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320</v>
      </c>
      <c r="Y206" s="542">
        <f t="shared" si="21"/>
        <v>321.89999999999998</v>
      </c>
      <c r="Z206" s="36">
        <f>IFERROR(IF(Y206=0,"",ROUNDUP(Y206/H206,0)*0.01898),"")</f>
        <v>0.70226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339.08965517241381</v>
      </c>
      <c r="BN206" s="64">
        <f t="shared" si="23"/>
        <v>341.10300000000001</v>
      </c>
      <c r="BO206" s="64">
        <f t="shared" si="24"/>
        <v>0.57471264367816099</v>
      </c>
      <c r="BP206" s="64">
        <f t="shared" si="25"/>
        <v>0.578125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200</v>
      </c>
      <c r="Y207" s="542">
        <f t="shared" si="21"/>
        <v>201.6</v>
      </c>
      <c r="Z207" s="36">
        <f t="shared" ref="Z207:Z212" si="26">IFERROR(IF(Y207=0,"",ROUNDUP(Y207/H207,0)*0.00651),"")</f>
        <v>0.54683999999999999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222.5</v>
      </c>
      <c r="BN207" s="64">
        <f t="shared" si="23"/>
        <v>224.27999999999997</v>
      </c>
      <c r="BO207" s="64">
        <f t="shared" si="24"/>
        <v>0.45787545787545797</v>
      </c>
      <c r="BP207" s="64">
        <f t="shared" si="25"/>
        <v>0.46153846153846156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360</v>
      </c>
      <c r="Y209" s="542">
        <f t="shared" si="21"/>
        <v>360</v>
      </c>
      <c r="Z209" s="36">
        <f t="shared" si="26"/>
        <v>0.97650000000000003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397.8</v>
      </c>
      <c r="BN209" s="64">
        <f t="shared" si="23"/>
        <v>397.8</v>
      </c>
      <c r="BO209" s="64">
        <f t="shared" si="24"/>
        <v>0.82417582417582425</v>
      </c>
      <c r="BP209" s="64">
        <f t="shared" si="25"/>
        <v>0.82417582417582425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120</v>
      </c>
      <c r="Y211" s="542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180</v>
      </c>
      <c r="Y212" s="542">
        <f t="shared" si="21"/>
        <v>180</v>
      </c>
      <c r="Z212" s="36">
        <f t="shared" si="26"/>
        <v>0.48825000000000002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199.35</v>
      </c>
      <c r="BN212" s="64">
        <f t="shared" si="23"/>
        <v>199.35</v>
      </c>
      <c r="BO212" s="64">
        <f t="shared" si="24"/>
        <v>0.41208791208791212</v>
      </c>
      <c r="BP212" s="64">
        <f t="shared" si="25"/>
        <v>0.41208791208791212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395.11494252873564</v>
      </c>
      <c r="Y213" s="543">
        <f>IFERROR(Y204/H204,"0")+IFERROR(Y205/H205,"0")+IFERROR(Y206/H206,"0")+IFERROR(Y207/H207,"0")+IFERROR(Y208/H208,"0")+IFERROR(Y209/H209,"0")+IFERROR(Y210/H210,"0")+IFERROR(Y211/H211,"0")+IFERROR(Y212/H212,"0")</f>
        <v>396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3.0393499999999998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1180</v>
      </c>
      <c r="Y214" s="543">
        <f>IFERROR(SUM(Y204:Y212),"0")</f>
        <v>1183.5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32</v>
      </c>
      <c r="Y216" s="542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40</v>
      </c>
      <c r="Y217" s="542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30</v>
      </c>
      <c r="Y218" s="543">
        <f>IFERROR(Y216/H216,"0")+IFERROR(Y217/H217,"0")</f>
        <v>31</v>
      </c>
      <c r="Z218" s="543">
        <f>IFERROR(IF(Z216="",0,Z216),"0")+IFERROR(IF(Z217="",0,Z217),"0")</f>
        <v>0.20180999999999999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72</v>
      </c>
      <c r="Y219" s="543">
        <f>IFERROR(SUM(Y216:Y217),"0")</f>
        <v>74.400000000000006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30</v>
      </c>
      <c r="Y224" s="542">
        <f t="shared" si="27"/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31.125000000000004</v>
      </c>
      <c r="BN224" s="64">
        <f t="shared" si="29"/>
        <v>36.104999999999997</v>
      </c>
      <c r="BO224" s="64">
        <f t="shared" si="30"/>
        <v>4.0409482758620691E-2</v>
      </c>
      <c r="BP224" s="64">
        <f t="shared" si="31"/>
        <v>4.6875E-2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32</v>
      </c>
      <c r="Y226" s="542">
        <f t="shared" si="27"/>
        <v>32</v>
      </c>
      <c r="Z226" s="36">
        <f t="shared" si="32"/>
        <v>7.2160000000000002E-2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33.68</v>
      </c>
      <c r="BN226" s="64">
        <f t="shared" si="29"/>
        <v>33.68</v>
      </c>
      <c r="BO226" s="64">
        <f t="shared" si="30"/>
        <v>6.0606060606060608E-2</v>
      </c>
      <c r="BP226" s="64">
        <f t="shared" si="31"/>
        <v>6.0606060606060608E-2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40</v>
      </c>
      <c r="Y230" s="542">
        <f t="shared" si="27"/>
        <v>40</v>
      </c>
      <c r="Z230" s="36">
        <f t="shared" si="32"/>
        <v>9.0200000000000002E-2</v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42.1</v>
      </c>
      <c r="BN230" s="64">
        <f t="shared" si="29"/>
        <v>42.1</v>
      </c>
      <c r="BO230" s="64">
        <f t="shared" si="30"/>
        <v>7.575757575757576E-2</v>
      </c>
      <c r="BP230" s="64">
        <f t="shared" si="31"/>
        <v>7.575757575757576E-2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20.586206896551722</v>
      </c>
      <c r="Y231" s="543">
        <f>IFERROR(Y222/H222,"0")+IFERROR(Y223/H223,"0")+IFERROR(Y224/H224,"0")+IFERROR(Y225/H225,"0")+IFERROR(Y226/H226,"0")+IFERROR(Y227/H227,"0")+IFERROR(Y228/H228,"0")+IFERROR(Y229/H229,"0")+IFERROR(Y230/H230,"0")</f>
        <v>21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0.21929999999999999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102</v>
      </c>
      <c r="Y232" s="543">
        <f>IFERROR(SUM(Y222:Y230),"0")</f>
        <v>106.8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3.5</v>
      </c>
      <c r="Y243" s="542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1.9444444444444444</v>
      </c>
      <c r="Y246" s="543">
        <f>IFERROR(Y242/H242,"0")+IFERROR(Y243/H243,"0")+IFERROR(Y244/H244,"0")+IFERROR(Y245/H245,"0")</f>
        <v>2</v>
      </c>
      <c r="Z246" s="543">
        <f>IFERROR(IF(Z242="",0,Z242),"0")+IFERROR(IF(Z243="",0,Z243),"0")+IFERROR(IF(Z244="",0,Z244),"0")+IFERROR(IF(Z245="",0,Z245),"0")</f>
        <v>1.18E-2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3.5</v>
      </c>
      <c r="Y247" s="543">
        <f>IFERROR(SUM(Y242:Y245),"0")</f>
        <v>3.6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100</v>
      </c>
      <c r="Y268" s="542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100</v>
      </c>
      <c r="Y269" s="542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83.333333333333343</v>
      </c>
      <c r="Y270" s="543">
        <f>IFERROR(Y267/H267,"0")+IFERROR(Y268/H268,"0")+IFERROR(Y269/H269,"0")</f>
        <v>84</v>
      </c>
      <c r="Z270" s="543">
        <f>IFERROR(IF(Z267="",0,Z267),"0")+IFERROR(IF(Z268="",0,Z268),"0")+IFERROR(IF(Z269="",0,Z269),"0")</f>
        <v>0.54683999999999999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200</v>
      </c>
      <c r="Y271" s="543">
        <f>IFERROR(SUM(Y267:Y269),"0")</f>
        <v>201.6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245</v>
      </c>
      <c r="Y300" s="542">
        <f t="shared" si="33"/>
        <v>245.70000000000002</v>
      </c>
      <c r="Z300" s="36">
        <f>IFERROR(IF(Y300=0,"",ROUNDUP(Y300/H300,0)*0.00502),"")</f>
        <v>0.58733999999999997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256.66666666666663</v>
      </c>
      <c r="BN300" s="64">
        <f t="shared" si="35"/>
        <v>257.40000000000003</v>
      </c>
      <c r="BO300" s="64">
        <f t="shared" si="36"/>
        <v>0.4985754985754986</v>
      </c>
      <c r="BP300" s="64">
        <f t="shared" si="37"/>
        <v>0.5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18</v>
      </c>
      <c r="Y302" s="542">
        <f t="shared" si="33"/>
        <v>18</v>
      </c>
      <c r="Z302" s="36">
        <f>IFERROR(IF(Y302=0,"",ROUNDUP(Y302/H302,0)*0.00651),"")</f>
        <v>6.5100000000000005E-2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20.279999999999998</v>
      </c>
      <c r="BN302" s="64">
        <f t="shared" si="35"/>
        <v>20.279999999999998</v>
      </c>
      <c r="BO302" s="64">
        <f t="shared" si="36"/>
        <v>5.4945054945054951E-2</v>
      </c>
      <c r="BP302" s="64">
        <f t="shared" si="37"/>
        <v>5.4945054945054951E-2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126.66666666666666</v>
      </c>
      <c r="Y303" s="543">
        <f>IFERROR(Y296/H296,"0")+IFERROR(Y297/H297,"0")+IFERROR(Y298/H298,"0")+IFERROR(Y299/H299,"0")+IFERROR(Y300/H300,"0")+IFERROR(Y301/H301,"0")+IFERROR(Y302/H302,"0")</f>
        <v>127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0.65244000000000002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263</v>
      </c>
      <c r="Y304" s="543">
        <f>IFERROR(SUM(Y296:Y302),"0")</f>
        <v>263.70000000000005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30</v>
      </c>
      <c r="Y314" s="542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400</v>
      </c>
      <c r="Y315" s="542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150</v>
      </c>
      <c r="Y316" s="542">
        <f>IFERROR(IF(X316="",0,CEILING((X316/$H316),1)*$H316),"")</f>
        <v>151.20000000000002</v>
      </c>
      <c r="Z316" s="36">
        <f>IFERROR(IF(Y316=0,"",ROUNDUP(Y316/H316,0)*0.01898),"")</f>
        <v>0.34164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159.26785714285714</v>
      </c>
      <c r="BN316" s="64">
        <f>IFERROR(Y316*I316/H316,"0")</f>
        <v>160.542</v>
      </c>
      <c r="BO316" s="64">
        <f>IFERROR(1/J316*(X316/H316),"0")</f>
        <v>0.27901785714285715</v>
      </c>
      <c r="BP316" s="64">
        <f>IFERROR(1/J316*(Y316/H316),"0")</f>
        <v>0.28125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72.710622710622715</v>
      </c>
      <c r="Y317" s="543">
        <f>IFERROR(Y314/H314,"0")+IFERROR(Y315/H315,"0")+IFERROR(Y316/H316,"0")</f>
        <v>74</v>
      </c>
      <c r="Z317" s="543">
        <f>IFERROR(IF(Z314="",0,Z314),"0")+IFERROR(IF(Z315="",0,Z315),"0")+IFERROR(IF(Z316="",0,Z316),"0")</f>
        <v>1.40452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580</v>
      </c>
      <c r="Y318" s="543">
        <f>IFERROR(SUM(Y314:Y316),"0")</f>
        <v>590.4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1120</v>
      </c>
      <c r="Y335" s="542">
        <f>IFERROR(IF(X335="",0,CEILING((X335/$H335),1)*$H335),"")</f>
        <v>1121.4000000000001</v>
      </c>
      <c r="Z335" s="36">
        <f>IFERROR(IF(Y335=0,"",ROUNDUP(Y335/H335,0)*0.00651),"")</f>
        <v>3.47634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1254.3999999999999</v>
      </c>
      <c r="BN335" s="64">
        <f>IFERROR(Y335*I335/H335,"0")</f>
        <v>1255.9679999999998</v>
      </c>
      <c r="BO335" s="64">
        <f>IFERROR(1/J335*(X335/H335),"0")</f>
        <v>2.9304029304029302</v>
      </c>
      <c r="BP335" s="64">
        <f>IFERROR(1/J335*(Y335/H335),"0")</f>
        <v>2.9340659340659343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350</v>
      </c>
      <c r="Y336" s="542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699.99999999999989</v>
      </c>
      <c r="Y337" s="543">
        <f>IFERROR(Y334/H334,"0")+IFERROR(Y335/H335,"0")+IFERROR(Y336/H336,"0")</f>
        <v>701</v>
      </c>
      <c r="Z337" s="543">
        <f>IFERROR(IF(Z334="",0,Z334),"0")+IFERROR(IF(Z335="",0,Z335),"0")+IFERROR(IF(Z336="",0,Z336),"0")</f>
        <v>4.56351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1470</v>
      </c>
      <c r="Y338" s="543">
        <f>IFERROR(SUM(Y334:Y336),"0")</f>
        <v>1472.1000000000001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1900</v>
      </c>
      <c r="Y342" s="542">
        <f t="shared" ref="Y342:Y348" si="38">IFERROR(IF(X342="",0,CEILING((X342/$H342),1)*$H342),"")</f>
        <v>1905</v>
      </c>
      <c r="Z342" s="36">
        <f>IFERROR(IF(Y342=0,"",ROUNDUP(Y342/H342,0)*0.02175),"")</f>
        <v>2.7622499999999999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1960.8</v>
      </c>
      <c r="BN342" s="64">
        <f t="shared" ref="BN342:BN348" si="40">IFERROR(Y342*I342/H342,"0")</f>
        <v>1965.96</v>
      </c>
      <c r="BO342" s="64">
        <f t="shared" ref="BO342:BO348" si="41">IFERROR(1/J342*(X342/H342),"0")</f>
        <v>2.6388888888888888</v>
      </c>
      <c r="BP342" s="64">
        <f t="shared" ref="BP342:BP348" si="42">IFERROR(1/J342*(Y342/H342),"0")</f>
        <v>2.645833333333333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350</v>
      </c>
      <c r="Y344" s="542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10</v>
      </c>
      <c r="Y348" s="542">
        <f t="shared" si="38"/>
        <v>10</v>
      </c>
      <c r="Z348" s="36">
        <f>IFERROR(IF(Y348=0,"",ROUNDUP(Y348/H348,0)*0.00902),"")</f>
        <v>1.804E-2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10.42</v>
      </c>
      <c r="BN348" s="64">
        <f t="shared" si="40"/>
        <v>10.42</v>
      </c>
      <c r="BO348" s="64">
        <f t="shared" si="41"/>
        <v>1.5151515151515152E-2</v>
      </c>
      <c r="BP348" s="64">
        <f t="shared" si="42"/>
        <v>1.5151515151515152E-2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318.66666666666669</v>
      </c>
      <c r="Y349" s="543">
        <f>IFERROR(Y342/H342,"0")+IFERROR(Y343/H343,"0")+IFERROR(Y344/H344,"0")+IFERROR(Y345/H345,"0")+IFERROR(Y346/H346,"0")+IFERROR(Y347/H347,"0")+IFERROR(Y348/H348,"0")</f>
        <v>320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6.9345400000000001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4760</v>
      </c>
      <c r="Y350" s="543">
        <f>IFERROR(SUM(Y342:Y348),"0")</f>
        <v>4780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1300</v>
      </c>
      <c r="Y352" s="542">
        <f>IFERROR(IF(X352="",0,CEILING((X352/$H352),1)*$H352),"")</f>
        <v>1305</v>
      </c>
      <c r="Z352" s="36">
        <f>IFERROR(IF(Y352=0,"",ROUNDUP(Y352/H352,0)*0.02175),"")</f>
        <v>1.8922499999999998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1341.6</v>
      </c>
      <c r="BN352" s="64">
        <f>IFERROR(Y352*I352/H352,"0")</f>
        <v>1346.76</v>
      </c>
      <c r="BO352" s="64">
        <f>IFERROR(1/J352*(X352/H352),"0")</f>
        <v>1.8055555555555556</v>
      </c>
      <c r="BP352" s="64">
        <f>IFERROR(1/J352*(Y352/H352),"0")</f>
        <v>1.8125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8</v>
      </c>
      <c r="Y353" s="542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88.666666666666671</v>
      </c>
      <c r="Y354" s="543">
        <f>IFERROR(Y352/H352,"0")+IFERROR(Y353/H353,"0")</f>
        <v>89</v>
      </c>
      <c r="Z354" s="543">
        <f>IFERROR(IF(Z352="",0,Z352),"0")+IFERROR(IF(Z353="",0,Z353),"0")</f>
        <v>1.9102899999999998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1308</v>
      </c>
      <c r="Y355" s="543">
        <f>IFERROR(SUM(Y352:Y353),"0")</f>
        <v>1313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40</v>
      </c>
      <c r="Y362" s="542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4.4444444444444446</v>
      </c>
      <c r="Y363" s="543">
        <f>IFERROR(Y362/H362,"0")</f>
        <v>5</v>
      </c>
      <c r="Z363" s="543">
        <f>IFERROR(IF(Z362="",0,Z362),"0")</f>
        <v>9.4899999999999998E-2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40</v>
      </c>
      <c r="Y364" s="543">
        <f>IFERROR(SUM(Y362:Y362),"0")</f>
        <v>45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60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5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60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20</v>
      </c>
      <c r="Y377" s="542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2.2222222222222223</v>
      </c>
      <c r="Y379" s="543">
        <f>IFERROR(Y377/H377,"0")+IFERROR(Y378/H378,"0")</f>
        <v>3</v>
      </c>
      <c r="Z379" s="543">
        <f>IFERROR(IF(Z377="",0,Z377),"0")+IFERROR(IF(Z378="",0,Z378),"0")</f>
        <v>5.6940000000000004E-2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20</v>
      </c>
      <c r="Y380" s="543">
        <f>IFERROR(SUM(Y377:Y378),"0")</f>
        <v>27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10.5</v>
      </c>
      <c r="Y393" s="542">
        <f t="shared" si="43"/>
        <v>10.5</v>
      </c>
      <c r="Z393" s="36">
        <f>IFERROR(IF(Y393=0,"",ROUNDUP(Y393/H393,0)*0.00502),"")</f>
        <v>2.5100000000000001E-2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11.149999999999999</v>
      </c>
      <c r="BN393" s="64">
        <f t="shared" si="45"/>
        <v>11.149999999999999</v>
      </c>
      <c r="BO393" s="64">
        <f t="shared" si="46"/>
        <v>2.1367521367521368E-2</v>
      </c>
      <c r="BP393" s="64">
        <f t="shared" si="47"/>
        <v>2.1367521367521368E-2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49</v>
      </c>
      <c r="Y395" s="542">
        <f t="shared" si="43"/>
        <v>50.400000000000006</v>
      </c>
      <c r="Z395" s="36">
        <f>IFERROR(IF(Y395=0,"",ROUNDUP(Y395/H395,0)*0.00502),"")</f>
        <v>0.12048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52.033333333333331</v>
      </c>
      <c r="BN395" s="64">
        <f t="shared" si="45"/>
        <v>53.52</v>
      </c>
      <c r="BO395" s="64">
        <f t="shared" si="46"/>
        <v>9.9715099715099717E-2</v>
      </c>
      <c r="BP395" s="64">
        <f t="shared" si="47"/>
        <v>0.10256410256410257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28.333333333333332</v>
      </c>
      <c r="Y397" s="543">
        <f>IFERROR(Y388/H388,"0")+IFERROR(Y389/H389,"0")+IFERROR(Y390/H390,"0")+IFERROR(Y391/H391,"0")+IFERROR(Y392/H392,"0")+IFERROR(Y393/H393,"0")+IFERROR(Y394/H394,"0")+IFERROR(Y395/H395,"0")+IFERROR(Y396/H396,"0")</f>
        <v>29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0.14558000000000001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59.5</v>
      </c>
      <c r="Y398" s="543">
        <f>IFERROR(SUM(Y388:Y396),"0")</f>
        <v>60.900000000000006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10.5</v>
      </c>
      <c r="Y413" s="54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5</v>
      </c>
      <c r="Y414" s="543">
        <f>IFERROR(Y410/H410,"0")+IFERROR(Y411/H411,"0")+IFERROR(Y412/H412,"0")+IFERROR(Y413/H413,"0")</f>
        <v>5</v>
      </c>
      <c r="Z414" s="543">
        <f>IFERROR(IF(Z410="",0,Z410),"0")+IFERROR(IF(Z411="",0,Z411),"0")+IFERROR(IF(Z412="",0,Z412),"0")+IFERROR(IF(Z413="",0,Z413),"0")</f>
        <v>2.5100000000000001E-2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10.5</v>
      </c>
      <c r="Y415" s="543">
        <f>IFERROR(SUM(Y410:Y413),"0")</f>
        <v>10.5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40</v>
      </c>
      <c r="Y418" s="542">
        <f>IFERROR(IF(X418="",0,CEILING((X418/$H418),1)*$H418),"")</f>
        <v>40.799999999999997</v>
      </c>
      <c r="Z418" s="36">
        <f>IFERROR(IF(Y418=0,"",ROUNDUP(Y418/H418,0)*0.00651),"")</f>
        <v>0.22134000000000001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70</v>
      </c>
      <c r="BN418" s="64">
        <f>IFERROR(Y418*I418/H418,"0")</f>
        <v>71.399999999999991</v>
      </c>
      <c r="BO418" s="64">
        <f>IFERROR(1/J418*(X418/H418),"0")</f>
        <v>0.18315018315018317</v>
      </c>
      <c r="BP418" s="64">
        <f>IFERROR(1/J418*(Y418/H418),"0")</f>
        <v>0.18681318681318682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33.333333333333336</v>
      </c>
      <c r="Y419" s="543">
        <f>IFERROR(Y418/H418,"0")</f>
        <v>34</v>
      </c>
      <c r="Z419" s="543">
        <f>IFERROR(IF(Z418="",0,Z418),"0")</f>
        <v>0.22134000000000001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40</v>
      </c>
      <c r="Y420" s="543">
        <f>IFERROR(SUM(Y418:Y418),"0")</f>
        <v>40.799999999999997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100</v>
      </c>
      <c r="Y429" s="542">
        <f t="shared" ref="Y429:Y439" si="48">IFERROR(IF(X429="",0,CEILING((X429/$H429),1)*$H429),"")</f>
        <v>100.32000000000001</v>
      </c>
      <c r="Z429" s="36">
        <f t="shared" ref="Z429:Z434" si="49">IFERROR(IF(Y429=0,"",ROUNDUP(Y429/H429,0)*0.01196),"")</f>
        <v>0.22724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106.81818181818181</v>
      </c>
      <c r="BN429" s="64">
        <f t="shared" ref="BN429:BN439" si="51">IFERROR(Y429*I429/H429,"0")</f>
        <v>107.16</v>
      </c>
      <c r="BO429" s="64">
        <f t="shared" ref="BO429:BO439" si="52">IFERROR(1/J429*(X429/H429),"0")</f>
        <v>0.18210955710955709</v>
      </c>
      <c r="BP429" s="64">
        <f t="shared" ref="BP429:BP439" si="53">IFERROR(1/J429*(Y429/H429),"0")</f>
        <v>0.18269230769230771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45">
        <v>4680115885226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100</v>
      </c>
      <c r="Y431" s="542">
        <f t="shared" si="48"/>
        <v>100.32000000000001</v>
      </c>
      <c r="Z431" s="36">
        <f t="shared" si="49"/>
        <v>0.22724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106.81818181818181</v>
      </c>
      <c r="BN431" s="64">
        <f t="shared" si="51"/>
        <v>107.16</v>
      </c>
      <c r="BO431" s="64">
        <f t="shared" si="52"/>
        <v>0.18210955710955709</v>
      </c>
      <c r="BP431" s="64">
        <f t="shared" si="53"/>
        <v>0.18269230769230771</v>
      </c>
    </row>
    <row r="432" spans="1:68" ht="27" customHeight="1" x14ac:dyDescent="0.25">
      <c r="A432" s="54" t="s">
        <v>658</v>
      </c>
      <c r="B432" s="54" t="s">
        <v>659</v>
      </c>
      <c r="C432" s="31">
        <v>4301012145</v>
      </c>
      <c r="D432" s="545">
        <v>4607091383522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78" t="s">
        <v>660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150</v>
      </c>
      <c r="Y434" s="542">
        <f t="shared" si="48"/>
        <v>153.12</v>
      </c>
      <c r="Z434" s="36">
        <f t="shared" si="49"/>
        <v>0.34683999999999998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160.22727272727272</v>
      </c>
      <c r="BN434" s="64">
        <f t="shared" si="51"/>
        <v>163.56</v>
      </c>
      <c r="BO434" s="64">
        <f t="shared" si="52"/>
        <v>0.27316433566433568</v>
      </c>
      <c r="BP434" s="64">
        <f t="shared" si="53"/>
        <v>0.27884615384615385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108</v>
      </c>
      <c r="Y436" s="542">
        <f t="shared" si="48"/>
        <v>110.39999999999999</v>
      </c>
      <c r="Z436" s="36">
        <f>IFERROR(IF(Y436=0,"",ROUNDUP(Y436/H436,0)*0.00902),"")</f>
        <v>0.20746000000000001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155.92499999999998</v>
      </c>
      <c r="BN436" s="64">
        <f t="shared" si="51"/>
        <v>159.38999999999999</v>
      </c>
      <c r="BO436" s="64">
        <f t="shared" si="52"/>
        <v>0.17045454545454547</v>
      </c>
      <c r="BP436" s="64">
        <f t="shared" si="53"/>
        <v>0.17424242424242425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108</v>
      </c>
      <c r="Y439" s="542">
        <f t="shared" si="48"/>
        <v>110.39999999999999</v>
      </c>
      <c r="Z439" s="36">
        <f>IFERROR(IF(Y439=0,"",ROUNDUP(Y439/H439,0)*0.00937),"")</f>
        <v>0.21551000000000001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156.6</v>
      </c>
      <c r="BN439" s="64">
        <f t="shared" si="51"/>
        <v>160.07999999999998</v>
      </c>
      <c r="BO439" s="64">
        <f t="shared" si="52"/>
        <v>0.1875</v>
      </c>
      <c r="BP439" s="64">
        <f t="shared" si="53"/>
        <v>0.19166666666666665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111.28787878787878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113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1.2242900000000001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566</v>
      </c>
      <c r="Y441" s="543">
        <f>IFERROR(SUM(Y429:Y439),"0")</f>
        <v>574.55999999999995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100</v>
      </c>
      <c r="Y443" s="542">
        <f>IFERROR(IF(X443="",0,CEILING((X443/$H443),1)*$H443),"")</f>
        <v>100.32000000000001</v>
      </c>
      <c r="Z443" s="36">
        <f>IFERROR(IF(Y443=0,"",ROUNDUP(Y443/H443,0)*0.01196),"")</f>
        <v>0.22724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106.81818181818181</v>
      </c>
      <c r="BN443" s="64">
        <f>IFERROR(Y443*I443/H443,"0")</f>
        <v>107.16</v>
      </c>
      <c r="BO443" s="64">
        <f>IFERROR(1/J443*(X443/H443),"0")</f>
        <v>0.18210955710955709</v>
      </c>
      <c r="BP443" s="64">
        <f>IFERROR(1/J443*(Y443/H443),"0")</f>
        <v>0.18269230769230771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18.939393939393938</v>
      </c>
      <c r="Y446" s="543">
        <f>IFERROR(Y443/H443,"0")+IFERROR(Y444/H444,"0")+IFERROR(Y445/H445,"0")</f>
        <v>19</v>
      </c>
      <c r="Z446" s="543">
        <f>IFERROR(IF(Z443="",0,Z443),"0")+IFERROR(IF(Z444="",0,Z444),"0")+IFERROR(IF(Z445="",0,Z445),"0")</f>
        <v>0.22724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100</v>
      </c>
      <c r="Y447" s="543">
        <f>IFERROR(SUM(Y443:Y445),"0")</f>
        <v>100.32000000000001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20</v>
      </c>
      <c r="Y449" s="542">
        <f t="shared" ref="Y449:Y454" si="54">IFERROR(IF(X449="",0,CEILING((X449/$H449),1)*$H449),"")</f>
        <v>21.12</v>
      </c>
      <c r="Z449" s="36">
        <f>IFERROR(IF(Y449=0,"",ROUNDUP(Y449/H449,0)*0.01196),"")</f>
        <v>4.7840000000000001E-2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21.363636363636363</v>
      </c>
      <c r="BN449" s="64">
        <f t="shared" ref="BN449:BN454" si="56">IFERROR(Y449*I449/H449,"0")</f>
        <v>22.56</v>
      </c>
      <c r="BO449" s="64">
        <f t="shared" ref="BO449:BO454" si="57">IFERROR(1/J449*(X449/H449),"0")</f>
        <v>3.6421911421911424E-2</v>
      </c>
      <c r="BP449" s="64">
        <f t="shared" ref="BP449:BP454" si="58">IFERROR(1/J449*(Y449/H449),"0")</f>
        <v>3.8461538461538464E-2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60</v>
      </c>
      <c r="Y450" s="542">
        <f t="shared" si="54"/>
        <v>63.36</v>
      </c>
      <c r="Z450" s="36">
        <f>IFERROR(IF(Y450=0,"",ROUNDUP(Y450/H450,0)*0.01196),"")</f>
        <v>0.14352000000000001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64.090909090909079</v>
      </c>
      <c r="BN450" s="64">
        <f t="shared" si="56"/>
        <v>67.679999999999993</v>
      </c>
      <c r="BO450" s="64">
        <f t="shared" si="57"/>
        <v>0.10926573426573427</v>
      </c>
      <c r="BP450" s="64">
        <f t="shared" si="58"/>
        <v>0.11538461538461539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100</v>
      </c>
      <c r="Y451" s="542">
        <f t="shared" si="54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106.81818181818181</v>
      </c>
      <c r="BN451" s="64">
        <f t="shared" si="56"/>
        <v>107.16</v>
      </c>
      <c r="BO451" s="64">
        <f t="shared" si="57"/>
        <v>0.18210955710955709</v>
      </c>
      <c r="BP451" s="64">
        <f t="shared" si="58"/>
        <v>0.18269230769230771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48</v>
      </c>
      <c r="Y452" s="542">
        <f t="shared" si="54"/>
        <v>48</v>
      </c>
      <c r="Z452" s="36">
        <f>IFERROR(IF(Y452=0,"",ROUNDUP(Y452/H452,0)*0.00902),"")</f>
        <v>9.0200000000000002E-2</v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69.3</v>
      </c>
      <c r="BN452" s="64">
        <f t="shared" si="56"/>
        <v>69.3</v>
      </c>
      <c r="BO452" s="64">
        <f t="shared" si="57"/>
        <v>7.575757575757576E-2</v>
      </c>
      <c r="BP452" s="64">
        <f t="shared" si="58"/>
        <v>7.575757575757576E-2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18</v>
      </c>
      <c r="Y453" s="542">
        <f t="shared" si="54"/>
        <v>19.2</v>
      </c>
      <c r="Z453" s="36">
        <f>IFERROR(IF(Y453=0,"",ROUNDUP(Y453/H453,0)*0.00902),"")</f>
        <v>3.6080000000000001E-2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25.087500000000002</v>
      </c>
      <c r="BN453" s="64">
        <f t="shared" si="56"/>
        <v>26.76</v>
      </c>
      <c r="BO453" s="64">
        <f t="shared" si="57"/>
        <v>2.8409090909090912E-2</v>
      </c>
      <c r="BP453" s="64">
        <f t="shared" si="58"/>
        <v>3.0303030303030304E-2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72</v>
      </c>
      <c r="Y454" s="542">
        <f t="shared" si="54"/>
        <v>72</v>
      </c>
      <c r="Z454" s="36">
        <f>IFERROR(IF(Y454=0,"",ROUNDUP(Y454/H454,0)*0.00902),"")</f>
        <v>0.1353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100.35000000000001</v>
      </c>
      <c r="BN454" s="64">
        <f t="shared" si="56"/>
        <v>100.35000000000001</v>
      </c>
      <c r="BO454" s="64">
        <f t="shared" si="57"/>
        <v>0.11363636363636365</v>
      </c>
      <c r="BP454" s="64">
        <f t="shared" si="58"/>
        <v>0.11363636363636365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62.840909090909086</v>
      </c>
      <c r="Y455" s="543">
        <f>IFERROR(Y449/H449,"0")+IFERROR(Y450/H450,"0")+IFERROR(Y451/H451,"0")+IFERROR(Y452/H452,"0")+IFERROR(Y453/H453,"0")+IFERROR(Y454/H454,"0")</f>
        <v>64</v>
      </c>
      <c r="Z455" s="543">
        <f>IFERROR(IF(Z449="",0,Z449),"0")+IFERROR(IF(Z450="",0,Z450),"0")+IFERROR(IF(Z451="",0,Z451),"0")+IFERROR(IF(Z452="",0,Z452),"0")+IFERROR(IF(Z453="",0,Z453),"0")+IFERROR(IF(Z454="",0,Z454),"0")</f>
        <v>0.6801799999999999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318</v>
      </c>
      <c r="Y456" s="543">
        <f>IFERROR(SUM(Y449:Y454),"0")</f>
        <v>324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10</v>
      </c>
      <c r="Y468" s="542">
        <f>IFERROR(IF(X468="",0,CEILING((X468/$H468),1)*$H468),"")</f>
        <v>12</v>
      </c>
      <c r="Z468" s="36">
        <f>IFERROR(IF(Y468=0,"",ROUNDUP(Y468/H468,0)*0.01898),"")</f>
        <v>1.898E-2</v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10.362500000000001</v>
      </c>
      <c r="BN468" s="64">
        <f>IFERROR(Y468*I468/H468,"0")</f>
        <v>12.435</v>
      </c>
      <c r="BO468" s="64">
        <f>IFERROR(1/J468*(X468/H468),"0")</f>
        <v>1.3020833333333334E-2</v>
      </c>
      <c r="BP468" s="64">
        <f>IFERROR(1/J468*(Y468/H468),"0")</f>
        <v>1.5625E-2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0.83333333333333337</v>
      </c>
      <c r="Y470" s="543">
        <f>IFERROR(Y466/H466,"0")+IFERROR(Y467/H467,"0")+IFERROR(Y468/H468,"0")+IFERROR(Y469/H469,"0")</f>
        <v>1</v>
      </c>
      <c r="Z470" s="543">
        <f>IFERROR(IF(Z466="",0,Z466),"0")+IFERROR(IF(Z467="",0,Z467),"0")+IFERROR(IF(Z468="",0,Z468),"0")+IFERROR(IF(Z469="",0,Z469),"0")</f>
        <v>1.898E-2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10</v>
      </c>
      <c r="Y471" s="543">
        <f>IFERROR(SUM(Y466:Y469),"0")</f>
        <v>12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1000</v>
      </c>
      <c r="Y484" s="542">
        <f>IFERROR(IF(X484="",0,CEILING((X484/$H484),1)*$H484),"")</f>
        <v>1008</v>
      </c>
      <c r="Z484" s="36">
        <f>IFERROR(IF(Y484=0,"",ROUNDUP(Y484/H484,0)*0.01898),"")</f>
        <v>2.1257600000000001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1057.6666666666667</v>
      </c>
      <c r="BN484" s="64">
        <f>IFERROR(Y484*I484/H484,"0")</f>
        <v>1066.1279999999999</v>
      </c>
      <c r="BO484" s="64">
        <f>IFERROR(1/J484*(X484/H484),"0")</f>
        <v>1.7361111111111112</v>
      </c>
      <c r="BP484" s="64">
        <f>IFERROR(1/J484*(Y484/H484),"0")</f>
        <v>1.75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111.11111111111111</v>
      </c>
      <c r="Y485" s="543">
        <f>IFERROR(Y484/H484,"0")</f>
        <v>112</v>
      </c>
      <c r="Z485" s="543">
        <f>IFERROR(IF(Z484="",0,Z484),"0")</f>
        <v>2.1257600000000001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1000</v>
      </c>
      <c r="Y486" s="543">
        <f>IFERROR(SUM(Y484:Y484),"0")</f>
        <v>1008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17511.599999999999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17660.739999999998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18693.742769003016</v>
      </c>
      <c r="Y498" s="543">
        <f>IFERROR(SUM(BN22:BN494),"0")</f>
        <v>18853.63700000001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32</v>
      </c>
      <c r="Y499" s="38">
        <f>ROUNDUP(SUM(BP22:BP494),0)</f>
        <v>32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19493.742769003016</v>
      </c>
      <c r="Y500" s="543">
        <f>GrossWeightTotalR+PalletQtyTotalR*25</f>
        <v>19653.63700000001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3629.7253073661118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3655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36.199089999999998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311.20000000000005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502.80000000000007</v>
      </c>
      <c r="E507" s="46">
        <f>IFERROR(Y87*1,"0")+IFERROR(Y88*1,"0")+IFERROR(Y89*1,"0")+IFERROR(Y93*1,"0")+IFERROR(Y94*1,"0")+IFERROR(Y95*1,"0")+IFERROR(Y96*1,"0")</f>
        <v>1227.6000000000001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1692.9</v>
      </c>
      <c r="G507" s="46">
        <f>IFERROR(Y127*1,"0")+IFERROR(Y128*1,"0")+IFERROR(Y132*1,"0")+IFERROR(Y133*1,"0")+IFERROR(Y137*1,"0")+IFERROR(Y138*1,"0")</f>
        <v>166.8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664.86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2100.3000000000002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110.39999999999999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201.6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854.10000000000014</v>
      </c>
      <c r="S507" s="46">
        <f>IFERROR(Y334*1,"0")+IFERROR(Y335*1,"0")+IFERROR(Y336*1,"0")</f>
        <v>1472.1000000000001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6138</v>
      </c>
      <c r="U507" s="46">
        <f>IFERROR(Y367*1,"0")+IFERROR(Y368*1,"0")+IFERROR(Y369*1,"0")+IFERROR(Y373*1,"0")+IFERROR(Y377*1,"0")+IFERROR(Y378*1,"0")+IFERROR(Y382*1,"0")</f>
        <v>87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60.900000000000006</v>
      </c>
      <c r="W507" s="46">
        <f>IFERROR(Y406*1,"0")+IFERROR(Y410*1,"0")+IFERROR(Y411*1,"0")+IFERROR(Y412*1,"0")+IFERROR(Y413*1,"0")</f>
        <v>10.5</v>
      </c>
      <c r="X507" s="46">
        <f>IFERROR(Y418*1,"0")</f>
        <v>40.799999999999997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998.88000000000011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1020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2025-10-01T09:23:27Z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