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E5590F-6620-4D19-8D95-F8D68BFCFD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W507" i="1" s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1" i="1" s="1"/>
  <c r="BO22" i="1"/>
  <c r="BM22" i="1"/>
  <c r="X498" i="1" s="1"/>
  <c r="Y22" i="1"/>
  <c r="P22" i="1"/>
  <c r="H10" i="1"/>
  <c r="A9" i="1"/>
  <c r="A10" i="1" s="1"/>
  <c r="D7" i="1"/>
  <c r="Q6" i="1"/>
  <c r="P2" i="1"/>
  <c r="BP96" i="1" l="1"/>
  <c r="BN96" i="1"/>
  <c r="Z96" i="1"/>
  <c r="BP138" i="1"/>
  <c r="BN138" i="1"/>
  <c r="Z138" i="1"/>
  <c r="BP164" i="1"/>
  <c r="BN164" i="1"/>
  <c r="Z164" i="1"/>
  <c r="BP197" i="1"/>
  <c r="BN197" i="1"/>
  <c r="Z197" i="1"/>
  <c r="BP251" i="1"/>
  <c r="BN251" i="1"/>
  <c r="Z251" i="1"/>
  <c r="BP298" i="1"/>
  <c r="BN298" i="1"/>
  <c r="Z298" i="1"/>
  <c r="BP322" i="1"/>
  <c r="BN322" i="1"/>
  <c r="Z322" i="1"/>
  <c r="BP390" i="1"/>
  <c r="BN390" i="1"/>
  <c r="Z390" i="1"/>
  <c r="BP431" i="1"/>
  <c r="BN431" i="1"/>
  <c r="Z431" i="1"/>
  <c r="BP444" i="1"/>
  <c r="BN444" i="1"/>
  <c r="Z444" i="1"/>
  <c r="BP489" i="1"/>
  <c r="BN489" i="1"/>
  <c r="Z489" i="1"/>
  <c r="Z31" i="1"/>
  <c r="BN31" i="1"/>
  <c r="Z54" i="1"/>
  <c r="BN54" i="1"/>
  <c r="Z74" i="1"/>
  <c r="BN74" i="1"/>
  <c r="BP82" i="1"/>
  <c r="BN82" i="1"/>
  <c r="Z82" i="1"/>
  <c r="BP87" i="1"/>
  <c r="BN87" i="1"/>
  <c r="Z87" i="1"/>
  <c r="BP115" i="1"/>
  <c r="BN115" i="1"/>
  <c r="Z115" i="1"/>
  <c r="BP150" i="1"/>
  <c r="BN150" i="1"/>
  <c r="Z150" i="1"/>
  <c r="BP174" i="1"/>
  <c r="BN174" i="1"/>
  <c r="Z174" i="1"/>
  <c r="BP209" i="1"/>
  <c r="BN209" i="1"/>
  <c r="Z209" i="1"/>
  <c r="P507" i="1"/>
  <c r="Y275" i="1"/>
  <c r="BP274" i="1"/>
  <c r="BN274" i="1"/>
  <c r="Z274" i="1"/>
  <c r="Z275" i="1" s="1"/>
  <c r="Y280" i="1"/>
  <c r="Y279" i="1"/>
  <c r="BP278" i="1"/>
  <c r="BN278" i="1"/>
  <c r="Z278" i="1"/>
  <c r="Z279" i="1" s="1"/>
  <c r="Q507" i="1"/>
  <c r="Y284" i="1"/>
  <c r="BP283" i="1"/>
  <c r="BN283" i="1"/>
  <c r="Z283" i="1"/>
  <c r="Z284" i="1" s="1"/>
  <c r="BP288" i="1"/>
  <c r="BN288" i="1"/>
  <c r="Z288" i="1"/>
  <c r="BP308" i="1"/>
  <c r="BN308" i="1"/>
  <c r="Z308" i="1"/>
  <c r="BP345" i="1"/>
  <c r="BN345" i="1"/>
  <c r="Z345" i="1"/>
  <c r="BP400" i="1"/>
  <c r="BN400" i="1"/>
  <c r="Z400" i="1"/>
  <c r="BP432" i="1"/>
  <c r="BN432" i="1"/>
  <c r="Z432" i="1"/>
  <c r="BP458" i="1"/>
  <c r="BN458" i="1"/>
  <c r="Z458" i="1"/>
  <c r="Z461" i="1" s="1"/>
  <c r="Y90" i="1"/>
  <c r="Y105" i="1"/>
  <c r="B507" i="1"/>
  <c r="X499" i="1"/>
  <c r="X500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8" i="1"/>
  <c r="BN68" i="1"/>
  <c r="Z76" i="1"/>
  <c r="BN76" i="1"/>
  <c r="Z89" i="1"/>
  <c r="BN89" i="1"/>
  <c r="Z94" i="1"/>
  <c r="BN94" i="1"/>
  <c r="Z101" i="1"/>
  <c r="BN101" i="1"/>
  <c r="BP101" i="1"/>
  <c r="BP117" i="1"/>
  <c r="BN117" i="1"/>
  <c r="Z117" i="1"/>
  <c r="Y145" i="1"/>
  <c r="BP143" i="1"/>
  <c r="BN143" i="1"/>
  <c r="Z143" i="1"/>
  <c r="BP162" i="1"/>
  <c r="BN162" i="1"/>
  <c r="Z162" i="1"/>
  <c r="BP172" i="1"/>
  <c r="BN172" i="1"/>
  <c r="Z172" i="1"/>
  <c r="Y202" i="1"/>
  <c r="BP195" i="1"/>
  <c r="BN195" i="1"/>
  <c r="Z195" i="1"/>
  <c r="BP207" i="1"/>
  <c r="BN207" i="1"/>
  <c r="Z207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1" i="1"/>
  <c r="BN211" i="1"/>
  <c r="Z211" i="1"/>
  <c r="BP225" i="1"/>
  <c r="BN225" i="1"/>
  <c r="Z225" i="1"/>
  <c r="BP253" i="1"/>
  <c r="BN253" i="1"/>
  <c r="Z253" i="1"/>
  <c r="BP262" i="1"/>
  <c r="BN262" i="1"/>
  <c r="Z262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BN362" i="1"/>
  <c r="Z362" i="1"/>
  <c r="Z363" i="1" s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50" i="1"/>
  <c r="BN450" i="1"/>
  <c r="Z450" i="1"/>
  <c r="BP460" i="1"/>
  <c r="BN460" i="1"/>
  <c r="Z460" i="1"/>
  <c r="BP466" i="1"/>
  <c r="BN466" i="1"/>
  <c r="Z466" i="1"/>
  <c r="Z470" i="1" s="1"/>
  <c r="Y123" i="1"/>
  <c r="Y175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8" i="1"/>
  <c r="BN438" i="1"/>
  <c r="Z438" i="1"/>
  <c r="BP454" i="1"/>
  <c r="BN454" i="1"/>
  <c r="Z454" i="1"/>
  <c r="Y481" i="1"/>
  <c r="BP479" i="1"/>
  <c r="BN479" i="1"/>
  <c r="Z479" i="1"/>
  <c r="Y402" i="1"/>
  <c r="Y462" i="1"/>
  <c r="Y461" i="1"/>
  <c r="F9" i="1"/>
  <c r="J9" i="1"/>
  <c r="F10" i="1"/>
  <c r="Z22" i="1"/>
  <c r="Z23" i="1" s="1"/>
  <c r="BN22" i="1"/>
  <c r="BP22" i="1"/>
  <c r="Y23" i="1"/>
  <c r="X497" i="1"/>
  <c r="Z26" i="1"/>
  <c r="BN26" i="1"/>
  <c r="BP26" i="1"/>
  <c r="Z28" i="1"/>
  <c r="BN28" i="1"/>
  <c r="Z30" i="1"/>
  <c r="BN30" i="1"/>
  <c r="Y33" i="1"/>
  <c r="C507" i="1"/>
  <c r="Z42" i="1"/>
  <c r="Z44" i="1" s="1"/>
  <c r="BN42" i="1"/>
  <c r="BP42" i="1"/>
  <c r="Y45" i="1"/>
  <c r="D507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9" i="1"/>
  <c r="BN69" i="1"/>
  <c r="Z69" i="1"/>
  <c r="Y78" i="1"/>
  <c r="BP73" i="1"/>
  <c r="BN73" i="1"/>
  <c r="Z73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Y134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Y24" i="1"/>
  <c r="Y70" i="1"/>
  <c r="BP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46" i="1" l="1"/>
  <c r="Z440" i="1"/>
  <c r="Z303" i="1"/>
  <c r="Z317" i="1"/>
  <c r="Z111" i="1"/>
  <c r="Z83" i="1"/>
  <c r="Z397" i="1"/>
  <c r="Z311" i="1"/>
  <c r="Z231" i="1"/>
  <c r="Z201" i="1"/>
  <c r="Z169" i="1"/>
  <c r="Z97" i="1"/>
  <c r="Z64" i="1"/>
  <c r="Z58" i="1"/>
  <c r="Z32" i="1"/>
  <c r="Z145" i="1"/>
  <c r="Z349" i="1"/>
  <c r="Z324" i="1"/>
  <c r="Z455" i="1"/>
  <c r="Z263" i="1"/>
  <c r="Z246" i="1"/>
  <c r="Y497" i="1"/>
  <c r="Z118" i="1"/>
  <c r="Y499" i="1"/>
  <c r="Z255" i="1"/>
  <c r="Z337" i="1"/>
  <c r="Z213" i="1"/>
  <c r="Z105" i="1"/>
  <c r="Z78" i="1"/>
  <c r="Z70" i="1"/>
  <c r="Z502" i="1" s="1"/>
  <c r="Y501" i="1"/>
  <c r="Y498" i="1"/>
  <c r="Y500" i="1" s="1"/>
</calcChain>
</file>

<file path=xl/sharedStrings.xml><?xml version="1.0" encoding="utf-8"?>
<sst xmlns="http://schemas.openxmlformats.org/spreadsheetml/2006/main" count="2163" uniqueCount="782">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</sst>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781</v>
      </c>
      <c r="I5" s="797"/>
      <c r="J5" s="797"/>
      <c r="K5" s="797"/>
      <c r="L5" s="797"/>
      <c r="M5" s="623"/>
      <c r="N5" s="58"/>
      <c r="P5" s="24" t="s">
        <v>10</v>
      </c>
      <c r="Q5" s="842">
        <v>45933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766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Пятница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2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0.375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200</v>
      </c>
      <c r="Y42" s="542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50</v>
      </c>
      <c r="Y44" s="543">
        <f>IFERROR(Y41/H41,"0")+IFERROR(Y42/H42,"0")+IFERROR(Y43/H43,"0")</f>
        <v>50</v>
      </c>
      <c r="Z44" s="543">
        <f>IFERROR(IF(Z41="",0,Z41),"0")+IFERROR(IF(Z42="",0,Z42),"0")+IFERROR(IF(Z43="",0,Z43),"0")</f>
        <v>0.45100000000000001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200</v>
      </c>
      <c r="Y45" s="543">
        <f>IFERROR(SUM(Y41:Y43),"0")</f>
        <v>200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hidden="1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765</v>
      </c>
      <c r="Y89" s="542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170</v>
      </c>
      <c r="Y90" s="543">
        <f>IFERROR(Y87/H87,"0")+IFERROR(Y88/H88,"0")+IFERROR(Y89/H89,"0")</f>
        <v>170</v>
      </c>
      <c r="Z90" s="543">
        <f>IFERROR(IF(Z87="",0,Z87),"0")+IFERROR(IF(Z88="",0,Z88),"0")+IFERROR(IF(Z89="",0,Z89),"0")</f>
        <v>1.5334000000000001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765</v>
      </c>
      <c r="Y91" s="543">
        <f>IFERROR(SUM(Y87:Y89),"0")</f>
        <v>765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hidden="1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450.9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492.98399999999992</v>
      </c>
      <c r="BN95" s="64">
        <f>IFERROR(Y95*I95/H95,"0")</f>
        <v>492.98399999999998</v>
      </c>
      <c r="BO95" s="64">
        <f>IFERROR(1/J95*(X95/H95),"0")</f>
        <v>0.91758241758241754</v>
      </c>
      <c r="BP95" s="64">
        <f>IFERROR(1/J95*(Y95/H95),"0")</f>
        <v>0.91758241758241765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166.99999999999997</v>
      </c>
      <c r="Y97" s="543">
        <f>IFERROR(Y93/H93,"0")+IFERROR(Y94/H94,"0")+IFERROR(Y95/H95,"0")+IFERROR(Y96/H96,"0")</f>
        <v>167</v>
      </c>
      <c r="Z97" s="543">
        <f>IFERROR(IF(Z93="",0,Z93),"0")+IFERROR(IF(Z94="",0,Z94),"0")+IFERROR(IF(Z95="",0,Z95),"0")+IFERROR(IF(Z96="",0,Z96),"0")</f>
        <v>1.08717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450.9</v>
      </c>
      <c r="Y98" s="543">
        <f>IFERROR(SUM(Y93:Y96),"0")</f>
        <v>450.90000000000003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hidden="1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990</v>
      </c>
      <c r="Y103" s="542">
        <f>IFERROR(IF(X103="",0,CEILING((X103/$H103),1)*$H103),"")</f>
        <v>990</v>
      </c>
      <c r="Z103" s="36">
        <f>IFERROR(IF(Y103=0,"",ROUNDUP(Y103/H103,0)*0.00902),"")</f>
        <v>1.9843999999999999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1036.1999999999998</v>
      </c>
      <c r="BN103" s="64">
        <f>IFERROR(Y103*I103/H103,"0")</f>
        <v>1036.1999999999998</v>
      </c>
      <c r="BO103" s="64">
        <f>IFERROR(1/J103*(X103/H103),"0")</f>
        <v>1.6666666666666667</v>
      </c>
      <c r="BP103" s="64">
        <f>IFERROR(1/J103*(Y103/H103),"0")</f>
        <v>1.6666666666666667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220</v>
      </c>
      <c r="Y105" s="543">
        <f>IFERROR(Y101/H101,"0")+IFERROR(Y102/H102,"0")+IFERROR(Y103/H103,"0")+IFERROR(Y104/H104,"0")</f>
        <v>220</v>
      </c>
      <c r="Z105" s="543">
        <f>IFERROR(IF(Z101="",0,Z101),"0")+IFERROR(IF(Z102="",0,Z102),"0")+IFERROR(IF(Z103="",0,Z103),"0")+IFERROR(IF(Z104="",0,Z104),"0")</f>
        <v>1.9843999999999999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990</v>
      </c>
      <c r="Y106" s="543">
        <f>IFERROR(SUM(Y101:Y104),"0")</f>
        <v>990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429.3</v>
      </c>
      <c r="Y116" s="542">
        <f>IFERROR(IF(X116="",0,CEILING((X116/$H116),1)*$H116),"")</f>
        <v>429.3</v>
      </c>
      <c r="Z116" s="36">
        <f>IFERROR(IF(Y116=0,"",ROUNDUP(Y116/H116,0)*0.00651),"")</f>
        <v>1.0350900000000001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469.36799999999994</v>
      </c>
      <c r="BN116" s="64">
        <f>IFERROR(Y116*I116/H116,"0")</f>
        <v>469.36799999999994</v>
      </c>
      <c r="BO116" s="64">
        <f>IFERROR(1/J116*(X116/H116),"0")</f>
        <v>0.87362637362637374</v>
      </c>
      <c r="BP116" s="64">
        <f>IFERROR(1/J116*(Y116/H116),"0")</f>
        <v>0.87362637362637374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159</v>
      </c>
      <c r="Y118" s="543">
        <f>IFERROR(Y114/H114,"0")+IFERROR(Y115/H115,"0")+IFERROR(Y116/H116,"0")+IFERROR(Y117/H117,"0")</f>
        <v>159</v>
      </c>
      <c r="Z118" s="543">
        <f>IFERROR(IF(Z114="",0,Z114),"0")+IFERROR(IF(Z115="",0,Z115),"0")+IFERROR(IF(Z116="",0,Z116),"0")+IFERROR(IF(Z117="",0,Z117),"0")</f>
        <v>1.0350900000000001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429.3</v>
      </c>
      <c r="Y119" s="543">
        <f>IFERROR(SUM(Y114:Y117),"0")</f>
        <v>429.3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hidden="1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151.19999999999999</v>
      </c>
      <c r="Y197" s="542">
        <f t="shared" si="16"/>
        <v>151.20000000000002</v>
      </c>
      <c r="Z197" s="36">
        <f>IFERROR(IF(Y197=0,"",ROUNDUP(Y197/H197,0)*0.00502),"")</f>
        <v>0.42168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162.11999999999998</v>
      </c>
      <c r="BN197" s="64">
        <f t="shared" si="18"/>
        <v>162.12</v>
      </c>
      <c r="BO197" s="64">
        <f t="shared" si="19"/>
        <v>0.35897435897435898</v>
      </c>
      <c r="BP197" s="64">
        <f t="shared" si="20"/>
        <v>0.35897435897435909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61.2</v>
      </c>
      <c r="Y199" s="542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64.599999999999994</v>
      </c>
      <c r="BN199" s="64">
        <f t="shared" si="18"/>
        <v>64.599999999999994</v>
      </c>
      <c r="BO199" s="64">
        <f t="shared" si="19"/>
        <v>0.14529914529914531</v>
      </c>
      <c r="BP199" s="64">
        <f t="shared" si="20"/>
        <v>0.14529914529914531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117.99999999999999</v>
      </c>
      <c r="Y201" s="543">
        <f>IFERROR(Y193/H193,"0")+IFERROR(Y194/H194,"0")+IFERROR(Y195/H195,"0")+IFERROR(Y196/H196,"0")+IFERROR(Y197/H197,"0")+IFERROR(Y198/H198,"0")+IFERROR(Y199/H199,"0")+IFERROR(Y200/H200,"0")</f>
        <v>118.00000000000001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0.59236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212.39999999999998</v>
      </c>
      <c r="Y202" s="543">
        <f>IFERROR(SUM(Y193:Y200),"0")</f>
        <v>212.40000000000003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180</v>
      </c>
      <c r="Y207" s="542">
        <f t="shared" si="21"/>
        <v>180</v>
      </c>
      <c r="Z207" s="36">
        <f t="shared" ref="Z207:Z212" si="26">IFERROR(IF(Y207=0,"",ROUNDUP(Y207/H207,0)*0.00651),"")</f>
        <v>0.48825000000000002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200.25</v>
      </c>
      <c r="BN207" s="64">
        <f t="shared" si="23"/>
        <v>200.25</v>
      </c>
      <c r="BO207" s="64">
        <f t="shared" si="24"/>
        <v>0.41208791208791212</v>
      </c>
      <c r="BP207" s="64">
        <f t="shared" si="25"/>
        <v>0.41208791208791212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220.8</v>
      </c>
      <c r="Y209" s="542">
        <f t="shared" si="21"/>
        <v>220.79999999999998</v>
      </c>
      <c r="Z209" s="36">
        <f t="shared" si="26"/>
        <v>0.59892000000000001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243.98400000000007</v>
      </c>
      <c r="BN209" s="64">
        <f t="shared" si="23"/>
        <v>243.98400000000001</v>
      </c>
      <c r="BO209" s="64">
        <f t="shared" si="24"/>
        <v>0.50549450549450559</v>
      </c>
      <c r="BP209" s="64">
        <f t="shared" si="25"/>
        <v>0.50549450549450559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167</v>
      </c>
      <c r="Y213" s="543">
        <f>IFERROR(Y204/H204,"0")+IFERROR(Y205/H205,"0")+IFERROR(Y206/H206,"0")+IFERROR(Y207/H207,"0")+IFERROR(Y208/H208,"0")+IFERROR(Y209/H209,"0")+IFERROR(Y210/H210,"0")+IFERROR(Y211/H211,"0")+IFERROR(Y212/H212,"0")</f>
        <v>167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1.08717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400.8</v>
      </c>
      <c r="Y214" s="543">
        <f>IFERROR(SUM(Y204:Y212),"0")</f>
        <v>400.79999999999995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49.5</v>
      </c>
      <c r="Y234" s="542">
        <f>IFERROR(IF(X234="",0,CEILING((X234/$H234),1)*$H234),"")</f>
        <v>49.5</v>
      </c>
      <c r="Z234" s="36">
        <f>IFERROR(IF(Y234=0,"",ROUNDUP(Y234/H234,0)*0.00502),"")</f>
        <v>0.1255</v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52.000000000000007</v>
      </c>
      <c r="BN234" s="64">
        <f>IFERROR(Y234*I234/H234,"0")</f>
        <v>52.000000000000007</v>
      </c>
      <c r="BO234" s="64">
        <f>IFERROR(1/J234*(X234/H234),"0")</f>
        <v>0.10683760683760685</v>
      </c>
      <c r="BP234" s="64">
        <f>IFERROR(1/J234*(Y234/H234),"0")</f>
        <v>0.10683760683760685</v>
      </c>
    </row>
    <row r="235" spans="1:68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25</v>
      </c>
      <c r="Y235" s="543">
        <f>IFERROR(Y234/H234,"0")</f>
        <v>25</v>
      </c>
      <c r="Z235" s="543">
        <f>IFERROR(IF(Z234="",0,Z234),"0")</f>
        <v>0.1255</v>
      </c>
      <c r="AA235" s="544"/>
      <c r="AB235" s="544"/>
      <c r="AC235" s="544"/>
    </row>
    <row r="236" spans="1:68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49.5</v>
      </c>
      <c r="Y236" s="543">
        <f>IFERROR(SUM(Y234:Y234),"0")</f>
        <v>49.5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hidden="1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20.399999999999999</v>
      </c>
      <c r="Y323" s="542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23.04</v>
      </c>
      <c r="BN323" s="64">
        <f>IFERROR(Y323*I323/H323,"0")</f>
        <v>23.04</v>
      </c>
      <c r="BO323" s="64">
        <f>IFERROR(1/J323*(X323/H323),"0")</f>
        <v>4.3956043956043959E-2</v>
      </c>
      <c r="BP323" s="64">
        <f>IFERROR(1/J323*(Y323/H323),"0")</f>
        <v>4.3956043956043959E-2</v>
      </c>
    </row>
    <row r="324" spans="1:68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8</v>
      </c>
      <c r="Y324" s="543">
        <f>IFERROR(Y320/H320,"0")+IFERROR(Y321/H321,"0")+IFERROR(Y322/H322,"0")+IFERROR(Y323/H323,"0")</f>
        <v>8</v>
      </c>
      <c r="Z324" s="543">
        <f>IFERROR(IF(Z320="",0,Z320),"0")+IFERROR(IF(Z321="",0,Z321),"0")+IFERROR(IF(Z322="",0,Z322),"0")+IFERROR(IF(Z323="",0,Z323),"0")</f>
        <v>5.2080000000000001E-2</v>
      </c>
      <c r="AA324" s="544"/>
      <c r="AB324" s="544"/>
      <c r="AC324" s="544"/>
    </row>
    <row r="325" spans="1:68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20.399999999999999</v>
      </c>
      <c r="Y325" s="543">
        <f>IFERROR(SUM(Y320:Y323),"0")</f>
        <v>20.399999999999999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770.69999999999993</v>
      </c>
      <c r="Y335" s="542">
        <f>IFERROR(IF(X335="",0,CEILING((X335/$H335),1)*$H335),"")</f>
        <v>770.7</v>
      </c>
      <c r="Z335" s="36">
        <f>IFERROR(IF(Y335=0,"",ROUNDUP(Y335/H335,0)*0.00651),"")</f>
        <v>2.38917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863.18399999999986</v>
      </c>
      <c r="BN335" s="64">
        <f>IFERROR(Y335*I335/H335,"0")</f>
        <v>863.18399999999997</v>
      </c>
      <c r="BO335" s="64">
        <f>IFERROR(1/J335*(X335/H335),"0")</f>
        <v>2.0164835164835164</v>
      </c>
      <c r="BP335" s="64">
        <f>IFERROR(1/J335*(Y335/H335),"0")</f>
        <v>2.0164835164835164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315</v>
      </c>
      <c r="Y336" s="542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517</v>
      </c>
      <c r="Y337" s="543">
        <f>IFERROR(Y334/H334,"0")+IFERROR(Y335/H335,"0")+IFERROR(Y336/H336,"0")</f>
        <v>517</v>
      </c>
      <c r="Z337" s="543">
        <f>IFERROR(IF(Z334="",0,Z334),"0")+IFERROR(IF(Z335="",0,Z335),"0")+IFERROR(IF(Z336="",0,Z336),"0")</f>
        <v>3.3656700000000002</v>
      </c>
      <c r="AA337" s="544"/>
      <c r="AB337" s="544"/>
      <c r="AC337" s="544"/>
    </row>
    <row r="338" spans="1:68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1085.6999999999998</v>
      </c>
      <c r="Y338" s="543">
        <f>IFERROR(SUM(Y334:Y336),"0")</f>
        <v>1085.7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hidden="1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0</v>
      </c>
      <c r="Y342" s="542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30</v>
      </c>
      <c r="Y345" s="542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30.96</v>
      </c>
      <c r="BN345" s="64">
        <f t="shared" si="40"/>
        <v>30.96</v>
      </c>
      <c r="BO345" s="64">
        <f t="shared" si="41"/>
        <v>4.1666666666666664E-2</v>
      </c>
      <c r="BP345" s="64">
        <f t="shared" si="42"/>
        <v>4.1666666666666664E-2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</v>
      </c>
      <c r="Y349" s="543">
        <f>IFERROR(Y342/H342,"0")+IFERROR(Y343/H343,"0")+IFERROR(Y344/H344,"0")+IFERROR(Y345/H345,"0")+IFERROR(Y346/H346,"0")+IFERROR(Y347/H347,"0")+IFERROR(Y348/H348,"0")</f>
        <v>2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4.3499999999999997E-2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30</v>
      </c>
      <c r="Y350" s="543">
        <f>IFERROR(SUM(Y342:Y348),"0")</f>
        <v>30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hidden="1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0</v>
      </c>
      <c r="Y352" s="542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0</v>
      </c>
      <c r="Y354" s="543">
        <f>IFERROR(Y352/H352,"0")+IFERROR(Y353/H353,"0")</f>
        <v>0</v>
      </c>
      <c r="Z354" s="543">
        <f>IFERROR(IF(Z352="",0,Z352),"0")+IFERROR(IF(Z353="",0,Z353),"0")</f>
        <v>0</v>
      </c>
      <c r="AA354" s="544"/>
      <c r="AB354" s="544"/>
      <c r="AC354" s="544"/>
    </row>
    <row r="355" spans="1:68" hidden="1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0</v>
      </c>
      <c r="Y355" s="543">
        <f>IFERROR(SUM(Y352:Y353),"0")</f>
        <v>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hidden="1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hidden="1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idden="1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hidden="1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hidden="1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4301011376</v>
      </c>
      <c r="D431" s="551">
        <v>4680115885226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4301012145</v>
      </c>
      <c r="D432" s="551">
        <v>4607091383522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">
        <v>660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0</v>
      </c>
      <c r="Y434" s="542">
        <f t="shared" si="48"/>
        <v>0</v>
      </c>
      <c r="Z434" s="36" t="str">
        <f t="shared" si="4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idden="1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544"/>
      <c r="AB440" s="544"/>
      <c r="AC440" s="544"/>
    </row>
    <row r="441" spans="1:68" hidden="1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0</v>
      </c>
      <c r="Y441" s="543">
        <f>IFERROR(SUM(Y429:Y439),"0")</f>
        <v>0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hidden="1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hidden="1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idden="1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0</v>
      </c>
      <c r="Y455" s="543">
        <f>IFERROR(Y449/H449,"0")+IFERROR(Y450/H450,"0")+IFERROR(Y451/H451,"0")+IFERROR(Y452/H452,"0")+IFERROR(Y453/H453,"0")+IFERROR(Y454/H454,"0")</f>
        <v>0</v>
      </c>
      <c r="Z455" s="543">
        <f>IFERROR(IF(Z449="",0,Z449),"0")+IFERROR(IF(Z450="",0,Z450),"0")+IFERROR(IF(Z451="",0,Z451),"0")+IFERROR(IF(Z452="",0,Z452),"0")+IFERROR(IF(Z453="",0,Z453),"0")+IFERROR(IF(Z454="",0,Z454),"0")</f>
        <v>0</v>
      </c>
      <c r="AA455" s="544"/>
      <c r="AB455" s="544"/>
      <c r="AC455" s="544"/>
    </row>
    <row r="456" spans="1:68" hidden="1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0</v>
      </c>
      <c r="Y456" s="543">
        <f>IFERROR(SUM(Y449:Y454),"0")</f>
        <v>0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hidden="1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4634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4634.0000000000009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5000.8899999999994</v>
      </c>
      <c r="Y498" s="543">
        <f>IFERROR(SUM(BN22:BN494),"0")</f>
        <v>5000.8899999999994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10</v>
      </c>
      <c r="Y499" s="38">
        <f>ROUNDUP(SUM(BP22:BP494),0)</f>
        <v>10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5250.8899999999994</v>
      </c>
      <c r="Y500" s="543">
        <f>GrossWeightTotalR+PalletQtyTotalR*25</f>
        <v>5250.8899999999994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1603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1603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11.357340000000001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200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1215.9000000000001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1419.3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613.20000000000005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49.5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20.399999999999999</v>
      </c>
      <c r="S507" s="46">
        <f>IFERROR(Y334*1,"0")+IFERROR(Y335*1,"0")+IFERROR(Y336*1,"0")</f>
        <v>1085.7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70"/>
        <filter val="1 603,00"/>
        <filter val="10"/>
        <filter val="118,00"/>
        <filter val="151,20"/>
        <filter val="159,00"/>
        <filter val="167,00"/>
        <filter val="170,00"/>
        <filter val="180,00"/>
        <filter val="2,00"/>
        <filter val="20,40"/>
        <filter val="200,00"/>
        <filter val="212,40"/>
        <filter val="220,00"/>
        <filter val="220,80"/>
        <filter val="25,00"/>
        <filter val="30,00"/>
        <filter val="315,00"/>
        <filter val="4 634,00"/>
        <filter val="400,80"/>
        <filter val="429,30"/>
        <filter val="450,90"/>
        <filter val="49,50"/>
        <filter val="5 000,89"/>
        <filter val="5 250,89"/>
        <filter val="50,00"/>
        <filter val="517,00"/>
        <filter val="61,20"/>
        <filter val="765,00"/>
        <filter val="770,70"/>
        <filter val="8,00"/>
        <filter val="990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