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8C0856-E1E4-4C75-8C52-F883E7AE10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Y471" i="1" s="1"/>
  <c r="P467" i="1"/>
  <c r="BP466" i="1"/>
  <c r="BO466" i="1"/>
  <c r="BN466" i="1"/>
  <c r="BM466" i="1"/>
  <c r="Z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Y424" i="1" s="1"/>
  <c r="P423" i="1"/>
  <c r="X420" i="1"/>
  <c r="X419" i="1"/>
  <c r="BO418" i="1"/>
  <c r="BM418" i="1"/>
  <c r="Y418" i="1"/>
  <c r="X507" i="1" s="1"/>
  <c r="P418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X402" i="1"/>
  <c r="BO401" i="1"/>
  <c r="BM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S507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O50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5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BO143" i="1"/>
  <c r="BM143" i="1"/>
  <c r="Y143" i="1"/>
  <c r="H507" i="1" s="1"/>
  <c r="P143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BP122" i="1" s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81" i="1" l="1"/>
  <c r="BN81" i="1"/>
  <c r="BP95" i="1"/>
  <c r="BN95" i="1"/>
  <c r="Z95" i="1"/>
  <c r="BP127" i="1"/>
  <c r="BN127" i="1"/>
  <c r="Z127" i="1"/>
  <c r="BP184" i="1"/>
  <c r="BN184" i="1"/>
  <c r="Z184" i="1"/>
  <c r="BP208" i="1"/>
  <c r="BN208" i="1"/>
  <c r="Z208" i="1"/>
  <c r="BP226" i="1"/>
  <c r="BN226" i="1"/>
  <c r="Z226" i="1"/>
  <c r="Y263" i="1"/>
  <c r="BP259" i="1"/>
  <c r="BN259" i="1"/>
  <c r="Z259" i="1"/>
  <c r="BP262" i="1"/>
  <c r="BN262" i="1"/>
  <c r="Z262" i="1"/>
  <c r="BP300" i="1"/>
  <c r="BN300" i="1"/>
  <c r="Z300" i="1"/>
  <c r="BP328" i="1"/>
  <c r="BN328" i="1"/>
  <c r="Z328" i="1"/>
  <c r="Y375" i="1"/>
  <c r="Y374" i="1"/>
  <c r="BP373" i="1"/>
  <c r="BN373" i="1"/>
  <c r="Z373" i="1"/>
  <c r="Z374" i="1" s="1"/>
  <c r="BP377" i="1"/>
  <c r="BN377" i="1"/>
  <c r="Z377" i="1"/>
  <c r="BP430" i="1"/>
  <c r="BN430" i="1"/>
  <c r="Z430" i="1"/>
  <c r="BP444" i="1"/>
  <c r="BN444" i="1"/>
  <c r="Z444" i="1"/>
  <c r="Z30" i="1"/>
  <c r="BN30" i="1"/>
  <c r="Z57" i="1"/>
  <c r="BN57" i="1"/>
  <c r="Z69" i="1"/>
  <c r="BN69" i="1"/>
  <c r="Y79" i="1"/>
  <c r="Z81" i="1"/>
  <c r="BP110" i="1"/>
  <c r="BN110" i="1"/>
  <c r="Z110" i="1"/>
  <c r="I507" i="1"/>
  <c r="Y169" i="1"/>
  <c r="BP163" i="1"/>
  <c r="BN163" i="1"/>
  <c r="Z163" i="1"/>
  <c r="BP198" i="1"/>
  <c r="BN198" i="1"/>
  <c r="Z198" i="1"/>
  <c r="BP223" i="1"/>
  <c r="BN223" i="1"/>
  <c r="Z223" i="1"/>
  <c r="BP245" i="1"/>
  <c r="BN245" i="1"/>
  <c r="Z245" i="1"/>
  <c r="BP260" i="1"/>
  <c r="BN260" i="1"/>
  <c r="Z260" i="1"/>
  <c r="BP261" i="1"/>
  <c r="BN261" i="1"/>
  <c r="Z261" i="1"/>
  <c r="BP290" i="1"/>
  <c r="BN290" i="1"/>
  <c r="Z290" i="1"/>
  <c r="BP310" i="1"/>
  <c r="BN310" i="1"/>
  <c r="Z310" i="1"/>
  <c r="BP347" i="1"/>
  <c r="BN347" i="1"/>
  <c r="Z347" i="1"/>
  <c r="BP395" i="1"/>
  <c r="BN395" i="1"/>
  <c r="Z395" i="1"/>
  <c r="BP431" i="1"/>
  <c r="BN431" i="1"/>
  <c r="Z431" i="1"/>
  <c r="BP458" i="1"/>
  <c r="BN458" i="1"/>
  <c r="Z458" i="1"/>
  <c r="E507" i="1"/>
  <c r="F507" i="1"/>
  <c r="Y118" i="1"/>
  <c r="Y247" i="1"/>
  <c r="Y255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8" i="1"/>
  <c r="BN438" i="1"/>
  <c r="Z438" i="1"/>
  <c r="BP454" i="1"/>
  <c r="BN454" i="1"/>
  <c r="Z454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BP73" i="1"/>
  <c r="Z77" i="1"/>
  <c r="BN77" i="1"/>
  <c r="Y83" i="1"/>
  <c r="Z88" i="1"/>
  <c r="BN88" i="1"/>
  <c r="Z93" i="1"/>
  <c r="BN93" i="1"/>
  <c r="BP93" i="1"/>
  <c r="Z102" i="1"/>
  <c r="BN102" i="1"/>
  <c r="Z108" i="1"/>
  <c r="BN108" i="1"/>
  <c r="BP108" i="1"/>
  <c r="Z114" i="1"/>
  <c r="BN114" i="1"/>
  <c r="BP114" i="1"/>
  <c r="Z122" i="1"/>
  <c r="BN122" i="1"/>
  <c r="Z133" i="1"/>
  <c r="BN133" i="1"/>
  <c r="Y139" i="1"/>
  <c r="Y151" i="1"/>
  <c r="Z161" i="1"/>
  <c r="BN161" i="1"/>
  <c r="Z165" i="1"/>
  <c r="BN165" i="1"/>
  <c r="Z173" i="1"/>
  <c r="BN173" i="1"/>
  <c r="J507" i="1"/>
  <c r="Z188" i="1"/>
  <c r="BN188" i="1"/>
  <c r="BP188" i="1"/>
  <c r="Y202" i="1"/>
  <c r="Z196" i="1"/>
  <c r="BN196" i="1"/>
  <c r="Z200" i="1"/>
  <c r="BN200" i="1"/>
  <c r="Y214" i="1"/>
  <c r="Z206" i="1"/>
  <c r="BN206" i="1"/>
  <c r="Z210" i="1"/>
  <c r="BN210" i="1"/>
  <c r="Z216" i="1"/>
  <c r="BN216" i="1"/>
  <c r="BP216" i="1"/>
  <c r="K507" i="1"/>
  <c r="Z228" i="1"/>
  <c r="BN228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0" i="1"/>
  <c r="BN250" i="1"/>
  <c r="BP250" i="1"/>
  <c r="Z254" i="1"/>
  <c r="BN254" i="1"/>
  <c r="Z267" i="1"/>
  <c r="BN267" i="1"/>
  <c r="BP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2" i="1"/>
  <c r="BN292" i="1"/>
  <c r="Z292" i="1"/>
  <c r="BP302" i="1"/>
  <c r="BN302" i="1"/>
  <c r="Z302" i="1"/>
  <c r="Y318" i="1"/>
  <c r="BP314" i="1"/>
  <c r="BN314" i="1"/>
  <c r="Z314" i="1"/>
  <c r="BP335" i="1"/>
  <c r="BN335" i="1"/>
  <c r="Z335" i="1"/>
  <c r="BP353" i="1"/>
  <c r="BN353" i="1"/>
  <c r="Z353" i="1"/>
  <c r="V507" i="1"/>
  <c r="BP389" i="1"/>
  <c r="BN389" i="1"/>
  <c r="Z389" i="1"/>
  <c r="BP401" i="1"/>
  <c r="BN401" i="1"/>
  <c r="Z401" i="1"/>
  <c r="BP433" i="1"/>
  <c r="BN433" i="1"/>
  <c r="Z433" i="1"/>
  <c r="BP434" i="1"/>
  <c r="BN434" i="1"/>
  <c r="Z434" i="1"/>
  <c r="Y455" i="1"/>
  <c r="BP450" i="1"/>
  <c r="BN450" i="1"/>
  <c r="Z450" i="1"/>
  <c r="BP460" i="1"/>
  <c r="BN460" i="1"/>
  <c r="Z460" i="1"/>
  <c r="BP475" i="1"/>
  <c r="BN475" i="1"/>
  <c r="Z475" i="1"/>
  <c r="Y304" i="1"/>
  <c r="Y312" i="1"/>
  <c r="Y324" i="1"/>
  <c r="Y330" i="1"/>
  <c r="T507" i="1"/>
  <c r="Y359" i="1"/>
  <c r="Y371" i="1"/>
  <c r="Y379" i="1"/>
  <c r="W507" i="1"/>
  <c r="Y414" i="1"/>
  <c r="Y462" i="1"/>
  <c r="Y470" i="1"/>
  <c r="Y481" i="1"/>
  <c r="F9" i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30" i="1"/>
  <c r="Y134" i="1"/>
  <c r="Y140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Y246" i="1"/>
  <c r="BP268" i="1"/>
  <c r="BN268" i="1"/>
  <c r="Z268" i="1"/>
  <c r="Z270" i="1" s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BN82" i="1"/>
  <c r="Z87" i="1"/>
  <c r="BN87" i="1"/>
  <c r="BP87" i="1"/>
  <c r="Z89" i="1"/>
  <c r="BN89" i="1"/>
  <c r="Y90" i="1"/>
  <c r="Z94" i="1"/>
  <c r="BN94" i="1"/>
  <c r="Z96" i="1"/>
  <c r="BN96" i="1"/>
  <c r="Z101" i="1"/>
  <c r="BN101" i="1"/>
  <c r="BP101" i="1"/>
  <c r="Z103" i="1"/>
  <c r="BN103" i="1"/>
  <c r="Y106" i="1"/>
  <c r="Z109" i="1"/>
  <c r="Z111" i="1" s="1"/>
  <c r="BN109" i="1"/>
  <c r="Z115" i="1"/>
  <c r="BN115" i="1"/>
  <c r="Z117" i="1"/>
  <c r="BN117" i="1"/>
  <c r="Z121" i="1"/>
  <c r="Z123" i="1" s="1"/>
  <c r="BN121" i="1"/>
  <c r="BP121" i="1"/>
  <c r="G507" i="1"/>
  <c r="Z128" i="1"/>
  <c r="BN128" i="1"/>
  <c r="Y129" i="1"/>
  <c r="Z132" i="1"/>
  <c r="Z134" i="1" s="1"/>
  <c r="BN132" i="1"/>
  <c r="BP132" i="1"/>
  <c r="Z138" i="1"/>
  <c r="Z139" i="1" s="1"/>
  <c r="BN138" i="1"/>
  <c r="Z143" i="1"/>
  <c r="BN143" i="1"/>
  <c r="BP143" i="1"/>
  <c r="Z144" i="1"/>
  <c r="BN144" i="1"/>
  <c r="Y145" i="1"/>
  <c r="Z148" i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BN189" i="1"/>
  <c r="Z193" i="1"/>
  <c r="BN193" i="1"/>
  <c r="BP193" i="1"/>
  <c r="Z195" i="1"/>
  <c r="BN195" i="1"/>
  <c r="Z197" i="1"/>
  <c r="BN197" i="1"/>
  <c r="Z199" i="1"/>
  <c r="BN199" i="1"/>
  <c r="Z205" i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Z244" i="1"/>
  <c r="BN244" i="1"/>
  <c r="L507" i="1"/>
  <c r="Z251" i="1"/>
  <c r="BN251" i="1"/>
  <c r="Z253" i="1"/>
  <c r="BN253" i="1"/>
  <c r="Y256" i="1"/>
  <c r="M507" i="1"/>
  <c r="Y264" i="1"/>
  <c r="Y270" i="1"/>
  <c r="Y293" i="1"/>
  <c r="Y303" i="1"/>
  <c r="Y311" i="1"/>
  <c r="Y317" i="1"/>
  <c r="Y325" i="1"/>
  <c r="Y331" i="1"/>
  <c r="Y338" i="1"/>
  <c r="Y350" i="1"/>
  <c r="Y354" i="1"/>
  <c r="Y360" i="1"/>
  <c r="Y370" i="1"/>
  <c r="Y380" i="1"/>
  <c r="Y384" i="1"/>
  <c r="Y398" i="1"/>
  <c r="Y402" i="1"/>
  <c r="Y415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Z461" i="1" s="1"/>
  <c r="BP469" i="1"/>
  <c r="BN469" i="1"/>
  <c r="Z469" i="1"/>
  <c r="Y477" i="1"/>
  <c r="BP473" i="1"/>
  <c r="BN473" i="1"/>
  <c r="Z473" i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Q507" i="1"/>
  <c r="U507" i="1"/>
  <c r="Y507" i="1"/>
  <c r="Y271" i="1"/>
  <c r="Y276" i="1"/>
  <c r="R507" i="1"/>
  <c r="Z289" i="1"/>
  <c r="BN289" i="1"/>
  <c r="Z291" i="1"/>
  <c r="BN291" i="1"/>
  <c r="Y294" i="1"/>
  <c r="Z297" i="1"/>
  <c r="BN297" i="1"/>
  <c r="Z299" i="1"/>
  <c r="BN299" i="1"/>
  <c r="Z301" i="1"/>
  <c r="BN301" i="1"/>
  <c r="Z307" i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Z358" i="1"/>
  <c r="Z359" i="1" s="1"/>
  <c r="BN358" i="1"/>
  <c r="Z368" i="1"/>
  <c r="Z370" i="1" s="1"/>
  <c r="BN368" i="1"/>
  <c r="Z378" i="1"/>
  <c r="Z379" i="1" s="1"/>
  <c r="BN378" i="1"/>
  <c r="Z382" i="1"/>
  <c r="Z383" i="1" s="1"/>
  <c r="BN382" i="1"/>
  <c r="BP382" i="1"/>
  <c r="Z388" i="1"/>
  <c r="BN388" i="1"/>
  <c r="BP388" i="1"/>
  <c r="Z390" i="1"/>
  <c r="BN390" i="1"/>
  <c r="Z392" i="1"/>
  <c r="BN392" i="1"/>
  <c r="Z394" i="1"/>
  <c r="BN394" i="1"/>
  <c r="Z396" i="1"/>
  <c r="BN396" i="1"/>
  <c r="Y397" i="1"/>
  <c r="Z400" i="1"/>
  <c r="BN400" i="1"/>
  <c r="BP400" i="1"/>
  <c r="Y408" i="1"/>
  <c r="Z411" i="1"/>
  <c r="BN411" i="1"/>
  <c r="Z413" i="1"/>
  <c r="BN413" i="1"/>
  <c r="Z418" i="1"/>
  <c r="Z419" i="1" s="1"/>
  <c r="BN418" i="1"/>
  <c r="BP418" i="1"/>
  <c r="Y419" i="1"/>
  <c r="Z423" i="1"/>
  <c r="Z424" i="1" s="1"/>
  <c r="BN423" i="1"/>
  <c r="BP423" i="1"/>
  <c r="Z429" i="1"/>
  <c r="BN429" i="1"/>
  <c r="BP429" i="1"/>
  <c r="Z432" i="1"/>
  <c r="BN432" i="1"/>
  <c r="BP437" i="1"/>
  <c r="BN437" i="1"/>
  <c r="Z437" i="1"/>
  <c r="BP445" i="1"/>
  <c r="BN445" i="1"/>
  <c r="Z445" i="1"/>
  <c r="Y447" i="1"/>
  <c r="Y456" i="1"/>
  <c r="BP449" i="1"/>
  <c r="BN449" i="1"/>
  <c r="Z449" i="1"/>
  <c r="BP453" i="1"/>
  <c r="BN453" i="1"/>
  <c r="Z453" i="1"/>
  <c r="Y461" i="1"/>
  <c r="BP467" i="1"/>
  <c r="BN467" i="1"/>
  <c r="Z467" i="1"/>
  <c r="Z470" i="1" s="1"/>
  <c r="BP474" i="1"/>
  <c r="BN474" i="1"/>
  <c r="Z474" i="1"/>
  <c r="AB507" i="1"/>
  <c r="Y495" i="1"/>
  <c r="BP494" i="1"/>
  <c r="BN494" i="1"/>
  <c r="Z494" i="1"/>
  <c r="Z495" i="1" s="1"/>
  <c r="Y496" i="1"/>
  <c r="AA507" i="1"/>
  <c r="Z402" i="1" l="1"/>
  <c r="Z490" i="1"/>
  <c r="Z246" i="1"/>
  <c r="Z201" i="1"/>
  <c r="Z190" i="1"/>
  <c r="Z175" i="1"/>
  <c r="Z151" i="1"/>
  <c r="Z145" i="1"/>
  <c r="Z129" i="1"/>
  <c r="Z105" i="1"/>
  <c r="Z90" i="1"/>
  <c r="Z83" i="1"/>
  <c r="Z64" i="1"/>
  <c r="Z58" i="1"/>
  <c r="Z263" i="1"/>
  <c r="Z414" i="1"/>
  <c r="Z440" i="1"/>
  <c r="Z330" i="1"/>
  <c r="Z293" i="1"/>
  <c r="Z255" i="1"/>
  <c r="Z213" i="1"/>
  <c r="Y498" i="1"/>
  <c r="Y500" i="1" s="1"/>
  <c r="Z311" i="1"/>
  <c r="Z303" i="1"/>
  <c r="Z118" i="1"/>
  <c r="Z97" i="1"/>
  <c r="Z78" i="1"/>
  <c r="Y501" i="1"/>
  <c r="Y499" i="1"/>
  <c r="Z32" i="1"/>
  <c r="Z455" i="1"/>
  <c r="Z397" i="1"/>
  <c r="Z349" i="1"/>
  <c r="Z337" i="1"/>
  <c r="Z324" i="1"/>
  <c r="Z476" i="1"/>
  <c r="Z446" i="1"/>
  <c r="Z231" i="1"/>
  <c r="Z169" i="1"/>
  <c r="Z44" i="1"/>
  <c r="Y497" i="1"/>
  <c r="X50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<sst xmlns="http://schemas.openxmlformats.org/spreadsheetml/2006/main" count="2183" uniqueCount="799">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</sst>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764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32</v>
      </c>
      <c r="Y41" s="54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33.288888888888884</v>
      </c>
      <c r="BN41" s="64">
        <f>IFERROR(Y41*I41/H41,"0")</f>
        <v>33.705000000000005</v>
      </c>
      <c r="BO41" s="64">
        <f>IFERROR(1/J41*(X41/H41),"0")</f>
        <v>4.6296296296296294E-2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51</v>
      </c>
      <c r="Y43" s="542">
        <f>IFERROR(IF(X43="",0,CEILING((X43/$H43),1)*$H43),"")</f>
        <v>51.800000000000004</v>
      </c>
      <c r="Z43" s="36">
        <f>IFERROR(IF(Y43=0,"",ROUNDUP(Y43/H43,0)*0.00902),"")</f>
        <v>0.12628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53.894594594594594</v>
      </c>
      <c r="BN43" s="64">
        <f>IFERROR(Y43*I43/H43,"0")</f>
        <v>54.74</v>
      </c>
      <c r="BO43" s="64">
        <f>IFERROR(1/J43*(X43/H43),"0")</f>
        <v>0.10442260442260441</v>
      </c>
      <c r="BP43" s="64">
        <f>IFERROR(1/J43*(Y43/H43),"0")</f>
        <v>0.10606060606060606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16.746746746746744</v>
      </c>
      <c r="Y44" s="543">
        <f>IFERROR(Y41/H41,"0")+IFERROR(Y42/H42,"0")+IFERROR(Y43/H43,"0")</f>
        <v>17</v>
      </c>
      <c r="Z44" s="543">
        <f>IFERROR(IF(Z41="",0,Z41),"0")+IFERROR(IF(Z42="",0,Z42),"0")+IFERROR(IF(Z43="",0,Z43),"0")</f>
        <v>0.18321999999999999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83</v>
      </c>
      <c r="Y45" s="543">
        <f>IFERROR(SUM(Y41:Y43),"0")</f>
        <v>84.200000000000017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4</v>
      </c>
      <c r="Y52" s="542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4.1553571428571434</v>
      </c>
      <c r="BN52" s="64">
        <f t="shared" ref="BN52:BN57" si="8">IFERROR(Y52*I52/H52,"0")</f>
        <v>11.635</v>
      </c>
      <c r="BO52" s="64">
        <f t="shared" ref="BO52:BO57" si="9">IFERROR(1/J52*(X52/H52),"0")</f>
        <v>5.580357142857143E-3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19</v>
      </c>
      <c r="Y55" s="54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19.997499999999999</v>
      </c>
      <c r="BN55" s="64">
        <f t="shared" si="8"/>
        <v>21.05</v>
      </c>
      <c r="BO55" s="64">
        <f t="shared" si="9"/>
        <v>3.5984848484848488E-2</v>
      </c>
      <c r="BP55" s="64">
        <f t="shared" si="10"/>
        <v>3.787878787878788E-2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5.1071428571428568</v>
      </c>
      <c r="Y58" s="543">
        <f>IFERROR(Y52/H52,"0")+IFERROR(Y53/H53,"0")+IFERROR(Y54/H54,"0")+IFERROR(Y55/H55,"0")+IFERROR(Y56/H56,"0")+IFERROR(Y57/H57,"0")</f>
        <v>6</v>
      </c>
      <c r="Z58" s="543">
        <f>IFERROR(IF(Z52="",0,Z52),"0")+IFERROR(IF(Z53="",0,Z53),"0")+IFERROR(IF(Z54="",0,Z54),"0")+IFERROR(IF(Z55="",0,Z55),"0")+IFERROR(IF(Z56="",0,Z56),"0")+IFERROR(IF(Z57="",0,Z57),"0")</f>
        <v>6.4079999999999998E-2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23</v>
      </c>
      <c r="Y59" s="543">
        <f>IFERROR(SUM(Y52:Y57),"0")</f>
        <v>31.2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42</v>
      </c>
      <c r="Y61" s="542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43.691666666666663</v>
      </c>
      <c r="BN61" s="64">
        <f>IFERROR(Y61*I61/H61,"0")</f>
        <v>44.94</v>
      </c>
      <c r="BO61" s="64">
        <f>IFERROR(1/J61*(X61/H61),"0")</f>
        <v>6.0763888888888888E-2</v>
      </c>
      <c r="BP61" s="64">
        <f>IFERROR(1/J61*(Y61/H61),"0")</f>
        <v>6.25E-2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3.8888888888888888</v>
      </c>
      <c r="Y64" s="543">
        <f>IFERROR(Y61/H61,"0")+IFERROR(Y62/H62,"0")+IFERROR(Y63/H63,"0")</f>
        <v>4</v>
      </c>
      <c r="Z64" s="543">
        <f>IFERROR(IF(Z61="",0,Z61),"0")+IFERROR(IF(Z62="",0,Z62),"0")+IFERROR(IF(Z63="",0,Z63),"0")</f>
        <v>7.5920000000000001E-2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42</v>
      </c>
      <c r="Y65" s="543">
        <f>IFERROR(SUM(Y61:Y63),"0")</f>
        <v>43.2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13</v>
      </c>
      <c r="Y87" s="542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13.52361111111111</v>
      </c>
      <c r="BN87" s="64">
        <f>IFERROR(Y87*I87/H87,"0")</f>
        <v>22.47</v>
      </c>
      <c r="BO87" s="64">
        <f>IFERROR(1/J87*(X87/H87),"0")</f>
        <v>1.8807870370370371E-2</v>
      </c>
      <c r="BP87" s="64">
        <f>IFERROR(1/J87*(Y87/H87),"0")</f>
        <v>3.125E-2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13</v>
      </c>
      <c r="Y89" s="542">
        <f>IFERROR(IF(X89="",0,CEILING((X89/$H89),1)*$H89),"")</f>
        <v>13.5</v>
      </c>
      <c r="Z89" s="36">
        <f>IFERROR(IF(Y89=0,"",ROUNDUP(Y89/H89,0)*0.00902),"")</f>
        <v>2.7060000000000001E-2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13.606666666666666</v>
      </c>
      <c r="BN89" s="64">
        <f>IFERROR(Y89*I89/H89,"0")</f>
        <v>14.13</v>
      </c>
      <c r="BO89" s="64">
        <f>IFERROR(1/J89*(X89/H89),"0")</f>
        <v>2.1885521885521887E-2</v>
      </c>
      <c r="BP89" s="64">
        <f>IFERROR(1/J89*(Y89/H89),"0")</f>
        <v>2.2727272727272728E-2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4.0925925925925926</v>
      </c>
      <c r="Y90" s="543">
        <f>IFERROR(Y87/H87,"0")+IFERROR(Y88/H88,"0")+IFERROR(Y89/H89,"0")</f>
        <v>5</v>
      </c>
      <c r="Z90" s="543">
        <f>IFERROR(IF(Z87="",0,Z87),"0")+IFERROR(IF(Z88="",0,Z88),"0")+IFERROR(IF(Z89="",0,Z89),"0")</f>
        <v>6.5019999999999994E-2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26</v>
      </c>
      <c r="Y91" s="543">
        <f>IFERROR(SUM(Y87:Y89),"0")</f>
        <v>35.1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52</v>
      </c>
      <c r="Y93" s="54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55.331851851851852</v>
      </c>
      <c r="BN93" s="64">
        <f>IFERROR(Y93*I93/H93,"0")</f>
        <v>60.332999999999991</v>
      </c>
      <c r="BO93" s="64">
        <f>IFERROR(1/J93*(X93/H93),"0")</f>
        <v>0.10030864197530864</v>
      </c>
      <c r="BP93" s="64">
        <f>IFERROR(1/J93*(Y93/H93),"0")</f>
        <v>0.109375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127</v>
      </c>
      <c r="Y95" s="542">
        <f>IFERROR(IF(X95="",0,CEILING((X95/$H95),1)*$H95),"")</f>
        <v>129.60000000000002</v>
      </c>
      <c r="Z95" s="36">
        <f>IFERROR(IF(Y95=0,"",ROUNDUP(Y95/H95,0)*0.00651),"")</f>
        <v>0.31247999999999998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138.85333333333332</v>
      </c>
      <c r="BN95" s="64">
        <f>IFERROR(Y95*I95/H95,"0")</f>
        <v>141.69600000000003</v>
      </c>
      <c r="BO95" s="64">
        <f>IFERROR(1/J95*(X95/H95),"0")</f>
        <v>0.25844525844525845</v>
      </c>
      <c r="BP95" s="64">
        <f>IFERROR(1/J95*(Y95/H95),"0")</f>
        <v>0.2637362637362638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53.456790123456784</v>
      </c>
      <c r="Y97" s="543">
        <f>IFERROR(Y93/H93,"0")+IFERROR(Y94/H94,"0")+IFERROR(Y95/H95,"0")+IFERROR(Y96/H96,"0")</f>
        <v>55.000000000000007</v>
      </c>
      <c r="Z97" s="543">
        <f>IFERROR(IF(Z93="",0,Z93),"0")+IFERROR(IF(Z94="",0,Z94),"0")+IFERROR(IF(Z95="",0,Z95),"0")+IFERROR(IF(Z96="",0,Z96),"0")</f>
        <v>0.44533999999999996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179</v>
      </c>
      <c r="Y98" s="543">
        <f>IFERROR(SUM(Y93:Y96),"0")</f>
        <v>186.3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69</v>
      </c>
      <c r="Y101" s="542">
        <f>IFERROR(IF(X101="",0,CEILING((X101/$H101),1)*$H101),"")</f>
        <v>75.600000000000009</v>
      </c>
      <c r="Z101" s="36">
        <f>IFERROR(IF(Y101=0,"",ROUNDUP(Y101/H101,0)*0.01898),"")</f>
        <v>0.13286000000000001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71.779166666666654</v>
      </c>
      <c r="BN101" s="64">
        <f>IFERROR(Y101*I101/H101,"0")</f>
        <v>78.64500000000001</v>
      </c>
      <c r="BO101" s="64">
        <f>IFERROR(1/J101*(X101/H101),"0")</f>
        <v>9.9826388888888881E-2</v>
      </c>
      <c r="BP101" s="64">
        <f>IFERROR(1/J101*(Y101/H101),"0")</f>
        <v>0.109375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46</v>
      </c>
      <c r="Y103" s="542">
        <f>IFERROR(IF(X103="",0,CEILING((X103/$H103),1)*$H103),"")</f>
        <v>49.5</v>
      </c>
      <c r="Z103" s="36">
        <f>IFERROR(IF(Y103=0,"",ROUNDUP(Y103/H103,0)*0.00902),"")</f>
        <v>9.9220000000000003E-2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48.146666666666668</v>
      </c>
      <c r="BN103" s="64">
        <f>IFERROR(Y103*I103/H103,"0")</f>
        <v>51.81</v>
      </c>
      <c r="BO103" s="64">
        <f>IFERROR(1/J103*(X103/H103),"0")</f>
        <v>7.7441077441077436E-2</v>
      </c>
      <c r="BP103" s="64">
        <f>IFERROR(1/J103*(Y103/H103),"0")</f>
        <v>8.3333333333333343E-2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16.611111111111111</v>
      </c>
      <c r="Y105" s="543">
        <f>IFERROR(Y101/H101,"0")+IFERROR(Y102/H102,"0")+IFERROR(Y103/H103,"0")+IFERROR(Y104/H104,"0")</f>
        <v>18</v>
      </c>
      <c r="Z105" s="543">
        <f>IFERROR(IF(Z101="",0,Z101),"0")+IFERROR(IF(Z102="",0,Z102),"0")+IFERROR(IF(Z103="",0,Z103),"0")+IFERROR(IF(Z104="",0,Z104),"0")</f>
        <v>0.23208000000000001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115</v>
      </c>
      <c r="Y106" s="543">
        <f>IFERROR(SUM(Y101:Y104),"0")</f>
        <v>125.10000000000001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49</v>
      </c>
      <c r="Y108" s="542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50.973611111111104</v>
      </c>
      <c r="BN108" s="64">
        <f>IFERROR(Y108*I108/H108,"0")</f>
        <v>56.17499999999999</v>
      </c>
      <c r="BO108" s="64">
        <f>IFERROR(1/J108*(X108/H108),"0")</f>
        <v>7.0891203703703692E-2</v>
      </c>
      <c r="BP108" s="64">
        <f>IFERROR(1/J108*(Y108/H108),"0")</f>
        <v>7.8125E-2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3</v>
      </c>
      <c r="Y110" s="542">
        <f>IFERROR(IF(X110="",0,CEILING((X110/$H110),1)*$H110),"")</f>
        <v>4.8</v>
      </c>
      <c r="Z110" s="36">
        <f>IFERROR(IF(Y110=0,"",ROUNDUP(Y110/H110,0)*0.00651),"")</f>
        <v>1.302E-2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3.2250000000000001</v>
      </c>
      <c r="BN110" s="64">
        <f>IFERROR(Y110*I110/H110,"0")</f>
        <v>5.16</v>
      </c>
      <c r="BO110" s="64">
        <f>IFERROR(1/J110*(X110/H110),"0")</f>
        <v>6.8681318681318689E-3</v>
      </c>
      <c r="BP110" s="64">
        <f>IFERROR(1/J110*(Y110/H110),"0")</f>
        <v>1.098901098901099E-2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5.7870370370370363</v>
      </c>
      <c r="Y111" s="543">
        <f>IFERROR(Y108/H108,"0")+IFERROR(Y109/H109,"0")+IFERROR(Y110/H110,"0")</f>
        <v>7</v>
      </c>
      <c r="Z111" s="543">
        <f>IFERROR(IF(Z108="",0,Z108),"0")+IFERROR(IF(Z109="",0,Z109),"0")+IFERROR(IF(Z110="",0,Z110),"0")</f>
        <v>0.10792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52</v>
      </c>
      <c r="Y112" s="543">
        <f>IFERROR(SUM(Y108:Y110),"0")</f>
        <v>58.8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125</v>
      </c>
      <c r="Y116" s="542">
        <f>IFERROR(IF(X116="",0,CEILING((X116/$H116),1)*$H116),"")</f>
        <v>126.9</v>
      </c>
      <c r="Z116" s="36">
        <f>IFERROR(IF(Y116=0,"",ROUNDUP(Y116/H116,0)*0.00651),"")</f>
        <v>0.30597000000000002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136.66666666666666</v>
      </c>
      <c r="BN116" s="64">
        <f>IFERROR(Y116*I116/H116,"0")</f>
        <v>138.744</v>
      </c>
      <c r="BO116" s="64">
        <f>IFERROR(1/J116*(X116/H116),"0")</f>
        <v>0.25437525437525438</v>
      </c>
      <c r="BP116" s="64">
        <f>IFERROR(1/J116*(Y116/H116),"0")</f>
        <v>0.25824175824175827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46.296296296296291</v>
      </c>
      <c r="Y118" s="543">
        <f>IFERROR(Y114/H114,"0")+IFERROR(Y115/H115,"0")+IFERROR(Y116/H116,"0")+IFERROR(Y117/H117,"0")</f>
        <v>47</v>
      </c>
      <c r="Z118" s="543">
        <f>IFERROR(IF(Z114="",0,Z114),"0")+IFERROR(IF(Z115="",0,Z115),"0")+IFERROR(IF(Z116="",0,Z116),"0")+IFERROR(IF(Z117="",0,Z117),"0")</f>
        <v>0.30597000000000002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125</v>
      </c>
      <c r="Y119" s="543">
        <f>IFERROR(SUM(Y114:Y117),"0")</f>
        <v>126.9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39</v>
      </c>
      <c r="Y160" s="542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41.507142857142853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7.0346320346320337E-2</v>
      </c>
      <c r="BP160" s="64">
        <f t="shared" ref="BP160:BP168" si="15">IFERROR(1/J160*(Y160/H160),"0")</f>
        <v>7.575757575757576E-2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152</v>
      </c>
      <c r="Y162" s="542">
        <f t="shared" si="11"/>
        <v>155.4</v>
      </c>
      <c r="Z162" s="36">
        <f>IFERROR(IF(Y162=0,"",ROUNDUP(Y162/H162,0)*0.00902),"")</f>
        <v>0.33374000000000004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159.6</v>
      </c>
      <c r="BN162" s="64">
        <f t="shared" si="13"/>
        <v>163.17000000000002</v>
      </c>
      <c r="BO162" s="64">
        <f t="shared" si="14"/>
        <v>0.27417027417027418</v>
      </c>
      <c r="BP162" s="64">
        <f t="shared" si="15"/>
        <v>0.28030303030303033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29</v>
      </c>
      <c r="Y163" s="542">
        <f t="shared" si="11"/>
        <v>29.400000000000002</v>
      </c>
      <c r="Z163" s="36">
        <f>IFERROR(IF(Y163=0,"",ROUNDUP(Y163/H163,0)*0.00502),"")</f>
        <v>7.0280000000000009E-2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30.795238095238094</v>
      </c>
      <c r="BN163" s="64">
        <f t="shared" si="13"/>
        <v>31.22</v>
      </c>
      <c r="BO163" s="64">
        <f t="shared" si="14"/>
        <v>5.9015059015059018E-2</v>
      </c>
      <c r="BP163" s="64">
        <f t="shared" si="15"/>
        <v>5.9829059829059839E-2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27</v>
      </c>
      <c r="Y165" s="542">
        <f t="shared" si="11"/>
        <v>27</v>
      </c>
      <c r="Z165" s="36">
        <f>IFERROR(IF(Y165=0,"",ROUNDUP(Y165/H165,0)*0.00502),"")</f>
        <v>7.5300000000000006E-2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28.95</v>
      </c>
      <c r="BN165" s="64">
        <f t="shared" si="13"/>
        <v>28.95</v>
      </c>
      <c r="BO165" s="64">
        <f t="shared" si="14"/>
        <v>6.4102564102564111E-2</v>
      </c>
      <c r="BP165" s="64">
        <f t="shared" si="15"/>
        <v>6.4102564102564111E-2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42</v>
      </c>
      <c r="Y166" s="542">
        <f t="shared" si="11"/>
        <v>42</v>
      </c>
      <c r="Z166" s="36">
        <f>IFERROR(IF(Y166=0,"",ROUNDUP(Y166/H166,0)*0.00502),"")</f>
        <v>0.1004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44</v>
      </c>
      <c r="BN166" s="64">
        <f t="shared" si="13"/>
        <v>44</v>
      </c>
      <c r="BO166" s="64">
        <f t="shared" si="14"/>
        <v>8.5470085470085472E-2</v>
      </c>
      <c r="BP166" s="64">
        <f t="shared" si="15"/>
        <v>8.5470085470085472E-2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94.285714285714278</v>
      </c>
      <c r="Y169" s="543">
        <f>IFERROR(Y160/H160,"0")+IFERROR(Y161/H161,"0")+IFERROR(Y162/H162,"0")+IFERROR(Y163/H163,"0")+IFERROR(Y164/H164,"0")+IFERROR(Y165/H165,"0")+IFERROR(Y166/H166,"0")+IFERROR(Y167/H167,"0")+IFERROR(Y168/H168,"0")</f>
        <v>96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0.66992000000000007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289</v>
      </c>
      <c r="Y170" s="543">
        <f>IFERROR(SUM(Y160:Y168),"0")</f>
        <v>295.8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6</v>
      </c>
      <c r="Y173" s="542">
        <f>IFERROR(IF(X173="",0,CEILING((X173/$H173),1)*$H173),"")</f>
        <v>6.3</v>
      </c>
      <c r="Z173" s="36">
        <f>IFERROR(IF(Y173=0,"",ROUNDUP(Y173/H173,0)*0.0059),"")</f>
        <v>2.9499999999999998E-2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6.9047619047619042</v>
      </c>
      <c r="BN173" s="64">
        <f>IFERROR(Y173*I173/H173,"0")</f>
        <v>7.25</v>
      </c>
      <c r="BO173" s="64">
        <f>IFERROR(1/J173*(X173/H173),"0")</f>
        <v>2.2045855379188711E-2</v>
      </c>
      <c r="BP173" s="64">
        <f>IFERROR(1/J173*(Y173/H173),"0")</f>
        <v>2.3148148148148147E-2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6</v>
      </c>
      <c r="Y174" s="542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9.5238095238095237</v>
      </c>
      <c r="Y175" s="543">
        <f>IFERROR(Y172/H172,"0")+IFERROR(Y173/H173,"0")+IFERROR(Y174/H174,"0")</f>
        <v>10</v>
      </c>
      <c r="Z175" s="543">
        <f>IFERROR(IF(Z172="",0,Z172),"0")+IFERROR(IF(Z173="",0,Z173),"0")+IFERROR(IF(Z174="",0,Z174),"0")</f>
        <v>5.8999999999999997E-2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12</v>
      </c>
      <c r="Y176" s="543">
        <f>IFERROR(SUM(Y172:Y174),"0")</f>
        <v>12.6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1</v>
      </c>
      <c r="Y178" s="542">
        <f>IFERROR(IF(X178="",0,CEILING((X178/$H178),1)*$H178),"")</f>
        <v>1.26</v>
      </c>
      <c r="Z178" s="36">
        <f>IFERROR(IF(Y178=0,"",ROUNDUP(Y178/H178,0)*0.0059),"")</f>
        <v>5.8999999999999999E-3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1.1507936507936507</v>
      </c>
      <c r="BN178" s="64">
        <f>IFERROR(Y178*I178/H178,"0")</f>
        <v>1.45</v>
      </c>
      <c r="BO178" s="64">
        <f>IFERROR(1/J178*(X178/H178),"0")</f>
        <v>3.6743092298647849E-3</v>
      </c>
      <c r="BP178" s="64">
        <f>IFERROR(1/J178*(Y178/H178),"0")</f>
        <v>4.6296296296296294E-3</v>
      </c>
    </row>
    <row r="179" spans="1:68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0.79365079365079361</v>
      </c>
      <c r="Y179" s="543">
        <f>IFERROR(Y178/H178,"0")</f>
        <v>1</v>
      </c>
      <c r="Z179" s="543">
        <f>IFERROR(IF(Z178="",0,Z178),"0")</f>
        <v>5.8999999999999999E-3</v>
      </c>
      <c r="AA179" s="544"/>
      <c r="AB179" s="544"/>
      <c r="AC179" s="544"/>
    </row>
    <row r="180" spans="1:68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1</v>
      </c>
      <c r="Y180" s="543">
        <f>IFERROR(SUM(Y178:Y178),"0")</f>
        <v>1.26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232</v>
      </c>
      <c r="Y196" s="542">
        <f t="shared" si="16"/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241.02222222222221</v>
      </c>
      <c r="BN196" s="64">
        <f t="shared" si="18"/>
        <v>241.23000000000005</v>
      </c>
      <c r="BO196" s="64">
        <f t="shared" si="19"/>
        <v>0.32547699214365883</v>
      </c>
      <c r="BP196" s="64">
        <f t="shared" si="20"/>
        <v>0.32575757575757575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19</v>
      </c>
      <c r="Y197" s="542">
        <f t="shared" si="16"/>
        <v>19.8</v>
      </c>
      <c r="Z197" s="36">
        <f>IFERROR(IF(Y197=0,"",ROUNDUP(Y197/H197,0)*0.00502),"")</f>
        <v>5.5220000000000005E-2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20.372222222222224</v>
      </c>
      <c r="BN197" s="64">
        <f t="shared" si="18"/>
        <v>21.23</v>
      </c>
      <c r="BO197" s="64">
        <f t="shared" si="19"/>
        <v>4.5109211775878448E-2</v>
      </c>
      <c r="BP197" s="64">
        <f t="shared" si="20"/>
        <v>4.7008547008547015E-2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10</v>
      </c>
      <c r="Y198" s="542">
        <f t="shared" si="16"/>
        <v>10.8</v>
      </c>
      <c r="Z198" s="36">
        <f>IFERROR(IF(Y198=0,"",ROUNDUP(Y198/H198,0)*0.00502),"")</f>
        <v>3.0120000000000001E-2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10.555555555555555</v>
      </c>
      <c r="BN198" s="64">
        <f t="shared" si="18"/>
        <v>11.4</v>
      </c>
      <c r="BO198" s="64">
        <f t="shared" si="19"/>
        <v>2.3741690408357077E-2</v>
      </c>
      <c r="BP198" s="64">
        <f t="shared" si="20"/>
        <v>2.5641025641025644E-2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32</v>
      </c>
      <c r="Y200" s="542">
        <f t="shared" si="16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33.777777777777779</v>
      </c>
      <c r="BN200" s="64">
        <f t="shared" si="18"/>
        <v>34.199999999999996</v>
      </c>
      <c r="BO200" s="64">
        <f t="shared" si="19"/>
        <v>7.5973409306742651E-2</v>
      </c>
      <c r="BP200" s="64">
        <f t="shared" si="20"/>
        <v>7.6923076923076927E-2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76.851851851851848</v>
      </c>
      <c r="Y201" s="543">
        <f>IFERROR(Y193/H193,"0")+IFERROR(Y194/H194,"0")+IFERROR(Y195/H195,"0")+IFERROR(Y196/H196,"0")+IFERROR(Y197/H197,"0")+IFERROR(Y198/H198,"0")+IFERROR(Y199/H199,"0")+IFERROR(Y200/H200,"0")</f>
        <v>78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0.56355999999999995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293</v>
      </c>
      <c r="Y202" s="543">
        <f>IFERROR(SUM(Y193:Y200),"0")</f>
        <v>295.2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6</v>
      </c>
      <c r="Y206" s="542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6.3579310344827586</v>
      </c>
      <c r="BN206" s="64">
        <f t="shared" si="23"/>
        <v>9.2189999999999994</v>
      </c>
      <c r="BO206" s="64">
        <f t="shared" si="24"/>
        <v>1.0775862068965518E-2</v>
      </c>
      <c r="BP206" s="64">
        <f t="shared" si="25"/>
        <v>1.5625E-2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59</v>
      </c>
      <c r="Y207" s="542">
        <f t="shared" si="21"/>
        <v>60</v>
      </c>
      <c r="Z207" s="36">
        <f t="shared" ref="Z207:Z212" si="26">IFERROR(IF(Y207=0,"",ROUNDUP(Y207/H207,0)*0.00651),"")</f>
        <v>0.16275000000000001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65.637500000000003</v>
      </c>
      <c r="BN207" s="64">
        <f t="shared" si="23"/>
        <v>66.75</v>
      </c>
      <c r="BO207" s="64">
        <f t="shared" si="24"/>
        <v>0.13507326007326009</v>
      </c>
      <c r="BP207" s="64">
        <f t="shared" si="25"/>
        <v>0.13736263736263737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157</v>
      </c>
      <c r="Y210" s="542">
        <f t="shared" si="21"/>
        <v>158.4</v>
      </c>
      <c r="Z210" s="36">
        <f t="shared" si="26"/>
        <v>0.42965999999999999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173.48500000000001</v>
      </c>
      <c r="BN210" s="64">
        <f t="shared" si="23"/>
        <v>175.03200000000004</v>
      </c>
      <c r="BO210" s="64">
        <f t="shared" si="24"/>
        <v>0.35943223443223449</v>
      </c>
      <c r="BP210" s="64">
        <f t="shared" si="25"/>
        <v>0.36263736263736268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93</v>
      </c>
      <c r="Y212" s="542">
        <f t="shared" si="21"/>
        <v>93.6</v>
      </c>
      <c r="Z212" s="36">
        <f t="shared" si="26"/>
        <v>0.25389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102.9975</v>
      </c>
      <c r="BN212" s="64">
        <f t="shared" si="23"/>
        <v>103.66199999999999</v>
      </c>
      <c r="BO212" s="64">
        <f t="shared" si="24"/>
        <v>0.21291208791208793</v>
      </c>
      <c r="BP212" s="64">
        <f t="shared" si="25"/>
        <v>0.2142857142857143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129.43965517241381</v>
      </c>
      <c r="Y213" s="543">
        <f>IFERROR(Y204/H204,"0")+IFERROR(Y205/H205,"0")+IFERROR(Y206/H206,"0")+IFERROR(Y207/H207,"0")+IFERROR(Y208/H208,"0")+IFERROR(Y209/H209,"0")+IFERROR(Y210/H210,"0")+IFERROR(Y211/H211,"0")+IFERROR(Y212/H212,"0")</f>
        <v>131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0.86528000000000005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315</v>
      </c>
      <c r="Y214" s="543">
        <f>IFERROR(SUM(Y204:Y212),"0")</f>
        <v>320.70000000000005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24</v>
      </c>
      <c r="Y216" s="542">
        <f>IFERROR(IF(X216="",0,CEILING((X216/$H216),1)*$H216),"")</f>
        <v>24</v>
      </c>
      <c r="Z216" s="36">
        <f>IFERROR(IF(Y216=0,"",ROUNDUP(Y216/H216,0)*0.00651),"")</f>
        <v>6.5100000000000005E-2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26.520000000000003</v>
      </c>
      <c r="BN216" s="64">
        <f>IFERROR(Y216*I216/H216,"0")</f>
        <v>26.520000000000003</v>
      </c>
      <c r="BO216" s="64">
        <f>IFERROR(1/J216*(X216/H216),"0")</f>
        <v>5.4945054945054951E-2</v>
      </c>
      <c r="BP216" s="64">
        <f>IFERROR(1/J216*(Y216/H216),"0")</f>
        <v>5.4945054945054951E-2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8</v>
      </c>
      <c r="Y217" s="542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2</v>
      </c>
      <c r="Y238" s="542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1.1111111111111112</v>
      </c>
      <c r="Y239" s="543">
        <f>IFERROR(Y238/H238,"0")</f>
        <v>2</v>
      </c>
      <c r="Z239" s="543">
        <f>IFERROR(IF(Z238="",0,Z238),"0")</f>
        <v>1.18E-2</v>
      </c>
      <c r="AA239" s="544"/>
      <c r="AB239" s="544"/>
      <c r="AC239" s="544"/>
    </row>
    <row r="240" spans="1:68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2</v>
      </c>
      <c r="Y240" s="543">
        <f>IFERROR(SUM(Y238:Y238),"0")</f>
        <v>3.6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1</v>
      </c>
      <c r="Y244" s="542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4</v>
      </c>
      <c r="Y245" s="542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5.1515151515151523</v>
      </c>
      <c r="Y246" s="543">
        <f>IFERROR(Y242/H242,"0")+IFERROR(Y243/H243,"0")+IFERROR(Y244/H244,"0")+IFERROR(Y245/H245,"0")</f>
        <v>7</v>
      </c>
      <c r="Z246" s="543">
        <f>IFERROR(IF(Z242="",0,Z242),"0")+IFERROR(IF(Z243="",0,Z243),"0")+IFERROR(IF(Z244="",0,Z244),"0")+IFERROR(IF(Z245="",0,Z245),"0")</f>
        <v>4.1299999999999996E-2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5</v>
      </c>
      <c r="Y247" s="543">
        <f>IFERROR(SUM(Y242:Y245),"0")</f>
        <v>6.75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13</v>
      </c>
      <c r="Y268" s="542">
        <f>IFERROR(IF(X268="",0,CEILING((X268/$H268),1)*$H268),"")</f>
        <v>14.399999999999999</v>
      </c>
      <c r="Z268" s="36">
        <f>IFERROR(IF(Y268=0,"",ROUNDUP(Y268/H268,0)*0.00651),"")</f>
        <v>3.9059999999999997E-2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14.365</v>
      </c>
      <c r="BN268" s="64">
        <f>IFERROR(Y268*I268/H268,"0")</f>
        <v>15.912000000000001</v>
      </c>
      <c r="BO268" s="64">
        <f>IFERROR(1/J268*(X268/H268),"0")</f>
        <v>2.9761904761904767E-2</v>
      </c>
      <c r="BP268" s="64">
        <f>IFERROR(1/J268*(Y268/H268),"0")</f>
        <v>3.2967032967032968E-2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141</v>
      </c>
      <c r="Y269" s="54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151.57500000000002</v>
      </c>
      <c r="BN269" s="64">
        <f>IFERROR(Y269*I269/H269,"0")</f>
        <v>152.22</v>
      </c>
      <c r="BO269" s="64">
        <f>IFERROR(1/J269*(X269/H269),"0")</f>
        <v>0.32280219780219782</v>
      </c>
      <c r="BP269" s="64">
        <f>IFERROR(1/J269*(Y269/H269),"0")</f>
        <v>0.32417582417582419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64.166666666666671</v>
      </c>
      <c r="Y270" s="543">
        <f>IFERROR(Y267/H267,"0")+IFERROR(Y268/H268,"0")+IFERROR(Y269/H269,"0")</f>
        <v>65</v>
      </c>
      <c r="Z270" s="543">
        <f>IFERROR(IF(Z267="",0,Z267),"0")+IFERROR(IF(Z268="",0,Z268),"0")+IFERROR(IF(Z269="",0,Z269),"0")</f>
        <v>0.42314999999999997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154</v>
      </c>
      <c r="Y271" s="543">
        <f>IFERROR(SUM(Y267:Y269),"0")</f>
        <v>156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7</v>
      </c>
      <c r="Y323" s="542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2.7450980392156863</v>
      </c>
      <c r="Y324" s="543">
        <f>IFERROR(Y320/H320,"0")+IFERROR(Y321/H321,"0")+IFERROR(Y322/H322,"0")+IFERROR(Y323/H323,"0")</f>
        <v>3</v>
      </c>
      <c r="Z324" s="543">
        <f>IFERROR(IF(Z320="",0,Z320),"0")+IFERROR(IF(Z321="",0,Z321),"0")+IFERROR(IF(Z322="",0,Z322),"0")+IFERROR(IF(Z323="",0,Z323),"0")</f>
        <v>1.9529999999999999E-2</v>
      </c>
      <c r="AA324" s="544"/>
      <c r="AB324" s="544"/>
      <c r="AC324" s="544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7</v>
      </c>
      <c r="Y325" s="543">
        <f>IFERROR(SUM(Y320:Y323),"0")</f>
        <v>7.6499999999999995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2</v>
      </c>
      <c r="Y327" s="542">
        <f>IFERROR(IF(X327="",0,CEILING((X327/$H327),1)*$H327),"")</f>
        <v>2</v>
      </c>
      <c r="Z327" s="36">
        <f>IFERROR(IF(Y327=0,"",ROUNDUP(Y327/H327,0)*0.00474),"")</f>
        <v>4.7400000000000003E-3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2.2400000000000002</v>
      </c>
      <c r="BN327" s="64">
        <f>IFERROR(Y327*I327/H327,"0")</f>
        <v>2.2400000000000002</v>
      </c>
      <c r="BO327" s="64">
        <f>IFERROR(1/J327*(X327/H327),"0")</f>
        <v>4.2016806722689074E-3</v>
      </c>
      <c r="BP327" s="64">
        <f>IFERROR(1/J327*(Y327/H327),"0")</f>
        <v>4.2016806722689074E-3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2</v>
      </c>
      <c r="Y328" s="542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2</v>
      </c>
      <c r="Y329" s="54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3</v>
      </c>
      <c r="Y330" s="543">
        <f>IFERROR(Y327/H327,"0")+IFERROR(Y328/H328,"0")+IFERROR(Y329/H329,"0")</f>
        <v>3</v>
      </c>
      <c r="Z330" s="543">
        <f>IFERROR(IF(Z327="",0,Z327),"0")+IFERROR(IF(Z328="",0,Z328),"0")+IFERROR(IF(Z329="",0,Z329),"0")</f>
        <v>1.422E-2</v>
      </c>
      <c r="AA330" s="544"/>
      <c r="AB330" s="544"/>
      <c r="AC330" s="544"/>
    </row>
    <row r="331" spans="1:68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6</v>
      </c>
      <c r="Y331" s="543">
        <f>IFERROR(SUM(Y327:Y329),"0")</f>
        <v>6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399</v>
      </c>
      <c r="Y342" s="542">
        <f t="shared" ref="Y342:Y348" si="38">IFERROR(IF(X342="",0,CEILING((X342/$H342),1)*$H342),"")</f>
        <v>405</v>
      </c>
      <c r="Z342" s="36">
        <f>IFERROR(IF(Y342=0,"",ROUNDUP(Y342/H342,0)*0.02175),"")</f>
        <v>0.58724999999999994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411.76800000000003</v>
      </c>
      <c r="BN342" s="64">
        <f t="shared" ref="BN342:BN348" si="40">IFERROR(Y342*I342/H342,"0")</f>
        <v>417.96000000000004</v>
      </c>
      <c r="BO342" s="64">
        <f t="shared" ref="BO342:BO348" si="41">IFERROR(1/J342*(X342/H342),"0")</f>
        <v>0.5541666666666667</v>
      </c>
      <c r="BP342" s="64">
        <f t="shared" ref="BP342:BP348" si="42">IFERROR(1/J342*(Y342/H342),"0")</f>
        <v>0.5625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5</v>
      </c>
      <c r="Y343" s="542">
        <f t="shared" si="38"/>
        <v>15</v>
      </c>
      <c r="Z343" s="36">
        <f>IFERROR(IF(Y343=0,"",ROUNDUP(Y343/H343,0)*0.02175),"")</f>
        <v>2.1749999999999999E-2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5.16</v>
      </c>
      <c r="BN343" s="64">
        <f t="shared" si="40"/>
        <v>15.48</v>
      </c>
      <c r="BO343" s="64">
        <f t="shared" si="41"/>
        <v>6.9444444444444441E-3</v>
      </c>
      <c r="BP343" s="64">
        <f t="shared" si="42"/>
        <v>2.0833333333333332E-2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hidden="1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0</v>
      </c>
      <c r="Y345" s="542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26.933333333333334</v>
      </c>
      <c r="Y349" s="543">
        <f>IFERROR(Y342/H342,"0")+IFERROR(Y343/H343,"0")+IFERROR(Y344/H344,"0")+IFERROR(Y345/H345,"0")+IFERROR(Y346/H346,"0")+IFERROR(Y347/H347,"0")+IFERROR(Y348/H348,"0")</f>
        <v>28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0.60899999999999999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404</v>
      </c>
      <c r="Y350" s="543">
        <f>IFERROR(SUM(Y342:Y348),"0")</f>
        <v>420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403</v>
      </c>
      <c r="Y352" s="542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415.89600000000002</v>
      </c>
      <c r="BN352" s="64">
        <f>IFERROR(Y352*I352/H352,"0")</f>
        <v>417.96000000000004</v>
      </c>
      <c r="BO352" s="64">
        <f>IFERROR(1/J352*(X352/H352),"0")</f>
        <v>0.55972222222222223</v>
      </c>
      <c r="BP352" s="64">
        <f>IFERROR(1/J352*(Y352/H352),"0")</f>
        <v>0.5625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26.866666666666667</v>
      </c>
      <c r="Y354" s="543">
        <f>IFERROR(Y352/H352,"0")+IFERROR(Y353/H353,"0")</f>
        <v>27</v>
      </c>
      <c r="Z354" s="543">
        <f>IFERROR(IF(Z352="",0,Z352),"0")+IFERROR(IF(Z353="",0,Z353),"0")</f>
        <v>0.58724999999999994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403</v>
      </c>
      <c r="Y355" s="543">
        <f>IFERROR(SUM(Y352:Y353),"0")</f>
        <v>405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8</v>
      </c>
      <c r="Y358" s="542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8.461333333333334</v>
      </c>
      <c r="BN358" s="64">
        <f>IFERROR(Y358*I358/H358,"0")</f>
        <v>9.5190000000000001</v>
      </c>
      <c r="BO358" s="64">
        <f>IFERROR(1/J358*(X358/H358),"0")</f>
        <v>1.3888888888888888E-2</v>
      </c>
      <c r="BP358" s="64">
        <f>IFERROR(1/J358*(Y358/H358),"0")</f>
        <v>1.5625E-2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0.88888888888888884</v>
      </c>
      <c r="Y359" s="543">
        <f>IFERROR(Y357/H357,"0")+IFERROR(Y358/H358,"0")</f>
        <v>1</v>
      </c>
      <c r="Z359" s="543">
        <f>IFERROR(IF(Z357="",0,Z357),"0")+IFERROR(IF(Z358="",0,Z358),"0")</f>
        <v>1.898E-2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8</v>
      </c>
      <c r="Y360" s="543">
        <f>IFERROR(SUM(Y357:Y358),"0")</f>
        <v>9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9</v>
      </c>
      <c r="Y362" s="542">
        <f>IFERROR(IF(X362="",0,CEILING((X362/$H362),1)*$H362),"")</f>
        <v>9</v>
      </c>
      <c r="Z362" s="36">
        <f>IFERROR(IF(Y362=0,"",ROUNDUP(Y362/H362,0)*0.01898),"")</f>
        <v>1.898E-2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9.5190000000000001</v>
      </c>
      <c r="BN362" s="64">
        <f>IFERROR(Y362*I362/H362,"0")</f>
        <v>9.5190000000000001</v>
      </c>
      <c r="BO362" s="64">
        <f>IFERROR(1/J362*(X362/H362),"0")</f>
        <v>1.5625E-2</v>
      </c>
      <c r="BP362" s="64">
        <f>IFERROR(1/J362*(Y362/H362),"0")</f>
        <v>1.5625E-2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1</v>
      </c>
      <c r="Y363" s="543">
        <f>IFERROR(Y362/H362,"0")</f>
        <v>1</v>
      </c>
      <c r="Z363" s="543">
        <f>IFERROR(IF(Z362="",0,Z362),"0")</f>
        <v>1.898E-2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9</v>
      </c>
      <c r="Y364" s="543">
        <f>IFERROR(SUM(Y362:Y362),"0")</f>
        <v>9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58</v>
      </c>
      <c r="Y377" s="542">
        <f>IFERROR(IF(X377="",0,CEILING((X377/$H377),1)*$H377),"")</f>
        <v>63</v>
      </c>
      <c r="Z377" s="36">
        <f>IFERROR(IF(Y377=0,"",ROUNDUP(Y377/H377,0)*0.01898),"")</f>
        <v>0.13286000000000001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61.344666666666662</v>
      </c>
      <c r="BN377" s="64">
        <f>IFERROR(Y377*I377/H377,"0")</f>
        <v>66.632999999999996</v>
      </c>
      <c r="BO377" s="64">
        <f>IFERROR(1/J377*(X377/H377),"0")</f>
        <v>0.10069444444444445</v>
      </c>
      <c r="BP377" s="64">
        <f>IFERROR(1/J377*(Y377/H377),"0")</f>
        <v>0.109375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6.4444444444444446</v>
      </c>
      <c r="Y379" s="543">
        <f>IFERROR(Y377/H377,"0")+IFERROR(Y378/H378,"0")</f>
        <v>7</v>
      </c>
      <c r="Z379" s="543">
        <f>IFERROR(IF(Z377="",0,Z377),"0")+IFERROR(IF(Z378="",0,Z378),"0")</f>
        <v>0.13286000000000001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58</v>
      </c>
      <c r="Y380" s="543">
        <f>IFERROR(SUM(Y377:Y378),"0")</f>
        <v>63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6</v>
      </c>
      <c r="Y429" s="542">
        <f t="shared" ref="Y429:Y439" si="48">IFERROR(IF(X429="",0,CEILING((X429/$H429),1)*$H429),"")</f>
        <v>10.56</v>
      </c>
      <c r="Z429" s="36">
        <f t="shared" ref="Z429:Z434" si="49">IFERROR(IF(Y429=0,"",ROUNDUP(Y429/H429,0)*0.01196),"")</f>
        <v>2.392E-2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6.4090909090909083</v>
      </c>
      <c r="BN429" s="64">
        <f t="shared" ref="BN429:BN439" si="51">IFERROR(Y429*I429/H429,"0")</f>
        <v>11.28</v>
      </c>
      <c r="BO429" s="64">
        <f t="shared" ref="BO429:BO439" si="52">IFERROR(1/J429*(X429/H429),"0")</f>
        <v>1.0926573426573426E-2</v>
      </c>
      <c r="BP429" s="64">
        <f t="shared" ref="BP429:BP439" si="53">IFERROR(1/J429*(Y429/H429),"0")</f>
        <v>1.9230769230769232E-2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9</v>
      </c>
      <c r="Y430" s="542">
        <f t="shared" si="48"/>
        <v>10.56</v>
      </c>
      <c r="Z430" s="36">
        <f t="shared" si="49"/>
        <v>2.392E-2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9.6136363636363633</v>
      </c>
      <c r="BN430" s="64">
        <f t="shared" si="51"/>
        <v>11.28</v>
      </c>
      <c r="BO430" s="64">
        <f t="shared" si="52"/>
        <v>1.638986013986014E-2</v>
      </c>
      <c r="BP430" s="64">
        <f t="shared" si="53"/>
        <v>1.9230769230769232E-2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177</v>
      </c>
      <c r="Y434" s="542">
        <f t="shared" si="48"/>
        <v>179.52</v>
      </c>
      <c r="Z434" s="36">
        <f t="shared" si="49"/>
        <v>0.40664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189.06818181818181</v>
      </c>
      <c r="BN434" s="64">
        <f t="shared" si="51"/>
        <v>191.76</v>
      </c>
      <c r="BO434" s="64">
        <f t="shared" si="52"/>
        <v>0.32233391608391609</v>
      </c>
      <c r="BP434" s="64">
        <f t="shared" si="53"/>
        <v>0.32692307692307693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36.363636363636367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0.45448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192</v>
      </c>
      <c r="Y441" s="543">
        <f>IFERROR(SUM(Y429:Y439),"0")</f>
        <v>200.64000000000001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hidden="1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hidden="1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40</v>
      </c>
      <c r="Y449" s="542">
        <f t="shared" ref="Y449:Y454" si="54">IFERROR(IF(X449="",0,CEILING((X449/$H449),1)*$H449),"")</f>
        <v>42.24</v>
      </c>
      <c r="Z449" s="36">
        <f>IFERROR(IF(Y449=0,"",ROUNDUP(Y449/H449,0)*0.01196),"")</f>
        <v>9.5680000000000001E-2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42.727272727272727</v>
      </c>
      <c r="BN449" s="64">
        <f t="shared" ref="BN449:BN454" si="56">IFERROR(Y449*I449/H449,"0")</f>
        <v>45.12</v>
      </c>
      <c r="BO449" s="64">
        <f t="shared" ref="BO449:BO454" si="57">IFERROR(1/J449*(X449/H449),"0")</f>
        <v>7.2843822843822847E-2</v>
      </c>
      <c r="BP449" s="64">
        <f t="shared" ref="BP449:BP454" si="58">IFERROR(1/J449*(Y449/H449),"0")</f>
        <v>7.6923076923076927E-2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30</v>
      </c>
      <c r="Y450" s="542">
        <f t="shared" si="54"/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32.04545454545454</v>
      </c>
      <c r="BN450" s="64">
        <f t="shared" si="56"/>
        <v>33.839999999999996</v>
      </c>
      <c r="BO450" s="64">
        <f t="shared" si="57"/>
        <v>5.4632867132867136E-2</v>
      </c>
      <c r="BP450" s="64">
        <f t="shared" si="58"/>
        <v>5.7692307692307696E-2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76</v>
      </c>
      <c r="Y451" s="542">
        <f t="shared" si="54"/>
        <v>79.2</v>
      </c>
      <c r="Z451" s="36">
        <f>IFERROR(IF(Y451=0,"",ROUNDUP(Y451/H451,0)*0.01196),"")</f>
        <v>0.1794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81.181818181818173</v>
      </c>
      <c r="BN451" s="64">
        <f t="shared" si="56"/>
        <v>84.6</v>
      </c>
      <c r="BO451" s="64">
        <f t="shared" si="57"/>
        <v>0.13840326340326339</v>
      </c>
      <c r="BP451" s="64">
        <f t="shared" si="58"/>
        <v>0.14423076923076925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27.651515151515149</v>
      </c>
      <c r="Y455" s="543">
        <f>IFERROR(Y449/H449,"0")+IFERROR(Y450/H450,"0")+IFERROR(Y451/H451,"0")+IFERROR(Y452/H452,"0")+IFERROR(Y453/H453,"0")+IFERROR(Y454/H454,"0")</f>
        <v>29</v>
      </c>
      <c r="Z455" s="543">
        <f>IFERROR(IF(Z449="",0,Z449),"0")+IFERROR(IF(Z450="",0,Z450),"0")+IFERROR(IF(Z451="",0,Z451),"0")+IFERROR(IF(Z452="",0,Z452),"0")+IFERROR(IF(Z453="",0,Z453),"0")+IFERROR(IF(Z454="",0,Z454),"0")</f>
        <v>0.34684000000000004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146</v>
      </c>
      <c r="Y456" s="543">
        <f>IFERROR(SUM(Y449:Y454),"0")</f>
        <v>153.12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2981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3089.72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3158.4465578136683</v>
      </c>
      <c r="Y498" s="543">
        <f>IFERROR(SUM(BN22:BN494),"0")</f>
        <v>3273.5470000000009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6</v>
      </c>
      <c r="Y499" s="38">
        <f>ROUNDUP(SUM(BP22:BP494),0)</f>
        <v>6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3308.4465578136683</v>
      </c>
      <c r="Y500" s="543">
        <f>GrossWeightTotalR+PalletQtyTotalR*25</f>
        <v>3423.5470000000009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678.53749643103924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700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6.4127400000000003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84.200000000000017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74.400000000000006</v>
      </c>
      <c r="E507" s="46">
        <f>IFERROR(Y87*1,"0")+IFERROR(Y88*1,"0")+IFERROR(Y89*1,"0")+IFERROR(Y93*1,"0")+IFERROR(Y94*1,"0")+IFERROR(Y95*1,"0")+IFERROR(Y96*1,"0")</f>
        <v>221.40000000000003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310.80000000000007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309.66000000000003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649.5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10.350000000000001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156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13.649999999999999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843</v>
      </c>
      <c r="U507" s="46">
        <f>IFERROR(Y367*1,"0")+IFERROR(Y368*1,"0")+IFERROR(Y369*1,"0")+IFERROR(Y373*1,"0")+IFERROR(Y377*1,"0")+IFERROR(Y378*1,"0")+IFERROR(Y382*1,"0")</f>
        <v>63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353.76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9"/>
        <filter val="0,89"/>
        <filter val="1,00"/>
        <filter val="1,11"/>
        <filter val="10,00"/>
        <filter val="115,00"/>
        <filter val="12,00"/>
        <filter val="125,00"/>
        <filter val="127,00"/>
        <filter val="129,44"/>
        <filter val="13,00"/>
        <filter val="13,33"/>
        <filter val="141,00"/>
        <filter val="146,00"/>
        <filter val="152,00"/>
        <filter val="154,00"/>
        <filter val="157,00"/>
        <filter val="16,61"/>
        <filter val="16,75"/>
        <filter val="177,00"/>
        <filter val="179,00"/>
        <filter val="19,00"/>
        <filter val="192,00"/>
        <filter val="2 981,00"/>
        <filter val="2,00"/>
        <filter val="2,75"/>
        <filter val="23,00"/>
        <filter val="232,00"/>
        <filter val="24,00"/>
        <filter val="26,00"/>
        <filter val="26,87"/>
        <filter val="26,93"/>
        <filter val="27,00"/>
        <filter val="27,65"/>
        <filter val="289,00"/>
        <filter val="29,00"/>
        <filter val="293,00"/>
        <filter val="3 158,45"/>
        <filter val="3 308,45"/>
        <filter val="3,00"/>
        <filter val="3,89"/>
        <filter val="30,00"/>
        <filter val="315,00"/>
        <filter val="32,00"/>
        <filter val="36,36"/>
        <filter val="39,00"/>
        <filter val="399,00"/>
        <filter val="4,00"/>
        <filter val="4,09"/>
        <filter val="40,00"/>
        <filter val="403,00"/>
        <filter val="404,00"/>
        <filter val="42,00"/>
        <filter val="46,00"/>
        <filter val="46,30"/>
        <filter val="49,00"/>
        <filter val="5,00"/>
        <filter val="5,11"/>
        <filter val="5,15"/>
        <filter val="5,79"/>
        <filter val="51,00"/>
        <filter val="52,00"/>
        <filter val="53,46"/>
        <filter val="58,00"/>
        <filter val="59,00"/>
        <filter val="6"/>
        <filter val="6,00"/>
        <filter val="6,44"/>
        <filter val="64,17"/>
        <filter val="678,54"/>
        <filter val="69,00"/>
        <filter val="7,00"/>
        <filter val="76,00"/>
        <filter val="76,85"/>
        <filter val="8,00"/>
        <filter val="83,00"/>
        <filter val="9,00"/>
        <filter val="9,52"/>
        <filter val="93,00"/>
        <filter val="94,29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