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07417E-5F9A-43A6-8823-B00D3EB907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BP466" i="1" s="1"/>
  <c r="P466" i="1"/>
  <c r="X462" i="1"/>
  <c r="X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BP413" i="1" s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Y350" i="1" s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Y331" i="1" s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N184" i="1"/>
  <c r="BM184" i="1"/>
  <c r="Z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I507" i="1" s="1"/>
  <c r="P156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BO148" i="1"/>
  <c r="BM148" i="1"/>
  <c r="Y148" i="1"/>
  <c r="Y152" i="1" s="1"/>
  <c r="P148" i="1"/>
  <c r="X146" i="1"/>
  <c r="X145" i="1"/>
  <c r="BO144" i="1"/>
  <c r="BM144" i="1"/>
  <c r="Y144" i="1"/>
  <c r="BP144" i="1" s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Z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07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497" i="1" s="1"/>
  <c r="X23" i="1"/>
  <c r="BO22" i="1"/>
  <c r="BM22" i="1"/>
  <c r="Y22" i="1"/>
  <c r="P22" i="1"/>
  <c r="H10" i="1"/>
  <c r="A9" i="1"/>
  <c r="F10" i="1" s="1"/>
  <c r="D7" i="1"/>
  <c r="Q6" i="1"/>
  <c r="P2" i="1"/>
  <c r="Y71" i="1" l="1"/>
  <c r="Z67" i="1"/>
  <c r="BP102" i="1"/>
  <c r="BN102" i="1"/>
  <c r="Z102" i="1"/>
  <c r="BP161" i="1"/>
  <c r="BN161" i="1"/>
  <c r="Z161" i="1"/>
  <c r="BP198" i="1"/>
  <c r="BN198" i="1"/>
  <c r="Z198" i="1"/>
  <c r="BP222" i="1"/>
  <c r="BN222" i="1"/>
  <c r="Z222" i="1"/>
  <c r="BP230" i="1"/>
  <c r="BN230" i="1"/>
  <c r="Z230" i="1"/>
  <c r="BP251" i="1"/>
  <c r="BN251" i="1"/>
  <c r="Z251" i="1"/>
  <c r="BP300" i="1"/>
  <c r="BN300" i="1"/>
  <c r="Z300" i="1"/>
  <c r="BP322" i="1"/>
  <c r="BN322" i="1"/>
  <c r="Z322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44" i="1"/>
  <c r="BN444" i="1"/>
  <c r="Z444" i="1"/>
  <c r="BP489" i="1"/>
  <c r="BN489" i="1"/>
  <c r="Z489" i="1"/>
  <c r="Z28" i="1"/>
  <c r="BN28" i="1"/>
  <c r="Z55" i="1"/>
  <c r="BN55" i="1"/>
  <c r="BP77" i="1"/>
  <c r="BN77" i="1"/>
  <c r="Z77" i="1"/>
  <c r="Y118" i="1"/>
  <c r="BP114" i="1"/>
  <c r="BN114" i="1"/>
  <c r="Z114" i="1"/>
  <c r="BP173" i="1"/>
  <c r="Z173" i="1"/>
  <c r="Y214" i="1"/>
  <c r="BP227" i="1"/>
  <c r="BN227" i="1"/>
  <c r="Z227" i="1"/>
  <c r="BP290" i="1"/>
  <c r="BN290" i="1"/>
  <c r="Z290" i="1"/>
  <c r="BP310" i="1"/>
  <c r="BN310" i="1"/>
  <c r="Z310" i="1"/>
  <c r="BP345" i="1"/>
  <c r="BN345" i="1"/>
  <c r="Z345" i="1"/>
  <c r="BP396" i="1"/>
  <c r="BN396" i="1"/>
  <c r="Z396" i="1"/>
  <c r="BP432" i="1"/>
  <c r="BN432" i="1"/>
  <c r="Z432" i="1"/>
  <c r="BP458" i="1"/>
  <c r="BN458" i="1"/>
  <c r="Z458" i="1"/>
  <c r="Y65" i="1"/>
  <c r="Y91" i="1"/>
  <c r="H507" i="1"/>
  <c r="J507" i="1"/>
  <c r="Y201" i="1"/>
  <c r="Y23" i="1"/>
  <c r="BP22" i="1"/>
  <c r="Y32" i="1"/>
  <c r="BP26" i="1"/>
  <c r="BN26" i="1"/>
  <c r="Z26" i="1"/>
  <c r="Z22" i="1"/>
  <c r="Z23" i="1" s="1"/>
  <c r="BN22" i="1"/>
  <c r="BN61" i="1"/>
  <c r="BP61" i="1"/>
  <c r="Y64" i="1"/>
  <c r="BN67" i="1"/>
  <c r="BP67" i="1"/>
  <c r="Y70" i="1"/>
  <c r="BN73" i="1"/>
  <c r="Y111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BP262" i="1"/>
  <c r="BN262" i="1"/>
  <c r="BP269" i="1"/>
  <c r="BN269" i="1"/>
  <c r="Z269" i="1"/>
  <c r="P507" i="1"/>
  <c r="Y275" i="1"/>
  <c r="BP274" i="1"/>
  <c r="BN274" i="1"/>
  <c r="Z274" i="1"/>
  <c r="Z275" i="1" s="1"/>
  <c r="Y280" i="1"/>
  <c r="Y279" i="1"/>
  <c r="BP278" i="1"/>
  <c r="BN278" i="1"/>
  <c r="Z278" i="1"/>
  <c r="Z279" i="1" s="1"/>
  <c r="Q507" i="1"/>
  <c r="Y284" i="1"/>
  <c r="BP283" i="1"/>
  <c r="BN283" i="1"/>
  <c r="Z283" i="1"/>
  <c r="Z284" i="1" s="1"/>
  <c r="BP288" i="1"/>
  <c r="BN288" i="1"/>
  <c r="Z288" i="1"/>
  <c r="Y33" i="1"/>
  <c r="Z30" i="1"/>
  <c r="BN30" i="1"/>
  <c r="C507" i="1"/>
  <c r="Z53" i="1"/>
  <c r="BN53" i="1"/>
  <c r="Z57" i="1"/>
  <c r="BN57" i="1"/>
  <c r="Z63" i="1"/>
  <c r="BN63" i="1"/>
  <c r="Z69" i="1"/>
  <c r="BN69" i="1"/>
  <c r="Z75" i="1"/>
  <c r="BN75" i="1"/>
  <c r="Z81" i="1"/>
  <c r="BN81" i="1"/>
  <c r="Y97" i="1"/>
  <c r="Z95" i="1"/>
  <c r="BN95" i="1"/>
  <c r="Z104" i="1"/>
  <c r="BN104" i="1"/>
  <c r="Z110" i="1"/>
  <c r="BN110" i="1"/>
  <c r="Z116" i="1"/>
  <c r="BN116" i="1"/>
  <c r="Z127" i="1"/>
  <c r="BN127" i="1"/>
  <c r="BN173" i="1"/>
  <c r="Z188" i="1"/>
  <c r="BN188" i="1"/>
  <c r="BP188" i="1"/>
  <c r="Y191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Y271" i="1"/>
  <c r="Y270" i="1"/>
  <c r="Z292" i="1"/>
  <c r="BN292" i="1"/>
  <c r="Z298" i="1"/>
  <c r="BN298" i="1"/>
  <c r="Z302" i="1"/>
  <c r="BN302" i="1"/>
  <c r="Y312" i="1"/>
  <c r="Z308" i="1"/>
  <c r="BN308" i="1"/>
  <c r="Z314" i="1"/>
  <c r="Z317" i="1" s="1"/>
  <c r="BN314" i="1"/>
  <c r="BP314" i="1"/>
  <c r="Z328" i="1"/>
  <c r="BN328" i="1"/>
  <c r="Z343" i="1"/>
  <c r="BN343" i="1"/>
  <c r="Z347" i="1"/>
  <c r="BN347" i="1"/>
  <c r="Z368" i="1"/>
  <c r="BN368" i="1"/>
  <c r="Z390" i="1"/>
  <c r="BN390" i="1"/>
  <c r="Z394" i="1"/>
  <c r="BN394" i="1"/>
  <c r="Z400" i="1"/>
  <c r="BN400" i="1"/>
  <c r="Z413" i="1"/>
  <c r="BN413" i="1"/>
  <c r="Z434" i="1"/>
  <c r="BN434" i="1"/>
  <c r="Z438" i="1"/>
  <c r="BN438" i="1"/>
  <c r="Z450" i="1"/>
  <c r="BN450" i="1"/>
  <c r="Z454" i="1"/>
  <c r="BN454" i="1"/>
  <c r="Y462" i="1"/>
  <c r="Z460" i="1"/>
  <c r="BN460" i="1"/>
  <c r="Y461" i="1"/>
  <c r="Z466" i="1"/>
  <c r="BN466" i="1"/>
  <c r="Z479" i="1"/>
  <c r="BN479" i="1"/>
  <c r="BP479" i="1"/>
  <c r="Y317" i="1"/>
  <c r="H9" i="1"/>
  <c r="A10" i="1"/>
  <c r="B507" i="1"/>
  <c r="X498" i="1"/>
  <c r="X499" i="1"/>
  <c r="X50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8" i="1"/>
  <c r="Z70" i="1" s="1"/>
  <c r="BN68" i="1"/>
  <c r="BP68" i="1"/>
  <c r="Y79" i="1"/>
  <c r="BP76" i="1"/>
  <c r="BN76" i="1"/>
  <c r="Z76" i="1"/>
  <c r="Y83" i="1"/>
  <c r="BP89" i="1"/>
  <c r="BN89" i="1"/>
  <c r="Z89" i="1"/>
  <c r="BP94" i="1"/>
  <c r="BN94" i="1"/>
  <c r="Z94" i="1"/>
  <c r="BP103" i="1"/>
  <c r="BN103" i="1"/>
  <c r="Z103" i="1"/>
  <c r="Y112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Y139" i="1"/>
  <c r="F9" i="1"/>
  <c r="J9" i="1"/>
  <c r="Y45" i="1"/>
  <c r="Y58" i="1"/>
  <c r="BP74" i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Z90" i="1" s="1"/>
  <c r="BP96" i="1"/>
  <c r="BN96" i="1"/>
  <c r="Z96" i="1"/>
  <c r="Y98" i="1"/>
  <c r="F507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Y140" i="1"/>
  <c r="BP138" i="1"/>
  <c r="BN138" i="1"/>
  <c r="Z138" i="1"/>
  <c r="Z139" i="1" s="1"/>
  <c r="G507" i="1"/>
  <c r="Y129" i="1"/>
  <c r="Z143" i="1"/>
  <c r="Z145" i="1" s="1"/>
  <c r="BN143" i="1"/>
  <c r="BP143" i="1"/>
  <c r="Z144" i="1"/>
  <c r="BN144" i="1"/>
  <c r="Y145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Y202" i="1"/>
  <c r="Y213" i="1"/>
  <c r="Z205" i="1"/>
  <c r="BN205" i="1"/>
  <c r="BP205" i="1"/>
  <c r="Z207" i="1"/>
  <c r="BN207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Y146" i="1"/>
  <c r="Y158" i="1"/>
  <c r="Y185" i="1"/>
  <c r="BP212" i="1"/>
  <c r="BN212" i="1"/>
  <c r="Z212" i="1"/>
  <c r="Y219" i="1"/>
  <c r="BP216" i="1"/>
  <c r="BN216" i="1"/>
  <c r="Z216" i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BP289" i="1"/>
  <c r="BN289" i="1"/>
  <c r="Z289" i="1"/>
  <c r="Z293" i="1" s="1"/>
  <c r="Y293" i="1"/>
  <c r="BP297" i="1"/>
  <c r="BN297" i="1"/>
  <c r="Z297" i="1"/>
  <c r="BP301" i="1"/>
  <c r="BN301" i="1"/>
  <c r="Z301" i="1"/>
  <c r="BP309" i="1"/>
  <c r="BN309" i="1"/>
  <c r="Z309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Y338" i="1"/>
  <c r="T507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397" i="1" l="1"/>
  <c r="Z218" i="1"/>
  <c r="Z311" i="1"/>
  <c r="Z440" i="1"/>
  <c r="Z213" i="1"/>
  <c r="Y498" i="1"/>
  <c r="Y499" i="1"/>
  <c r="Z461" i="1"/>
  <c r="Z446" i="1"/>
  <c r="Z470" i="1"/>
  <c r="Z324" i="1"/>
  <c r="Z303" i="1"/>
  <c r="Z231" i="1"/>
  <c r="Z105" i="1"/>
  <c r="Y501" i="1"/>
  <c r="Z64" i="1"/>
  <c r="Z414" i="1"/>
  <c r="Z337" i="1"/>
  <c r="Z263" i="1"/>
  <c r="Z246" i="1"/>
  <c r="Z118" i="1"/>
  <c r="X500" i="1"/>
  <c r="Z455" i="1"/>
  <c r="Z349" i="1"/>
  <c r="Z255" i="1"/>
  <c r="Z201" i="1"/>
  <c r="Z97" i="1"/>
  <c r="Z58" i="1"/>
  <c r="Z44" i="1"/>
  <c r="Y497" i="1"/>
  <c r="Z502" i="1" l="1"/>
  <c r="Y500" i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<sst xmlns="http://schemas.openxmlformats.org/spreadsheetml/2006/main" count="2183" uniqueCount="799">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</sst>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775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5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0.41666666666666669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40</v>
      </c>
      <c r="Y41" s="542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3.7037037037037033</v>
      </c>
      <c r="Y44" s="543">
        <f>IFERROR(Y41/H41,"0")+IFERROR(Y42/H42,"0")+IFERROR(Y43/H43,"0")</f>
        <v>4</v>
      </c>
      <c r="Z44" s="543">
        <f>IFERROR(IF(Z41="",0,Z41),"0")+IFERROR(IF(Z42="",0,Z42),"0")+IFERROR(IF(Z43="",0,Z43),"0")</f>
        <v>7.5920000000000001E-2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40</v>
      </c>
      <c r="Y45" s="543">
        <f>IFERROR(SUM(Y41:Y43),"0")</f>
        <v>43.2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60</v>
      </c>
      <c r="Y53" s="542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62.416666666666657</v>
      </c>
      <c r="BN53" s="64">
        <f t="shared" si="8"/>
        <v>67.410000000000011</v>
      </c>
      <c r="BO53" s="64">
        <f t="shared" si="9"/>
        <v>8.6805555555555552E-2</v>
      </c>
      <c r="BP53" s="64">
        <f t="shared" si="10"/>
        <v>9.3750000000000014E-2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5.5555555555555554</v>
      </c>
      <c r="Y58" s="543">
        <f>IFERROR(Y52/H52,"0")+IFERROR(Y53/H53,"0")+IFERROR(Y54/H54,"0")+IFERROR(Y55/H55,"0")+IFERROR(Y56/H56,"0")+IFERROR(Y57/H57,"0")</f>
        <v>6.0000000000000009</v>
      </c>
      <c r="Z58" s="543">
        <f>IFERROR(IF(Z52="",0,Z52),"0")+IFERROR(IF(Z53="",0,Z53),"0")+IFERROR(IF(Z54="",0,Z54),"0")+IFERROR(IF(Z55="",0,Z55),"0")+IFERROR(IF(Z56="",0,Z56),"0")+IFERROR(IF(Z57="",0,Z57),"0")</f>
        <v>0.11388000000000001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60</v>
      </c>
      <c r="Y59" s="543">
        <f>IFERROR(SUM(Y52:Y57),"0")</f>
        <v>64.800000000000011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40</v>
      </c>
      <c r="Y87" s="542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41.611111111111107</v>
      </c>
      <c r="BN87" s="64">
        <f>IFERROR(Y87*I87/H87,"0")</f>
        <v>44.94</v>
      </c>
      <c r="BO87" s="64">
        <f>IFERROR(1/J87*(X87/H87),"0")</f>
        <v>5.7870370370370364E-2</v>
      </c>
      <c r="BP87" s="64">
        <f>IFERROR(1/J87*(Y87/H87),"0")</f>
        <v>6.25E-2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3.7037037037037033</v>
      </c>
      <c r="Y90" s="543">
        <f>IFERROR(Y87/H87,"0")+IFERROR(Y88/H88,"0")+IFERROR(Y89/H89,"0")</f>
        <v>4</v>
      </c>
      <c r="Z90" s="543">
        <f>IFERROR(IF(Z87="",0,Z87),"0")+IFERROR(IF(Z88="",0,Z88),"0")+IFERROR(IF(Z89="",0,Z89),"0")</f>
        <v>7.5920000000000001E-2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40</v>
      </c>
      <c r="Y91" s="543">
        <f>IFERROR(SUM(Y87:Y89),"0")</f>
        <v>43.2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hidden="1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200</v>
      </c>
      <c r="Y114" s="542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27</v>
      </c>
      <c r="Y116" s="542">
        <f>IFERROR(IF(X116="",0,CEILING((X116/$H116),1)*$H116),"")</f>
        <v>27</v>
      </c>
      <c r="Z116" s="36">
        <f>IFERROR(IF(Y116=0,"",ROUNDUP(Y116/H116,0)*0.00651),"")</f>
        <v>6.5100000000000005E-2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29.519999999999996</v>
      </c>
      <c r="BN116" s="64">
        <f>IFERROR(Y116*I116/H116,"0")</f>
        <v>29.519999999999996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34.691358024691354</v>
      </c>
      <c r="Y118" s="543">
        <f>IFERROR(Y114/H114,"0")+IFERROR(Y115/H115,"0")+IFERROR(Y116/H116,"0")+IFERROR(Y117/H117,"0")</f>
        <v>35</v>
      </c>
      <c r="Z118" s="543">
        <f>IFERROR(IF(Z114="",0,Z114),"0")+IFERROR(IF(Z115="",0,Z115),"0")+IFERROR(IF(Z116="",0,Z116),"0")+IFERROR(IF(Z117="",0,Z117),"0")</f>
        <v>0.53960000000000008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227</v>
      </c>
      <c r="Y119" s="543">
        <f>IFERROR(SUM(Y114:Y117),"0")</f>
        <v>229.5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hidden="1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64</v>
      </c>
      <c r="Y315" s="542">
        <f>IFERROR(IF(X315="",0,CEILING((X315/$H315),1)*$H315),"")</f>
        <v>70.2</v>
      </c>
      <c r="Z315" s="36">
        <f>IFERROR(IF(Y315=0,"",ROUNDUP(Y315/H315,0)*0.01898),"")</f>
        <v>0.17082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68.258461538461546</v>
      </c>
      <c r="BN315" s="64">
        <f>IFERROR(Y315*I315/H315,"0")</f>
        <v>74.871000000000009</v>
      </c>
      <c r="BO315" s="64">
        <f>IFERROR(1/J315*(X315/H315),"0")</f>
        <v>0.12820512820512822</v>
      </c>
      <c r="BP315" s="64">
        <f>IFERROR(1/J315*(Y315/H315),"0")</f>
        <v>0.140625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8.2051282051282062</v>
      </c>
      <c r="Y317" s="543">
        <f>IFERROR(Y314/H314,"0")+IFERROR(Y315/H315,"0")+IFERROR(Y316/H316,"0")</f>
        <v>9</v>
      </c>
      <c r="Z317" s="543">
        <f>IFERROR(IF(Z314="",0,Z314),"0")+IFERROR(IF(Z315="",0,Z315),"0")+IFERROR(IF(Z316="",0,Z316),"0")</f>
        <v>0.17082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64</v>
      </c>
      <c r="Y318" s="543">
        <f>IFERROR(SUM(Y314:Y316),"0")</f>
        <v>70.2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150</v>
      </c>
      <c r="Y342" s="542">
        <f t="shared" ref="Y342:Y348" si="38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154.80000000000001</v>
      </c>
      <c r="BN342" s="64">
        <f t="shared" ref="BN342:BN348" si="40">IFERROR(Y342*I342/H342,"0")</f>
        <v>154.80000000000001</v>
      </c>
      <c r="BO342" s="64">
        <f t="shared" ref="BO342:BO348" si="41">IFERROR(1/J342*(X342/H342),"0")</f>
        <v>0.20833333333333331</v>
      </c>
      <c r="BP342" s="64">
        <f t="shared" ref="BP342:BP348" si="42">IFERROR(1/J342*(Y342/H342),"0")</f>
        <v>0.20833333333333331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150</v>
      </c>
      <c r="Y344" s="542">
        <f t="shared" si="38"/>
        <v>150</v>
      </c>
      <c r="Z344" s="36">
        <f>IFERROR(IF(Y344=0,"",ROUNDUP(Y344/H344,0)*0.02175),"")</f>
        <v>0.21749999999999997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154.80000000000001</v>
      </c>
      <c r="BN344" s="64">
        <f t="shared" si="40"/>
        <v>154.80000000000001</v>
      </c>
      <c r="BO344" s="64">
        <f t="shared" si="41"/>
        <v>0.20833333333333331</v>
      </c>
      <c r="BP344" s="64">
        <f t="shared" si="42"/>
        <v>0.20833333333333331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150</v>
      </c>
      <c r="Y345" s="542">
        <f t="shared" si="38"/>
        <v>150</v>
      </c>
      <c r="Z345" s="36">
        <f>IFERROR(IF(Y345=0,"",ROUNDUP(Y345/H345,0)*0.02175),"")</f>
        <v>0.21749999999999997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154.80000000000001</v>
      </c>
      <c r="BN345" s="64">
        <f t="shared" si="40"/>
        <v>154.80000000000001</v>
      </c>
      <c r="BO345" s="64">
        <f t="shared" si="41"/>
        <v>0.20833333333333331</v>
      </c>
      <c r="BP345" s="64">
        <f t="shared" si="42"/>
        <v>0.20833333333333331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30</v>
      </c>
      <c r="Y349" s="543">
        <f>IFERROR(Y342/H342,"0")+IFERROR(Y343/H343,"0")+IFERROR(Y344/H344,"0")+IFERROR(Y345/H345,"0")+IFERROR(Y346/H346,"0")+IFERROR(Y347/H347,"0")+IFERROR(Y348/H348,"0")</f>
        <v>30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0.65249999999999986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450</v>
      </c>
      <c r="Y350" s="543">
        <f>IFERROR(SUM(Y342:Y348),"0")</f>
        <v>450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150</v>
      </c>
      <c r="Y352" s="542">
        <f>IFERROR(IF(X352="",0,CEILING((X352/$H352),1)*$H352),"")</f>
        <v>150</v>
      </c>
      <c r="Z352" s="36">
        <f>IFERROR(IF(Y352=0,"",ROUNDUP(Y352/H352,0)*0.02175),"")</f>
        <v>0.21749999999999997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154.80000000000001</v>
      </c>
      <c r="BN352" s="64">
        <f>IFERROR(Y352*I352/H352,"0")</f>
        <v>154.80000000000001</v>
      </c>
      <c r="BO352" s="64">
        <f>IFERROR(1/J352*(X352/H352),"0")</f>
        <v>0.20833333333333331</v>
      </c>
      <c r="BP352" s="64">
        <f>IFERROR(1/J352*(Y352/H352),"0")</f>
        <v>0.20833333333333331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10</v>
      </c>
      <c r="Y354" s="543">
        <f>IFERROR(Y352/H352,"0")+IFERROR(Y353/H353,"0")</f>
        <v>10</v>
      </c>
      <c r="Z354" s="543">
        <f>IFERROR(IF(Z352="",0,Z352),"0")+IFERROR(IF(Z353="",0,Z353),"0")</f>
        <v>0.21749999999999997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150</v>
      </c>
      <c r="Y355" s="543">
        <f>IFERROR(SUM(Y352:Y353),"0")</f>
        <v>150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hidden="1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hidden="1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150</v>
      </c>
      <c r="Y432" s="542">
        <f t="shared" si="48"/>
        <v>153.12</v>
      </c>
      <c r="Z432" s="36">
        <f t="shared" si="49"/>
        <v>0.34683999999999998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160.22727272727272</v>
      </c>
      <c r="BN432" s="64">
        <f t="shared" si="51"/>
        <v>163.56</v>
      </c>
      <c r="BO432" s="64">
        <f t="shared" si="52"/>
        <v>0.27316433566433568</v>
      </c>
      <c r="BP432" s="64">
        <f t="shared" si="53"/>
        <v>0.27884615384615385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250</v>
      </c>
      <c r="Y434" s="542">
        <f t="shared" si="48"/>
        <v>253.44</v>
      </c>
      <c r="Z434" s="36">
        <f t="shared" si="49"/>
        <v>0.57408000000000003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267.04545454545456</v>
      </c>
      <c r="BN434" s="64">
        <f t="shared" si="51"/>
        <v>270.71999999999997</v>
      </c>
      <c r="BO434" s="64">
        <f t="shared" si="52"/>
        <v>0.45527389277389274</v>
      </c>
      <c r="BP434" s="64">
        <f t="shared" si="53"/>
        <v>0.46153846153846156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75.757575757575751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77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0.92091999999999996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400</v>
      </c>
      <c r="Y441" s="543">
        <f>IFERROR(SUM(Y429:Y439),"0")</f>
        <v>406.56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200</v>
      </c>
      <c r="Y443" s="542">
        <f>IFERROR(IF(X443="",0,CEILING((X443/$H443),1)*$H443),"")</f>
        <v>200.64000000000001</v>
      </c>
      <c r="Z443" s="36">
        <f>IFERROR(IF(Y443=0,"",ROUNDUP(Y443/H443,0)*0.01196),"")</f>
        <v>0.45448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213.63636363636363</v>
      </c>
      <c r="BN443" s="64">
        <f>IFERROR(Y443*I443/H443,"0")</f>
        <v>214.32</v>
      </c>
      <c r="BO443" s="64">
        <f>IFERROR(1/J443*(X443/H443),"0")</f>
        <v>0.36421911421911418</v>
      </c>
      <c r="BP443" s="64">
        <f>IFERROR(1/J443*(Y443/H443),"0")</f>
        <v>0.36538461538461542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37.878787878787875</v>
      </c>
      <c r="Y446" s="543">
        <f>IFERROR(Y443/H443,"0")+IFERROR(Y444/H444,"0")+IFERROR(Y445/H445,"0")</f>
        <v>38</v>
      </c>
      <c r="Z446" s="543">
        <f>IFERROR(IF(Z443="",0,Z443),"0")+IFERROR(IF(Z444="",0,Z444),"0")+IFERROR(IF(Z445="",0,Z445),"0")</f>
        <v>0.45448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200</v>
      </c>
      <c r="Y447" s="543">
        <f>IFERROR(SUM(Y443:Y445),"0")</f>
        <v>200.64000000000001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50</v>
      </c>
      <c r="Y449" s="542">
        <f t="shared" ref="Y449:Y454" si="54">IFERROR(IF(X449="",0,CEILING((X449/$H449),1)*$H449),"")</f>
        <v>52.800000000000004</v>
      </c>
      <c r="Z449" s="36">
        <f>IFERROR(IF(Y449=0,"",ROUNDUP(Y449/H449,0)*0.01196),"")</f>
        <v>0.1196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53.409090909090907</v>
      </c>
      <c r="BN449" s="64">
        <f t="shared" ref="BN449:BN454" si="56">IFERROR(Y449*I449/H449,"0")</f>
        <v>56.400000000000006</v>
      </c>
      <c r="BO449" s="64">
        <f t="shared" ref="BO449:BO454" si="57">IFERROR(1/J449*(X449/H449),"0")</f>
        <v>9.1054778554778545E-2</v>
      </c>
      <c r="BP449" s="64">
        <f t="shared" ref="BP449:BP454" si="58">IFERROR(1/J449*(Y449/H449),"0")</f>
        <v>9.6153846153846159E-2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40</v>
      </c>
      <c r="Y450" s="542">
        <f t="shared" si="54"/>
        <v>42.24</v>
      </c>
      <c r="Z450" s="36">
        <f>IFERROR(IF(Y450=0,"",ROUNDUP(Y450/H450,0)*0.01196),"")</f>
        <v>9.5680000000000001E-2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42.727272727272727</v>
      </c>
      <c r="BN450" s="64">
        <f t="shared" si="56"/>
        <v>45.12</v>
      </c>
      <c r="BO450" s="64">
        <f t="shared" si="57"/>
        <v>7.2843822843822847E-2</v>
      </c>
      <c r="BP450" s="64">
        <f t="shared" si="58"/>
        <v>7.6923076923076927E-2</v>
      </c>
    </row>
    <row r="451" spans="1:68" ht="27" hidden="1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17.045454545454543</v>
      </c>
      <c r="Y455" s="543">
        <f>IFERROR(Y449/H449,"0")+IFERROR(Y450/H450,"0")+IFERROR(Y451/H451,"0")+IFERROR(Y452/H452,"0")+IFERROR(Y453/H453,"0")+IFERROR(Y454/H454,"0")</f>
        <v>18</v>
      </c>
      <c r="Z455" s="543">
        <f>IFERROR(IF(Z449="",0,Z449),"0")+IFERROR(IF(Z450="",0,Z450),"0")+IFERROR(IF(Z451="",0,Z451),"0")+IFERROR(IF(Z452="",0,Z452),"0")+IFERROR(IF(Z453="",0,Z453),"0")+IFERROR(IF(Z454="",0,Z454),"0")</f>
        <v>0.21528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90</v>
      </c>
      <c r="Y456" s="543">
        <f>IFERROR(SUM(Y449:Y454),"0")</f>
        <v>95.04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1721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1753.14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1812.3294716394714</v>
      </c>
      <c r="Y498" s="543">
        <f>IFERROR(SUM(BN22:BN494),"0")</f>
        <v>1846.3259999999998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3</v>
      </c>
      <c r="Y499" s="38">
        <f>ROUNDUP(SUM(BP22:BP494),0)</f>
        <v>3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1887.3294716394714</v>
      </c>
      <c r="Y500" s="543">
        <f>GrossWeightTotalR+PalletQtyTotalR*25</f>
        <v>1921.3259999999998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226.54126737460066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231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3.43682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43.2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64.800000000000011</v>
      </c>
      <c r="E507" s="46">
        <f>IFERROR(Y87*1,"0")+IFERROR(Y88*1,"0")+IFERROR(Y89*1,"0")+IFERROR(Y93*1,"0")+IFERROR(Y94*1,"0")+IFERROR(Y95*1,"0")+IFERROR(Y96*1,"0")</f>
        <v>43.2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229.5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70.2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600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702.24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21,00"/>
        <filter val="1 812,33"/>
        <filter val="1 887,33"/>
        <filter val="10,00"/>
        <filter val="150,00"/>
        <filter val="17,05"/>
        <filter val="200,00"/>
        <filter val="226,54"/>
        <filter val="227,00"/>
        <filter val="250,00"/>
        <filter val="27,00"/>
        <filter val="3"/>
        <filter val="3,70"/>
        <filter val="30,00"/>
        <filter val="34,69"/>
        <filter val="37,88"/>
        <filter val="40,00"/>
        <filter val="400,00"/>
        <filter val="450,00"/>
        <filter val="5,56"/>
        <filter val="50,00"/>
        <filter val="60,00"/>
        <filter val="64,00"/>
        <filter val="75,76"/>
        <filter val="8,21"/>
        <filter val="90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