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"/>
    </mc:Choice>
  </mc:AlternateContent>
  <xr:revisionPtr revIDLastSave="0" documentId="13_ncr:1_{5430FC96-49E2-486E-9904-E49CA314D4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Sheet!$A$3:$AL$104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4" i="1" l="1"/>
  <c r="AM6" i="1" l="1"/>
  <c r="AM7" i="1"/>
  <c r="AM8" i="1"/>
  <c r="AM9" i="1"/>
  <c r="AM10" i="1"/>
  <c r="AM11" i="1"/>
  <c r="AM12" i="1"/>
  <c r="AM13" i="1"/>
  <c r="AM14" i="1"/>
  <c r="AM17" i="1"/>
  <c r="AM19" i="1"/>
  <c r="AM21" i="1"/>
  <c r="AM22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6" i="1"/>
  <c r="AM47" i="1"/>
  <c r="AM48" i="1"/>
  <c r="AM49" i="1"/>
  <c r="AM50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4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U14" i="1" l="1"/>
  <c r="U19" i="1"/>
  <c r="U21" i="1"/>
  <c r="U25" i="1"/>
  <c r="U26" i="1"/>
  <c r="U28" i="1"/>
  <c r="U29" i="1"/>
  <c r="U30" i="1"/>
  <c r="U31" i="1"/>
  <c r="U34" i="1"/>
  <c r="U44" i="1"/>
  <c r="U46" i="1"/>
  <c r="U49" i="1"/>
  <c r="AL49" i="1" s="1"/>
  <c r="U50" i="1"/>
  <c r="U53" i="1"/>
  <c r="U54" i="1"/>
  <c r="U57" i="1"/>
  <c r="AL57" i="1" s="1"/>
  <c r="U59" i="1"/>
  <c r="U62" i="1"/>
  <c r="U63" i="1"/>
  <c r="U64" i="1"/>
  <c r="U65" i="1"/>
  <c r="AL65" i="1" s="1"/>
  <c r="U67" i="1"/>
  <c r="U68" i="1"/>
  <c r="U69" i="1"/>
  <c r="U70" i="1"/>
  <c r="U71" i="1"/>
  <c r="U72" i="1"/>
  <c r="U74" i="1"/>
  <c r="U77" i="1"/>
  <c r="AL77" i="1" s="1"/>
  <c r="U78" i="1"/>
  <c r="U79" i="1"/>
  <c r="U80" i="1"/>
  <c r="U81" i="1"/>
  <c r="U83" i="1"/>
  <c r="U88" i="1"/>
  <c r="U90" i="1"/>
  <c r="U92" i="1"/>
  <c r="U93" i="1"/>
  <c r="U94" i="1"/>
  <c r="U95" i="1"/>
  <c r="U96" i="1"/>
  <c r="U97" i="1"/>
  <c r="AL97" i="1" s="1"/>
  <c r="U98" i="1"/>
  <c r="U99" i="1"/>
  <c r="U100" i="1"/>
  <c r="U101" i="1"/>
  <c r="U102" i="1"/>
  <c r="U103" i="1"/>
  <c r="U104" i="1"/>
  <c r="AL21" i="1"/>
  <c r="AL25" i="1"/>
  <c r="AL29" i="1"/>
  <c r="AL53" i="1"/>
  <c r="AL69" i="1"/>
  <c r="AL81" i="1"/>
  <c r="AL93" i="1"/>
  <c r="AL101" i="1"/>
  <c r="AL103" i="1" l="1"/>
  <c r="AL99" i="1"/>
  <c r="AL95" i="1"/>
  <c r="AL83" i="1"/>
  <c r="AL79" i="1"/>
  <c r="AL71" i="1"/>
  <c r="AL67" i="1"/>
  <c r="AL63" i="1"/>
  <c r="AL59" i="1"/>
  <c r="AL31" i="1"/>
  <c r="AL19" i="1"/>
  <c r="AL104" i="1"/>
  <c r="AL102" i="1"/>
  <c r="AL100" i="1"/>
  <c r="AL98" i="1"/>
  <c r="AL96" i="1"/>
  <c r="AL94" i="1"/>
  <c r="AL92" i="1"/>
  <c r="AL90" i="1"/>
  <c r="AL88" i="1"/>
  <c r="AL80" i="1"/>
  <c r="AL78" i="1"/>
  <c r="AL74" i="1"/>
  <c r="AL72" i="1"/>
  <c r="AL70" i="1"/>
  <c r="AL68" i="1"/>
  <c r="AL64" i="1"/>
  <c r="AL62" i="1"/>
  <c r="AL54" i="1"/>
  <c r="AL50" i="1"/>
  <c r="AL46" i="1"/>
  <c r="AL44" i="1"/>
  <c r="AL34" i="1"/>
  <c r="AL30" i="1"/>
  <c r="AL28" i="1"/>
  <c r="AL26" i="1"/>
  <c r="AL14" i="1"/>
  <c r="R104" i="1"/>
  <c r="M104" i="1"/>
  <c r="S104" i="1" s="1"/>
  <c r="Z104" i="1" s="1"/>
  <c r="L104" i="1"/>
  <c r="R103" i="1"/>
  <c r="M103" i="1"/>
  <c r="S103" i="1" s="1"/>
  <c r="Z103" i="1" s="1"/>
  <c r="L103" i="1"/>
  <c r="R102" i="1"/>
  <c r="M102" i="1"/>
  <c r="S102" i="1" s="1"/>
  <c r="Y102" i="1" s="1"/>
  <c r="L102" i="1"/>
  <c r="R101" i="1"/>
  <c r="M101" i="1"/>
  <c r="S101" i="1" s="1"/>
  <c r="Z101" i="1" s="1"/>
  <c r="L101" i="1"/>
  <c r="R100" i="1"/>
  <c r="M100" i="1"/>
  <c r="S100" i="1" s="1"/>
  <c r="Y100" i="1" s="1"/>
  <c r="L100" i="1"/>
  <c r="R99" i="1"/>
  <c r="M99" i="1"/>
  <c r="S99" i="1" s="1"/>
  <c r="Z99" i="1" s="1"/>
  <c r="L99" i="1"/>
  <c r="R98" i="1"/>
  <c r="M98" i="1"/>
  <c r="S98" i="1" s="1"/>
  <c r="Y98" i="1" s="1"/>
  <c r="L98" i="1"/>
  <c r="R97" i="1"/>
  <c r="M97" i="1"/>
  <c r="S97" i="1" s="1"/>
  <c r="Z97" i="1" s="1"/>
  <c r="L97" i="1"/>
  <c r="R96" i="1"/>
  <c r="M96" i="1"/>
  <c r="S96" i="1" s="1"/>
  <c r="Y96" i="1" s="1"/>
  <c r="L96" i="1"/>
  <c r="R95" i="1"/>
  <c r="M95" i="1"/>
  <c r="S95" i="1" s="1"/>
  <c r="Z95" i="1" s="1"/>
  <c r="L95" i="1"/>
  <c r="R94" i="1"/>
  <c r="M94" i="1"/>
  <c r="S94" i="1" s="1"/>
  <c r="Z94" i="1" s="1"/>
  <c r="L94" i="1"/>
  <c r="R93" i="1"/>
  <c r="M93" i="1"/>
  <c r="S93" i="1" s="1"/>
  <c r="Y93" i="1" s="1"/>
  <c r="L93" i="1"/>
  <c r="R92" i="1"/>
  <c r="M92" i="1"/>
  <c r="S92" i="1" s="1"/>
  <c r="Z92" i="1" s="1"/>
  <c r="L92" i="1"/>
  <c r="R91" i="1"/>
  <c r="M91" i="1"/>
  <c r="S91" i="1" s="1"/>
  <c r="L91" i="1"/>
  <c r="R90" i="1"/>
  <c r="M90" i="1"/>
  <c r="S90" i="1" s="1"/>
  <c r="Y90" i="1" s="1"/>
  <c r="L90" i="1"/>
  <c r="R89" i="1"/>
  <c r="M89" i="1"/>
  <c r="S89" i="1" s="1"/>
  <c r="Z89" i="1" s="1"/>
  <c r="L89" i="1"/>
  <c r="R88" i="1"/>
  <c r="M88" i="1"/>
  <c r="S88" i="1" s="1"/>
  <c r="Y88" i="1" s="1"/>
  <c r="L88" i="1"/>
  <c r="R87" i="1"/>
  <c r="M87" i="1"/>
  <c r="S87" i="1" s="1"/>
  <c r="Z87" i="1" s="1"/>
  <c r="L87" i="1"/>
  <c r="R86" i="1"/>
  <c r="M86" i="1"/>
  <c r="S86" i="1" s="1"/>
  <c r="T86" i="1" s="1"/>
  <c r="U86" i="1" s="1"/>
  <c r="L86" i="1"/>
  <c r="R85" i="1"/>
  <c r="M85" i="1"/>
  <c r="S85" i="1" s="1"/>
  <c r="Z85" i="1" s="1"/>
  <c r="L85" i="1"/>
  <c r="R84" i="1"/>
  <c r="M84" i="1"/>
  <c r="S84" i="1" s="1"/>
  <c r="T84" i="1" s="1"/>
  <c r="L84" i="1"/>
  <c r="R83" i="1"/>
  <c r="M83" i="1"/>
  <c r="S83" i="1" s="1"/>
  <c r="Z83" i="1" s="1"/>
  <c r="L83" i="1"/>
  <c r="R82" i="1"/>
  <c r="M82" i="1"/>
  <c r="S82" i="1" s="1"/>
  <c r="T82" i="1" s="1"/>
  <c r="U82" i="1" s="1"/>
  <c r="L82" i="1"/>
  <c r="R81" i="1"/>
  <c r="M81" i="1"/>
  <c r="S81" i="1" s="1"/>
  <c r="Y81" i="1" s="1"/>
  <c r="L81" i="1"/>
  <c r="R80" i="1"/>
  <c r="M80" i="1"/>
  <c r="S80" i="1" s="1"/>
  <c r="Y80" i="1" s="1"/>
  <c r="L80" i="1"/>
  <c r="R79" i="1"/>
  <c r="M79" i="1"/>
  <c r="S79" i="1" s="1"/>
  <c r="Z79" i="1" s="1"/>
  <c r="L79" i="1"/>
  <c r="R78" i="1"/>
  <c r="M78" i="1"/>
  <c r="S78" i="1" s="1"/>
  <c r="Z78" i="1" s="1"/>
  <c r="L78" i="1"/>
  <c r="R77" i="1"/>
  <c r="M77" i="1"/>
  <c r="S77" i="1" s="1"/>
  <c r="Z77" i="1" s="1"/>
  <c r="L77" i="1"/>
  <c r="R76" i="1"/>
  <c r="E76" i="1"/>
  <c r="L76" i="1" s="1"/>
  <c r="R75" i="1"/>
  <c r="M75" i="1"/>
  <c r="S75" i="1" s="1"/>
  <c r="V75" i="1" s="1"/>
  <c r="AM75" i="1" s="1"/>
  <c r="L75" i="1"/>
  <c r="R74" i="1"/>
  <c r="M74" i="1"/>
  <c r="S74" i="1" s="1"/>
  <c r="Z74" i="1" s="1"/>
  <c r="L74" i="1"/>
  <c r="R73" i="1"/>
  <c r="M73" i="1"/>
  <c r="S73" i="1" s="1"/>
  <c r="L73" i="1"/>
  <c r="R72" i="1"/>
  <c r="M72" i="1"/>
  <c r="S72" i="1" s="1"/>
  <c r="Y72" i="1" s="1"/>
  <c r="L72" i="1"/>
  <c r="R71" i="1"/>
  <c r="M71" i="1"/>
  <c r="S71" i="1" s="1"/>
  <c r="Z71" i="1" s="1"/>
  <c r="L71" i="1"/>
  <c r="R70" i="1"/>
  <c r="M70" i="1"/>
  <c r="S70" i="1" s="1"/>
  <c r="Z70" i="1" s="1"/>
  <c r="L70" i="1"/>
  <c r="R69" i="1"/>
  <c r="M69" i="1"/>
  <c r="S69" i="1" s="1"/>
  <c r="Z69" i="1" s="1"/>
  <c r="L69" i="1"/>
  <c r="R68" i="1"/>
  <c r="M68" i="1"/>
  <c r="S68" i="1" s="1"/>
  <c r="Y68" i="1" s="1"/>
  <c r="L68" i="1"/>
  <c r="R67" i="1"/>
  <c r="M67" i="1"/>
  <c r="S67" i="1" s="1"/>
  <c r="Y67" i="1" s="1"/>
  <c r="L67" i="1"/>
  <c r="R66" i="1"/>
  <c r="M66" i="1"/>
  <c r="S66" i="1" s="1"/>
  <c r="Z66" i="1" s="1"/>
  <c r="L66" i="1"/>
  <c r="R65" i="1"/>
  <c r="M65" i="1"/>
  <c r="S65" i="1" s="1"/>
  <c r="Z65" i="1" s="1"/>
  <c r="L65" i="1"/>
  <c r="R64" i="1"/>
  <c r="M64" i="1"/>
  <c r="S64" i="1" s="1"/>
  <c r="Z64" i="1" s="1"/>
  <c r="L64" i="1"/>
  <c r="R63" i="1"/>
  <c r="M63" i="1"/>
  <c r="S63" i="1" s="1"/>
  <c r="Z63" i="1" s="1"/>
  <c r="L63" i="1"/>
  <c r="R62" i="1"/>
  <c r="M62" i="1"/>
  <c r="S62" i="1" s="1"/>
  <c r="Z62" i="1" s="1"/>
  <c r="L62" i="1"/>
  <c r="R61" i="1"/>
  <c r="M61" i="1"/>
  <c r="S61" i="1" s="1"/>
  <c r="T61" i="1" s="1"/>
  <c r="U61" i="1" s="1"/>
  <c r="L61" i="1"/>
  <c r="R60" i="1"/>
  <c r="M60" i="1"/>
  <c r="S60" i="1" s="1"/>
  <c r="Z60" i="1" s="1"/>
  <c r="L60" i="1"/>
  <c r="R59" i="1"/>
  <c r="M59" i="1"/>
  <c r="S59" i="1" s="1"/>
  <c r="Y59" i="1" s="1"/>
  <c r="L59" i="1"/>
  <c r="R58" i="1"/>
  <c r="M58" i="1"/>
  <c r="S58" i="1" s="1"/>
  <c r="Z58" i="1" s="1"/>
  <c r="L58" i="1"/>
  <c r="R57" i="1"/>
  <c r="M57" i="1"/>
  <c r="S57" i="1" s="1"/>
  <c r="Y57" i="1" s="1"/>
  <c r="L57" i="1"/>
  <c r="R56" i="1"/>
  <c r="M56" i="1"/>
  <c r="S56" i="1" s="1"/>
  <c r="Z56" i="1" s="1"/>
  <c r="L56" i="1"/>
  <c r="R55" i="1"/>
  <c r="M55" i="1"/>
  <c r="S55" i="1" s="1"/>
  <c r="T55" i="1" s="1"/>
  <c r="U55" i="1" s="1"/>
  <c r="L55" i="1"/>
  <c r="R54" i="1"/>
  <c r="M54" i="1"/>
  <c r="S54" i="1" s="1"/>
  <c r="Z54" i="1" s="1"/>
  <c r="L54" i="1"/>
  <c r="R53" i="1"/>
  <c r="M53" i="1"/>
  <c r="S53" i="1" s="1"/>
  <c r="Z53" i="1" s="1"/>
  <c r="L53" i="1"/>
  <c r="R52" i="1"/>
  <c r="M52" i="1"/>
  <c r="S52" i="1" s="1"/>
  <c r="T52" i="1" s="1"/>
  <c r="U52" i="1" s="1"/>
  <c r="Y52" i="1" s="1"/>
  <c r="L52" i="1"/>
  <c r="R51" i="1"/>
  <c r="M51" i="1"/>
  <c r="S51" i="1" s="1"/>
  <c r="L51" i="1"/>
  <c r="R50" i="1"/>
  <c r="M50" i="1"/>
  <c r="S50" i="1" s="1"/>
  <c r="Y50" i="1" s="1"/>
  <c r="L50" i="1"/>
  <c r="R49" i="1"/>
  <c r="M49" i="1"/>
  <c r="S49" i="1" s="1"/>
  <c r="Y49" i="1" s="1"/>
  <c r="L49" i="1"/>
  <c r="R48" i="1"/>
  <c r="M48" i="1"/>
  <c r="S48" i="1" s="1"/>
  <c r="T48" i="1" s="1"/>
  <c r="U48" i="1" s="1"/>
  <c r="Y48" i="1" s="1"/>
  <c r="L48" i="1"/>
  <c r="R47" i="1"/>
  <c r="M47" i="1"/>
  <c r="S47" i="1" s="1"/>
  <c r="T47" i="1" s="1"/>
  <c r="U47" i="1" s="1"/>
  <c r="L47" i="1"/>
  <c r="R46" i="1"/>
  <c r="M46" i="1"/>
  <c r="S46" i="1" s="1"/>
  <c r="Y46" i="1" s="1"/>
  <c r="L46" i="1"/>
  <c r="R45" i="1"/>
  <c r="M45" i="1"/>
  <c r="S45" i="1" s="1"/>
  <c r="L45" i="1"/>
  <c r="R44" i="1"/>
  <c r="M44" i="1"/>
  <c r="S44" i="1" s="1"/>
  <c r="Y44" i="1" s="1"/>
  <c r="L44" i="1"/>
  <c r="R43" i="1"/>
  <c r="M43" i="1"/>
  <c r="S43" i="1" s="1"/>
  <c r="T43" i="1" s="1"/>
  <c r="U43" i="1" s="1"/>
  <c r="L43" i="1"/>
  <c r="R42" i="1"/>
  <c r="M42" i="1"/>
  <c r="S42" i="1" s="1"/>
  <c r="L42" i="1"/>
  <c r="R41" i="1"/>
  <c r="M41" i="1"/>
  <c r="S41" i="1" s="1"/>
  <c r="T41" i="1" s="1"/>
  <c r="U41" i="1" s="1"/>
  <c r="L41" i="1"/>
  <c r="R40" i="1"/>
  <c r="M40" i="1"/>
  <c r="S40" i="1" s="1"/>
  <c r="T40" i="1" s="1"/>
  <c r="U40" i="1" s="1"/>
  <c r="Y40" i="1" s="1"/>
  <c r="L40" i="1"/>
  <c r="R39" i="1"/>
  <c r="M39" i="1"/>
  <c r="S39" i="1" s="1"/>
  <c r="T39" i="1" s="1"/>
  <c r="U39" i="1" s="1"/>
  <c r="L39" i="1"/>
  <c r="R38" i="1"/>
  <c r="M38" i="1"/>
  <c r="S38" i="1" s="1"/>
  <c r="T38" i="1" s="1"/>
  <c r="U38" i="1" s="1"/>
  <c r="Y38" i="1" s="1"/>
  <c r="L38" i="1"/>
  <c r="R37" i="1"/>
  <c r="M37" i="1"/>
  <c r="S37" i="1" s="1"/>
  <c r="T37" i="1" s="1"/>
  <c r="U37" i="1" s="1"/>
  <c r="L37" i="1"/>
  <c r="R36" i="1"/>
  <c r="M36" i="1"/>
  <c r="S36" i="1" s="1"/>
  <c r="T36" i="1" s="1"/>
  <c r="U36" i="1" s="1"/>
  <c r="Y36" i="1" s="1"/>
  <c r="L36" i="1"/>
  <c r="R35" i="1"/>
  <c r="M35" i="1"/>
  <c r="S35" i="1" s="1"/>
  <c r="T35" i="1" s="1"/>
  <c r="U35" i="1" s="1"/>
  <c r="L35" i="1"/>
  <c r="R34" i="1"/>
  <c r="M34" i="1"/>
  <c r="S34" i="1" s="1"/>
  <c r="Y34" i="1" s="1"/>
  <c r="L34" i="1"/>
  <c r="R33" i="1"/>
  <c r="M33" i="1"/>
  <c r="S33" i="1" s="1"/>
  <c r="T33" i="1" s="1"/>
  <c r="U33" i="1" s="1"/>
  <c r="L33" i="1"/>
  <c r="R32" i="1"/>
  <c r="M32" i="1"/>
  <c r="S32" i="1" s="1"/>
  <c r="T32" i="1" s="1"/>
  <c r="U32" i="1" s="1"/>
  <c r="Y32" i="1" s="1"/>
  <c r="L32" i="1"/>
  <c r="R31" i="1"/>
  <c r="M31" i="1"/>
  <c r="S31" i="1" s="1"/>
  <c r="Y31" i="1" s="1"/>
  <c r="L31" i="1"/>
  <c r="R30" i="1"/>
  <c r="M30" i="1"/>
  <c r="S30" i="1" s="1"/>
  <c r="Y30" i="1" s="1"/>
  <c r="L30" i="1"/>
  <c r="R29" i="1"/>
  <c r="M29" i="1"/>
  <c r="S29" i="1" s="1"/>
  <c r="Y29" i="1" s="1"/>
  <c r="L29" i="1"/>
  <c r="R28" i="1"/>
  <c r="M28" i="1"/>
  <c r="S28" i="1" s="1"/>
  <c r="Y28" i="1" s="1"/>
  <c r="L28" i="1"/>
  <c r="R27" i="1"/>
  <c r="M27" i="1"/>
  <c r="S27" i="1" s="1"/>
  <c r="T27" i="1" s="1"/>
  <c r="U27" i="1" s="1"/>
  <c r="L27" i="1"/>
  <c r="R26" i="1"/>
  <c r="M26" i="1"/>
  <c r="S26" i="1" s="1"/>
  <c r="Y26" i="1" s="1"/>
  <c r="L26" i="1"/>
  <c r="R25" i="1"/>
  <c r="M25" i="1"/>
  <c r="S25" i="1" s="1"/>
  <c r="Y25" i="1" s="1"/>
  <c r="L25" i="1"/>
  <c r="R24" i="1"/>
  <c r="M24" i="1"/>
  <c r="S24" i="1" s="1"/>
  <c r="V24" i="1" s="1"/>
  <c r="AM24" i="1" s="1"/>
  <c r="L24" i="1"/>
  <c r="R23" i="1"/>
  <c r="M23" i="1"/>
  <c r="S23" i="1" s="1"/>
  <c r="L23" i="1"/>
  <c r="R22" i="1"/>
  <c r="M22" i="1"/>
  <c r="S22" i="1" s="1"/>
  <c r="L22" i="1"/>
  <c r="R21" i="1"/>
  <c r="M21" i="1"/>
  <c r="S21" i="1" s="1"/>
  <c r="Y21" i="1" s="1"/>
  <c r="L21" i="1"/>
  <c r="R20" i="1"/>
  <c r="M20" i="1"/>
  <c r="S20" i="1" s="1"/>
  <c r="L20" i="1"/>
  <c r="R19" i="1"/>
  <c r="M19" i="1"/>
  <c r="S19" i="1" s="1"/>
  <c r="Z19" i="1" s="1"/>
  <c r="L19" i="1"/>
  <c r="R18" i="1"/>
  <c r="M18" i="1"/>
  <c r="S18" i="1" s="1"/>
  <c r="V18" i="1" s="1"/>
  <c r="AM18" i="1" s="1"/>
  <c r="L18" i="1"/>
  <c r="R17" i="1"/>
  <c r="M17" i="1"/>
  <c r="S17" i="1" s="1"/>
  <c r="Z17" i="1" s="1"/>
  <c r="L17" i="1"/>
  <c r="R16" i="1"/>
  <c r="M16" i="1"/>
  <c r="S16" i="1" s="1"/>
  <c r="L16" i="1"/>
  <c r="R15" i="1"/>
  <c r="M15" i="1"/>
  <c r="S15" i="1" s="1"/>
  <c r="L15" i="1"/>
  <c r="R14" i="1"/>
  <c r="M14" i="1"/>
  <c r="S14" i="1" s="1"/>
  <c r="Z14" i="1" s="1"/>
  <c r="L14" i="1"/>
  <c r="R13" i="1"/>
  <c r="M13" i="1"/>
  <c r="S13" i="1" s="1"/>
  <c r="T13" i="1" s="1"/>
  <c r="U13" i="1" s="1"/>
  <c r="L13" i="1"/>
  <c r="R12" i="1"/>
  <c r="M12" i="1"/>
  <c r="S12" i="1" s="1"/>
  <c r="Z12" i="1" s="1"/>
  <c r="L12" i="1"/>
  <c r="R11" i="1"/>
  <c r="M11" i="1"/>
  <c r="S11" i="1" s="1"/>
  <c r="T11" i="1" s="1"/>
  <c r="U11" i="1" s="1"/>
  <c r="L11" i="1"/>
  <c r="R10" i="1"/>
  <c r="M10" i="1"/>
  <c r="S10" i="1" s="1"/>
  <c r="Z10" i="1" s="1"/>
  <c r="L10" i="1"/>
  <c r="R9" i="1"/>
  <c r="M9" i="1"/>
  <c r="S9" i="1" s="1"/>
  <c r="T9" i="1" s="1"/>
  <c r="U9" i="1" s="1"/>
  <c r="L9" i="1"/>
  <c r="R8" i="1"/>
  <c r="M8" i="1"/>
  <c r="S8" i="1" s="1"/>
  <c r="Z8" i="1" s="1"/>
  <c r="L8" i="1"/>
  <c r="R7" i="1"/>
  <c r="M7" i="1"/>
  <c r="S7" i="1" s="1"/>
  <c r="T7" i="1" s="1"/>
  <c r="U7" i="1" s="1"/>
  <c r="L7" i="1"/>
  <c r="R6" i="1"/>
  <c r="M6" i="1"/>
  <c r="S6" i="1" s="1"/>
  <c r="Z6" i="1" s="1"/>
  <c r="L6" i="1"/>
  <c r="AJ5" i="1"/>
  <c r="AI5" i="1"/>
  <c r="AH5" i="1"/>
  <c r="AG5" i="1"/>
  <c r="AF5" i="1"/>
  <c r="AE5" i="1"/>
  <c r="AD5" i="1"/>
  <c r="AC5" i="1"/>
  <c r="AB5" i="1"/>
  <c r="AA5" i="1"/>
  <c r="W5" i="1"/>
  <c r="Q5" i="1"/>
  <c r="P5" i="1"/>
  <c r="O5" i="1"/>
  <c r="N5" i="1"/>
  <c r="K5" i="1"/>
  <c r="F5" i="1"/>
  <c r="E5" i="1"/>
  <c r="T16" i="1" l="1"/>
  <c r="U16" i="1" s="1"/>
  <c r="V16" i="1"/>
  <c r="Z20" i="1"/>
  <c r="V20" i="1"/>
  <c r="AM20" i="1" s="1"/>
  <c r="Z15" i="1"/>
  <c r="V15" i="1"/>
  <c r="AM15" i="1" s="1"/>
  <c r="T23" i="1"/>
  <c r="U23" i="1" s="1"/>
  <c r="V23" i="1"/>
  <c r="AM23" i="1" s="1"/>
  <c r="T45" i="1"/>
  <c r="U45" i="1" s="1"/>
  <c r="V45" i="1"/>
  <c r="AM45" i="1" s="1"/>
  <c r="Z51" i="1"/>
  <c r="V51" i="1"/>
  <c r="AM51" i="1" s="1"/>
  <c r="T73" i="1"/>
  <c r="U73" i="1" s="1"/>
  <c r="V73" i="1"/>
  <c r="AM73" i="1" s="1"/>
  <c r="Y77" i="1"/>
  <c r="Y101" i="1"/>
  <c r="Y97" i="1"/>
  <c r="Y7" i="1"/>
  <c r="AL7" i="1"/>
  <c r="Y9" i="1"/>
  <c r="AL9" i="1"/>
  <c r="Y11" i="1"/>
  <c r="AL11" i="1"/>
  <c r="Y13" i="1"/>
  <c r="AL13" i="1"/>
  <c r="AL23" i="1"/>
  <c r="Y27" i="1"/>
  <c r="AL27" i="1"/>
  <c r="Y33" i="1"/>
  <c r="AL33" i="1"/>
  <c r="Y35" i="1"/>
  <c r="AL35" i="1"/>
  <c r="Y37" i="1"/>
  <c r="AL37" i="1"/>
  <c r="Y39" i="1"/>
  <c r="AL39" i="1"/>
  <c r="Y41" i="1"/>
  <c r="AL41" i="1"/>
  <c r="Y43" i="1"/>
  <c r="AL43" i="1"/>
  <c r="AL45" i="1"/>
  <c r="Y47" i="1"/>
  <c r="AL47" i="1"/>
  <c r="Y55" i="1"/>
  <c r="AL55" i="1"/>
  <c r="Y61" i="1"/>
  <c r="AL61" i="1"/>
  <c r="AL73" i="1"/>
  <c r="AL82" i="1"/>
  <c r="Y82" i="1"/>
  <c r="AL84" i="1"/>
  <c r="Y84" i="1"/>
  <c r="AL86" i="1"/>
  <c r="Y86" i="1"/>
  <c r="AL38" i="1"/>
  <c r="Y62" i="1"/>
  <c r="Y78" i="1"/>
  <c r="Y19" i="1"/>
  <c r="Y53" i="1"/>
  <c r="Y65" i="1"/>
  <c r="Y69" i="1"/>
  <c r="AL16" i="1"/>
  <c r="AL32" i="1"/>
  <c r="AL36" i="1"/>
  <c r="AL40" i="1"/>
  <c r="AL48" i="1"/>
  <c r="AL52" i="1"/>
  <c r="Y14" i="1"/>
  <c r="Y54" i="1"/>
  <c r="Y64" i="1"/>
  <c r="Y70" i="1"/>
  <c r="Y74" i="1"/>
  <c r="Y92" i="1"/>
  <c r="Y94" i="1"/>
  <c r="Y104" i="1"/>
  <c r="Y63" i="1"/>
  <c r="Y71" i="1"/>
  <c r="Y79" i="1"/>
  <c r="Y83" i="1"/>
  <c r="Y95" i="1"/>
  <c r="Y99" i="1"/>
  <c r="Y103" i="1"/>
  <c r="T91" i="1"/>
  <c r="U91" i="1" s="1"/>
  <c r="T22" i="1"/>
  <c r="U22" i="1" s="1"/>
  <c r="T58" i="1"/>
  <c r="U58" i="1" s="1"/>
  <c r="T66" i="1"/>
  <c r="U66" i="1" s="1"/>
  <c r="T20" i="1"/>
  <c r="U20" i="1" s="1"/>
  <c r="T51" i="1"/>
  <c r="U51" i="1" s="1"/>
  <c r="T56" i="1"/>
  <c r="U56" i="1" s="1"/>
  <c r="T60" i="1"/>
  <c r="U60" i="1" s="1"/>
  <c r="T15" i="1"/>
  <c r="U15" i="1" s="1"/>
  <c r="T18" i="1"/>
  <c r="U18" i="1" s="1"/>
  <c r="T24" i="1"/>
  <c r="U24" i="1" s="1"/>
  <c r="T42" i="1"/>
  <c r="U42" i="1" s="1"/>
  <c r="T75" i="1"/>
  <c r="U75" i="1" s="1"/>
  <c r="L5" i="1"/>
  <c r="T6" i="1"/>
  <c r="U6" i="1" s="1"/>
  <c r="T8" i="1"/>
  <c r="U8" i="1" s="1"/>
  <c r="T10" i="1"/>
  <c r="U10" i="1" s="1"/>
  <c r="T12" i="1"/>
  <c r="U12" i="1" s="1"/>
  <c r="T17" i="1"/>
  <c r="U17" i="1" s="1"/>
  <c r="T85" i="1"/>
  <c r="U85" i="1" s="1"/>
  <c r="T87" i="1"/>
  <c r="U87" i="1" s="1"/>
  <c r="T89" i="1"/>
  <c r="U89" i="1" s="1"/>
  <c r="R5" i="1"/>
  <c r="Z7" i="1"/>
  <c r="Z9" i="1"/>
  <c r="Z11" i="1"/>
  <c r="Z16" i="1"/>
  <c r="Z18" i="1"/>
  <c r="Z13" i="1"/>
  <c r="Z22" i="1"/>
  <c r="Z23" i="1"/>
  <c r="Z24" i="1"/>
  <c r="Z25" i="1"/>
  <c r="Z27" i="1"/>
  <c r="Z28" i="1"/>
  <c r="Z30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55" i="1"/>
  <c r="Z57" i="1"/>
  <c r="Z59" i="1"/>
  <c r="Z61" i="1"/>
  <c r="Z67" i="1"/>
  <c r="Z73" i="1"/>
  <c r="Z75" i="1"/>
  <c r="Z81" i="1"/>
  <c r="Z91" i="1"/>
  <c r="Z93" i="1"/>
  <c r="Z21" i="1"/>
  <c r="Z26" i="1"/>
  <c r="Z29" i="1"/>
  <c r="Z31" i="1"/>
  <c r="Z47" i="1"/>
  <c r="Z48" i="1"/>
  <c r="Z49" i="1"/>
  <c r="Z50" i="1"/>
  <c r="Z52" i="1"/>
  <c r="Z68" i="1"/>
  <c r="Z72" i="1"/>
  <c r="Z80" i="1"/>
  <c r="Z82" i="1"/>
  <c r="Z84" i="1"/>
  <c r="Z86" i="1"/>
  <c r="Z88" i="1"/>
  <c r="Z90" i="1"/>
  <c r="Z96" i="1"/>
  <c r="Z98" i="1"/>
  <c r="Z100" i="1"/>
  <c r="Z102" i="1"/>
  <c r="M76" i="1"/>
  <c r="Y73" i="1" l="1"/>
  <c r="Y45" i="1"/>
  <c r="Y16" i="1"/>
  <c r="Y23" i="1"/>
  <c r="AM16" i="1"/>
  <c r="Y89" i="1"/>
  <c r="AL89" i="1"/>
  <c r="Y85" i="1"/>
  <c r="AL85" i="1"/>
  <c r="Y12" i="1"/>
  <c r="AL12" i="1"/>
  <c r="Y8" i="1"/>
  <c r="AL8" i="1"/>
  <c r="Y42" i="1"/>
  <c r="AL42" i="1"/>
  <c r="Y18" i="1"/>
  <c r="AL18" i="1"/>
  <c r="Y60" i="1"/>
  <c r="AL60" i="1"/>
  <c r="Y51" i="1"/>
  <c r="AL51" i="1"/>
  <c r="Y66" i="1"/>
  <c r="AL66" i="1"/>
  <c r="Y22" i="1"/>
  <c r="AL22" i="1"/>
  <c r="Y87" i="1"/>
  <c r="AL87" i="1"/>
  <c r="Y17" i="1"/>
  <c r="AL17" i="1"/>
  <c r="Y10" i="1"/>
  <c r="AL10" i="1"/>
  <c r="AL6" i="1"/>
  <c r="Y6" i="1"/>
  <c r="Y75" i="1"/>
  <c r="AL75" i="1"/>
  <c r="Y24" i="1"/>
  <c r="AL24" i="1"/>
  <c r="Y15" i="1"/>
  <c r="AL15" i="1"/>
  <c r="Y56" i="1"/>
  <c r="AL56" i="1"/>
  <c r="Y20" i="1"/>
  <c r="AL20" i="1"/>
  <c r="Y58" i="1"/>
  <c r="AL58" i="1"/>
  <c r="Y91" i="1"/>
  <c r="AL91" i="1"/>
  <c r="S76" i="1"/>
  <c r="V76" i="1" s="1"/>
  <c r="AM76" i="1" s="1"/>
  <c r="M5" i="1"/>
  <c r="AM5" i="1" l="1"/>
  <c r="V5" i="1"/>
  <c r="T76" i="1"/>
  <c r="Z76" i="1"/>
  <c r="S5" i="1"/>
  <c r="U76" i="1" l="1"/>
  <c r="T5" i="1"/>
  <c r="Y76" i="1" l="1"/>
  <c r="AL76" i="1"/>
  <c r="AL5" i="1" s="1"/>
  <c r="U5" i="1"/>
</calcChain>
</file>

<file path=xl/sharedStrings.xml><?xml version="1.0" encoding="utf-8"?>
<sst xmlns="http://schemas.openxmlformats.org/spreadsheetml/2006/main" count="420" uniqueCount="170">
  <si>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</si>
  <si>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</si>
  <si>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</si>
  <si>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</si>
  <si>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</si>
  <si>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</si>
  <si>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</si>
  <si>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</si>
  <si>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</si>
  <si>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</si>
  <si>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</si>
  <si>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</si>
  <si>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</si>
  <si>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</si>
  <si>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</si>
  <si>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</si>
  <si>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</si>
  <si>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</si>
  <si>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</si>
  <si>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</si>
  <si>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</si>
  <si>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</si>
  <si>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</si>
  <si>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</si>
  <si>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(_23,09)Бутырин(20,09)</t>
  </si>
  <si>
    <t>22,09,(2)</t>
  </si>
  <si>
    <t>27,09,</t>
  </si>
  <si>
    <t>Бутырин(27,09)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</si>
  <si>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</si>
  <si>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</si>
  <si>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</si>
  <si>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</si>
  <si>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</si>
  <si>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</si>
  <si>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</si>
  <si>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</si>
  <si>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</si>
  <si>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</si>
  <si>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</si>
  <si>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</si>
  <si>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</si>
  <si>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</si>
  <si>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</si>
  <si>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</si>
  <si>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</si>
  <si>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</si>
  <si>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</si>
  <si>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</si>
  <si>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</si>
  <si>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</si>
  <si>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</si>
  <si>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</si>
  <si>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</si>
  <si>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</si>
  <si>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</si>
  <si>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</si>
  <si>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</si>
  <si>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</si>
  <si>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</si>
  <si>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</si>
  <si>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</si>
  <si>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</si>
  <si>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</si>
  <si>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</si>
  <si>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</si>
  <si>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</si>
  <si>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</si>
  <si>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</si>
  <si>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</si>
  <si>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</si>
  <si>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</si>
  <si>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</si>
  <si>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</si>
  <si>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</si>
  <si>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</si>
  <si>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</si>
  <si>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</si>
  <si>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</si>
  <si>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</si>
  <si>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нужно увеличить продажи / ТС Обжора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</si>
  <si>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</si>
  <si>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</si>
  <si>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</si>
  <si>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</si>
  <si>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</si>
  <si>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</si>
  <si>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</si>
  <si>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</si>
  <si>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</si>
  <si>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</si>
  <si>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</si>
  <si>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</si>
  <si>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</si>
  <si>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</si>
  <si>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</si>
  <si>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</si>
  <si>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</si>
  <si>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</si>
  <si>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</si>
  <si>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</si>
  <si>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ОТКУДА?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</si>
  <si>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</si>
  <si>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</si>
  <si>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</si>
  <si>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</si>
  <si>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</si>
  <si>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</si>
  <si>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</si>
  <si>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</si>
  <si>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</si>
  <si>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пересчет??? ОТКУДА?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</si>
  <si>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</si>
  <si>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</si>
  <si>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</si>
  <si>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</si>
  <si>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</si>
  <si>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</si>
  <si>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</si>
  <si>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</si>
  <si>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</si>
  <si>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</si>
  <si>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</si>
  <si>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</si>
  <si>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</si>
  <si>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</si>
  <si>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</si>
  <si>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</si>
  <si>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</si>
  <si>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</si>
  <si>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</si>
  <si>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</si>
  <si>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</si>
  <si>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</si>
  <si>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</si>
  <si>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нужно увеличить продажи!!!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</si>
  <si>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</si>
  <si>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</si>
  <si>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</si>
  <si>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</si>
  <si>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</si>
  <si>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</si>
  <si>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</si>
  <si>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</si>
  <si>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</si>
  <si>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</si>
  <si>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</si>
  <si>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с 24,09,25 заказываем / 17,09,25 списание 20кг / нет в бланке</t>
  </si>
  <si>
    <t>Деликатесы с/к "Окорок Хамон Вяленый выдержанный" Фикс.вес 0,055 нарезка ТМ "Стародворье"</t>
  </si>
  <si>
    <t>Деликатесы с/к «Корейка Вяленая выдержанная» Фикс.вес 0,05 нарезка ТМ «Стародворье»</t>
  </si>
  <si>
    <t>новинка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</si>
  <si>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</si>
  <si>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</si>
  <si>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</si>
  <si>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</si>
  <si>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</si>
  <si>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</si>
  <si>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</si>
  <si>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</si>
  <si>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</si>
  <si>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</si>
  <si>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</si>
  <si>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</si>
  <si>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</si>
  <si>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</si>
  <si>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</si>
  <si>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>23,06,25 в уценку 6кг / 22,04,25 в уценку 34 кг / 25,01,25 в уценку 108кг</t>
  </si>
  <si>
    <t>29,04,25 в уценку 30кг</t>
  </si>
  <si>
    <t>заказ</t>
  </si>
  <si>
    <t>29,09,(1)</t>
  </si>
  <si>
    <t>29,09,(2)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</si>
</sst>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/>
    <xf numFmtId="164" fontId="5" fillId="9" borderId="1" xfId="1" applyNumberFormat="1" applyFont="1" applyFill="1"/>
    <xf numFmtId="164" fontId="6" fillId="6" borderId="1" xfId="1" applyNumberFormat="1" applyFont="1" applyFill="1"/>
    <xf numFmtId="164" fontId="7" fillId="6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7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7" fillId="11" borderId="1" xfId="1" applyNumberFormat="1" applyFont="1" applyFill="1"/>
    <xf numFmtId="164" fontId="7" fillId="0" borderId="1" xfId="1" applyNumberFormat="1" applyFont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3,09,25%20&#1076;&#1085;&#1088;&#1089;&#1095;%20&#1087;&#1086;&#1082;%20&#1082;&#1080;%20&#1086;&#1090;%20&#1050;&#1086;&#1090;&#1083;&#1103;&#1088;&#1086;&#1074;&#1072;%20(&#1089;&#1086;&#1075;&#1083;&#1072;&#1089;&#1086;&#1074;&#1072;&#1083;%20&#1056;&#1072;&#1075;&#1091;&#1079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заказ в пути</v>
          </cell>
          <cell r="R3" t="str">
            <v>заказ в пути</v>
          </cell>
        </row>
        <row r="4">
          <cell r="O4" t="str">
            <v>(_23,09)Бутырин(20,09)</v>
          </cell>
          <cell r="P4" t="str">
            <v>22,09,(1)</v>
          </cell>
          <cell r="Q4" t="str">
            <v>22,09,(2)</v>
          </cell>
          <cell r="R4" t="str">
            <v>Бутырин(27,09)</v>
          </cell>
        </row>
        <row r="5">
          <cell r="E5">
            <v>38818.734000000004</v>
          </cell>
          <cell r="F5">
            <v>46360.334999999999</v>
          </cell>
          <cell r="K5">
            <v>44934.652999999991</v>
          </cell>
          <cell r="L5">
            <v>-6115.9189999999999</v>
          </cell>
          <cell r="M5">
            <v>34542.832000000002</v>
          </cell>
          <cell r="N5">
            <v>2354.9019999999996</v>
          </cell>
          <cell r="O5">
            <v>1921</v>
          </cell>
          <cell r="P5">
            <v>5110</v>
          </cell>
          <cell r="Q5">
            <v>12222.475860000008</v>
          </cell>
          <cell r="R5">
            <v>1561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285.19099999999997</v>
          </cell>
          <cell r="D6">
            <v>641.30799999999999</v>
          </cell>
          <cell r="E6">
            <v>272.03800000000001</v>
          </cell>
          <cell r="F6">
            <v>493.83</v>
          </cell>
          <cell r="G6">
            <v>1</v>
          </cell>
          <cell r="H6">
            <v>50</v>
          </cell>
          <cell r="I6" t="str">
            <v>матрица</v>
          </cell>
          <cell r="K6">
            <v>484.55200000000002</v>
          </cell>
          <cell r="L6">
            <v>-212.51400000000001</v>
          </cell>
          <cell r="M6">
            <v>261.19800000000004</v>
          </cell>
          <cell r="N6">
            <v>10.84</v>
          </cell>
          <cell r="O6">
            <v>0</v>
          </cell>
          <cell r="Q6">
            <v>82.859559999999988</v>
          </cell>
          <cell r="R6">
            <v>0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251.43100000000001</v>
          </cell>
          <cell r="D7">
            <v>527.96600000000001</v>
          </cell>
          <cell r="E7">
            <v>322.62599999999998</v>
          </cell>
          <cell r="F7">
            <v>170.59</v>
          </cell>
          <cell r="G7">
            <v>1</v>
          </cell>
          <cell r="H7">
            <v>45</v>
          </cell>
          <cell r="I7" t="str">
            <v>матрица</v>
          </cell>
          <cell r="K7">
            <v>361.40499999999997</v>
          </cell>
          <cell r="L7">
            <v>-38.778999999999996</v>
          </cell>
          <cell r="M7">
            <v>130.58599999999996</v>
          </cell>
          <cell r="N7">
            <v>98.04</v>
          </cell>
          <cell r="O7">
            <v>94</v>
          </cell>
          <cell r="P7">
            <v>100</v>
          </cell>
          <cell r="Q7">
            <v>130.7296</v>
          </cell>
          <cell r="R7">
            <v>91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1191.1949999999999</v>
          </cell>
          <cell r="D8">
            <v>728.00699999999995</v>
          </cell>
          <cell r="E8">
            <v>832.91899999999998</v>
          </cell>
          <cell r="F8">
            <v>549.149</v>
          </cell>
          <cell r="G8">
            <v>1</v>
          </cell>
          <cell r="H8">
            <v>45</v>
          </cell>
          <cell r="I8" t="str">
            <v>матрица</v>
          </cell>
          <cell r="K8">
            <v>990.41099999999994</v>
          </cell>
          <cell r="L8">
            <v>-157.49199999999996</v>
          </cell>
          <cell r="M8">
            <v>539.66999999999996</v>
          </cell>
          <cell r="N8">
            <v>155.249</v>
          </cell>
          <cell r="O8">
            <v>138</v>
          </cell>
          <cell r="P8">
            <v>100</v>
          </cell>
          <cell r="Q8">
            <v>142.32460000000009</v>
          </cell>
          <cell r="R8">
            <v>109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952</v>
          </cell>
          <cell r="D9">
            <v>1644</v>
          </cell>
          <cell r="E9">
            <v>789</v>
          </cell>
          <cell r="F9">
            <v>1068</v>
          </cell>
          <cell r="G9">
            <v>0.45</v>
          </cell>
          <cell r="H9">
            <v>45</v>
          </cell>
          <cell r="I9" t="str">
            <v>матрица</v>
          </cell>
          <cell r="K9">
            <v>954</v>
          </cell>
          <cell r="L9">
            <v>-165</v>
          </cell>
          <cell r="M9">
            <v>789</v>
          </cell>
          <cell r="O9">
            <v>0</v>
          </cell>
          <cell r="Q9">
            <v>0</v>
          </cell>
          <cell r="R9">
            <v>0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2894</v>
          </cell>
          <cell r="D10">
            <v>1579</v>
          </cell>
          <cell r="E10">
            <v>1351</v>
          </cell>
          <cell r="F10">
            <v>1517</v>
          </cell>
          <cell r="G10">
            <v>0.45</v>
          </cell>
          <cell r="H10">
            <v>45</v>
          </cell>
          <cell r="I10" t="str">
            <v>матрица</v>
          </cell>
          <cell r="K10">
            <v>1677</v>
          </cell>
          <cell r="L10">
            <v>-326</v>
          </cell>
          <cell r="M10">
            <v>1351</v>
          </cell>
          <cell r="O10">
            <v>0</v>
          </cell>
          <cell r="Q10">
            <v>0</v>
          </cell>
          <cell r="R10">
            <v>0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58</v>
          </cell>
          <cell r="D11">
            <v>91</v>
          </cell>
          <cell r="E11">
            <v>46</v>
          </cell>
          <cell r="F11">
            <v>70</v>
          </cell>
          <cell r="G11">
            <v>0.17</v>
          </cell>
          <cell r="H11">
            <v>180</v>
          </cell>
          <cell r="I11" t="str">
            <v>матрица</v>
          </cell>
          <cell r="K11">
            <v>47</v>
          </cell>
          <cell r="L11">
            <v>-1</v>
          </cell>
          <cell r="M11">
            <v>46</v>
          </cell>
          <cell r="O11">
            <v>0</v>
          </cell>
          <cell r="Q11">
            <v>24.600000000000009</v>
          </cell>
          <cell r="R11">
            <v>0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24</v>
          </cell>
          <cell r="D12">
            <v>21</v>
          </cell>
          <cell r="E12">
            <v>22</v>
          </cell>
          <cell r="F12">
            <v>20</v>
          </cell>
          <cell r="G12">
            <v>0.3</v>
          </cell>
          <cell r="H12">
            <v>40</v>
          </cell>
          <cell r="I12" t="str">
            <v>матрица</v>
          </cell>
          <cell r="K12">
            <v>22</v>
          </cell>
          <cell r="L12">
            <v>0</v>
          </cell>
          <cell r="M12">
            <v>22</v>
          </cell>
          <cell r="O12">
            <v>0</v>
          </cell>
          <cell r="Q12">
            <v>0</v>
          </cell>
          <cell r="R12">
            <v>0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126</v>
          </cell>
          <cell r="D13">
            <v>261</v>
          </cell>
          <cell r="E13">
            <v>126</v>
          </cell>
          <cell r="F13">
            <v>149</v>
          </cell>
          <cell r="G13">
            <v>0.17</v>
          </cell>
          <cell r="H13">
            <v>180</v>
          </cell>
          <cell r="I13" t="str">
            <v>матрица</v>
          </cell>
          <cell r="K13">
            <v>176</v>
          </cell>
          <cell r="L13">
            <v>-50</v>
          </cell>
          <cell r="M13">
            <v>126</v>
          </cell>
          <cell r="O13">
            <v>0</v>
          </cell>
          <cell r="Q13">
            <v>56.199999999999989</v>
          </cell>
          <cell r="R13">
            <v>0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77</v>
          </cell>
          <cell r="D14">
            <v>13</v>
          </cell>
          <cell r="E14">
            <v>48</v>
          </cell>
          <cell r="F14">
            <v>34</v>
          </cell>
          <cell r="G14">
            <v>0</v>
          </cell>
          <cell r="H14">
            <v>50</v>
          </cell>
          <cell r="I14" t="str">
            <v>не в матрице</v>
          </cell>
          <cell r="K14">
            <v>49</v>
          </cell>
          <cell r="L14">
            <v>-1</v>
          </cell>
          <cell r="M14">
            <v>48</v>
          </cell>
          <cell r="O14">
            <v>0</v>
          </cell>
          <cell r="Q14">
            <v>51.800000000000011</v>
          </cell>
          <cell r="R14">
            <v>0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2297.625</v>
          </cell>
          <cell r="D15">
            <v>4320.1899999999996</v>
          </cell>
          <cell r="E15">
            <v>1908.1010000000001</v>
          </cell>
          <cell r="F15">
            <v>2101.3670000000002</v>
          </cell>
          <cell r="G15">
            <v>1</v>
          </cell>
          <cell r="H15">
            <v>55</v>
          </cell>
          <cell r="I15" t="str">
            <v>матрица</v>
          </cell>
          <cell r="K15">
            <v>1811.7249999999999</v>
          </cell>
          <cell r="L15">
            <v>96.376000000000204</v>
          </cell>
          <cell r="M15">
            <v>1634.9540000000002</v>
          </cell>
          <cell r="N15">
            <v>154.14699999999999</v>
          </cell>
          <cell r="O15">
            <v>119</v>
          </cell>
          <cell r="P15">
            <v>400</v>
          </cell>
          <cell r="Q15">
            <v>940.32888000000048</v>
          </cell>
          <cell r="R15">
            <v>99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3950.0279999999998</v>
          </cell>
          <cell r="D16">
            <v>5398.3090000000002</v>
          </cell>
          <cell r="E16">
            <v>2477.3069999999998</v>
          </cell>
          <cell r="F16">
            <v>3322.2330000000002</v>
          </cell>
          <cell r="G16">
            <v>1</v>
          </cell>
          <cell r="H16">
            <v>50</v>
          </cell>
          <cell r="I16" t="str">
            <v>матрица</v>
          </cell>
          <cell r="K16">
            <v>2945.0320000000002</v>
          </cell>
          <cell r="L16">
            <v>-467.72500000000036</v>
          </cell>
          <cell r="M16">
            <v>2129.3599999999997</v>
          </cell>
          <cell r="N16">
            <v>179.947</v>
          </cell>
          <cell r="O16">
            <v>168</v>
          </cell>
          <cell r="P16">
            <v>410</v>
          </cell>
          <cell r="Q16">
            <v>379.71536000000032</v>
          </cell>
          <cell r="R16">
            <v>94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339.65199999999999</v>
          </cell>
          <cell r="D17">
            <v>304.22500000000002</v>
          </cell>
          <cell r="E17">
            <v>238.45699999999999</v>
          </cell>
          <cell r="F17">
            <v>223.57400000000001</v>
          </cell>
          <cell r="G17">
            <v>1</v>
          </cell>
          <cell r="H17">
            <v>60</v>
          </cell>
          <cell r="I17" t="str">
            <v>матрица</v>
          </cell>
          <cell r="K17">
            <v>246.393</v>
          </cell>
          <cell r="L17">
            <v>-7.936000000000007</v>
          </cell>
          <cell r="M17">
            <v>238.45699999999999</v>
          </cell>
          <cell r="O17">
            <v>0</v>
          </cell>
          <cell r="Q17">
            <v>52.695240000000013</v>
          </cell>
          <cell r="R17">
            <v>0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1846.6389999999999</v>
          </cell>
          <cell r="D18">
            <v>3087.3220000000001</v>
          </cell>
          <cell r="E18">
            <v>803.96600000000001</v>
          </cell>
          <cell r="F18">
            <v>2607.9690000000001</v>
          </cell>
          <cell r="G18">
            <v>1</v>
          </cell>
          <cell r="H18">
            <v>60</v>
          </cell>
          <cell r="I18" t="str">
            <v>матрица</v>
          </cell>
          <cell r="K18">
            <v>797.22400000000005</v>
          </cell>
          <cell r="L18">
            <v>6.7419999999999618</v>
          </cell>
          <cell r="M18">
            <v>548.24199999999996</v>
          </cell>
          <cell r="N18">
            <v>134.72399999999999</v>
          </cell>
          <cell r="O18">
            <v>121</v>
          </cell>
          <cell r="Q18">
            <v>0</v>
          </cell>
          <cell r="R18">
            <v>53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G19">
            <v>0</v>
          </cell>
          <cell r="H19">
            <v>60</v>
          </cell>
          <cell r="I19" t="str">
            <v>матрица</v>
          </cell>
          <cell r="L19">
            <v>0</v>
          </cell>
          <cell r="M19">
            <v>0</v>
          </cell>
          <cell r="O19">
            <v>0</v>
          </cell>
          <cell r="Q19">
            <v>0</v>
          </cell>
          <cell r="R19">
            <v>0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3830.5709999999999</v>
          </cell>
          <cell r="D20">
            <v>4244.915</v>
          </cell>
          <cell r="E20">
            <v>3091.9140000000002</v>
          </cell>
          <cell r="F20">
            <v>1785.827</v>
          </cell>
          <cell r="G20">
            <v>1</v>
          </cell>
          <cell r="H20">
            <v>60</v>
          </cell>
          <cell r="I20" t="str">
            <v>матрица</v>
          </cell>
          <cell r="K20">
            <v>3115.8510000000001</v>
          </cell>
          <cell r="L20">
            <v>-23.936999999999898</v>
          </cell>
          <cell r="M20">
            <v>2276.4430000000002</v>
          </cell>
          <cell r="N20">
            <v>417.471</v>
          </cell>
          <cell r="O20">
            <v>398</v>
          </cell>
          <cell r="P20">
            <v>800</v>
          </cell>
          <cell r="Q20">
            <v>1669.11896</v>
          </cell>
          <cell r="R20">
            <v>329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D21">
            <v>2.4940000000000002</v>
          </cell>
          <cell r="E21">
            <v>2.4940000000000002</v>
          </cell>
          <cell r="G21">
            <v>0</v>
          </cell>
          <cell r="H21" t="e">
            <v>#N/A</v>
          </cell>
          <cell r="I21" t="str">
            <v>не в матрице</v>
          </cell>
          <cell r="J21" t="str">
            <v xml:space="preserve"> 457  Колбаса Молочная ТМ Особый рецепт ВЕС большой батон  ПОКОМ</v>
          </cell>
          <cell r="K21">
            <v>2.4940000000000002</v>
          </cell>
          <cell r="L21">
            <v>0</v>
          </cell>
          <cell r="M21">
            <v>2.4940000000000002</v>
          </cell>
          <cell r="Q21">
            <v>0</v>
          </cell>
          <cell r="R21">
            <v>0</v>
          </cell>
        </row>
        <row r="22">
          <cell r="A22" t="str">
            <v xml:space="preserve"> 236  Колбаса Рубленая ЗАПЕЧ. Дугушка ТМ Стародворье, вектор, в/к    ПОКОМ</v>
          </cell>
          <cell r="B22" t="str">
            <v>кг</v>
          </cell>
          <cell r="C22">
            <v>684.55600000000004</v>
          </cell>
          <cell r="D22">
            <v>904.50300000000004</v>
          </cell>
          <cell r="E22">
            <v>522.02599999999995</v>
          </cell>
          <cell r="F22">
            <v>562.649</v>
          </cell>
          <cell r="G22">
            <v>1</v>
          </cell>
          <cell r="H22">
            <v>60</v>
          </cell>
          <cell r="I22" t="str">
            <v>матрица</v>
          </cell>
          <cell r="K22">
            <v>503.07</v>
          </cell>
          <cell r="L22">
            <v>18.95599999999996</v>
          </cell>
          <cell r="M22">
            <v>372.39599999999996</v>
          </cell>
          <cell r="N22">
            <v>84.63</v>
          </cell>
          <cell r="O22">
            <v>65</v>
          </cell>
          <cell r="Q22">
            <v>265.7788400000004</v>
          </cell>
          <cell r="R22">
            <v>31</v>
          </cell>
        </row>
        <row r="23">
          <cell r="A23" t="str">
            <v xml:space="preserve"> 239  Колбаса Салями запеч Дугушка, оболочка вектор, ВЕС, ТМ Стародворье  ПОКОМ</v>
          </cell>
          <cell r="B23" t="str">
            <v>кг</v>
          </cell>
          <cell r="C23">
            <v>923.226</v>
          </cell>
          <cell r="D23">
            <v>1129.385</v>
          </cell>
          <cell r="E23">
            <v>651.99</v>
          </cell>
          <cell r="F23">
            <v>753.80799999999999</v>
          </cell>
          <cell r="G23">
            <v>1</v>
          </cell>
          <cell r="H23">
            <v>60</v>
          </cell>
          <cell r="I23" t="str">
            <v>матрица</v>
          </cell>
          <cell r="K23">
            <v>617.048</v>
          </cell>
          <cell r="L23">
            <v>34.942000000000007</v>
          </cell>
          <cell r="M23">
            <v>512.00800000000004</v>
          </cell>
          <cell r="N23">
            <v>78.981999999999999</v>
          </cell>
          <cell r="O23">
            <v>61</v>
          </cell>
          <cell r="Q23">
            <v>358.49795999999981</v>
          </cell>
          <cell r="R23">
            <v>30</v>
          </cell>
        </row>
        <row r="24">
          <cell r="A24" t="str">
            <v xml:space="preserve"> 242  Колбаса Сервелат ЗАПЕЧ.Дугушка ТМ Стародворье, вектор, в/к     ПОКОМ</v>
          </cell>
          <cell r="B24" t="str">
            <v>кг</v>
          </cell>
          <cell r="C24">
            <v>1909.673</v>
          </cell>
          <cell r="D24">
            <v>1926.2460000000001</v>
          </cell>
          <cell r="E24">
            <v>1349.646</v>
          </cell>
          <cell r="F24">
            <v>1374.52</v>
          </cell>
          <cell r="G24">
            <v>1</v>
          </cell>
          <cell r="H24">
            <v>60</v>
          </cell>
          <cell r="I24" t="str">
            <v>матрица</v>
          </cell>
          <cell r="K24">
            <v>1303.154</v>
          </cell>
          <cell r="L24">
            <v>46.491999999999962</v>
          </cell>
          <cell r="M24">
            <v>1134.5619999999999</v>
          </cell>
          <cell r="N24">
            <v>116.084</v>
          </cell>
          <cell r="O24">
            <v>99</v>
          </cell>
          <cell r="P24">
            <v>500</v>
          </cell>
          <cell r="Q24">
            <v>514.95792000000063</v>
          </cell>
          <cell r="R24">
            <v>53</v>
          </cell>
        </row>
        <row r="25">
          <cell r="A25" t="str">
            <v xml:space="preserve"> 247  Сардельки Нежные, ВЕС.  ПОКОМ</v>
          </cell>
          <cell r="B25" t="str">
            <v>кг</v>
          </cell>
          <cell r="G25">
            <v>0</v>
          </cell>
          <cell r="H25">
            <v>30</v>
          </cell>
          <cell r="I25" t="str">
            <v>матрица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  <cell r="R25">
            <v>0</v>
          </cell>
        </row>
        <row r="26">
          <cell r="A26" t="str">
            <v xml:space="preserve"> 248  Сардельки Сочные ТМ Особый рецепт,   ПОКОМ</v>
          </cell>
          <cell r="B26" t="str">
            <v>кг</v>
          </cell>
          <cell r="G26">
            <v>0</v>
          </cell>
          <cell r="H26">
            <v>30</v>
          </cell>
          <cell r="I26" t="str">
            <v>матрица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  <cell r="R26">
            <v>0</v>
          </cell>
        </row>
        <row r="27">
          <cell r="A27" t="str">
            <v xml:space="preserve"> 250  Сардельки стародворские с говядиной в обол. NDX, ВЕС. ПОКОМ</v>
          </cell>
          <cell r="B27" t="str">
            <v>кг</v>
          </cell>
          <cell r="C27">
            <v>941.99099999999999</v>
          </cell>
          <cell r="D27">
            <v>2456.5770000000002</v>
          </cell>
          <cell r="E27">
            <v>1105.356</v>
          </cell>
          <cell r="F27">
            <v>1082.694</v>
          </cell>
          <cell r="G27">
            <v>1</v>
          </cell>
          <cell r="H27">
            <v>30</v>
          </cell>
          <cell r="I27" t="str">
            <v>матрица</v>
          </cell>
          <cell r="K27">
            <v>1526.2560000000001</v>
          </cell>
          <cell r="L27">
            <v>-420.90000000000009</v>
          </cell>
          <cell r="M27">
            <v>907.13499999999999</v>
          </cell>
          <cell r="N27">
            <v>102.221</v>
          </cell>
          <cell r="O27">
            <v>96</v>
          </cell>
          <cell r="Q27">
            <v>0</v>
          </cell>
          <cell r="R27">
            <v>70</v>
          </cell>
        </row>
        <row r="28">
          <cell r="A28" t="str">
            <v xml:space="preserve"> 251  Сосиски Баварские, ВЕС.  ПОКОМ</v>
          </cell>
          <cell r="B28" t="str">
            <v>кг</v>
          </cell>
          <cell r="G28">
            <v>0</v>
          </cell>
          <cell r="H28">
            <v>45</v>
          </cell>
          <cell r="I28" t="str">
            <v>матрица</v>
          </cell>
          <cell r="L28">
            <v>0</v>
          </cell>
          <cell r="M28">
            <v>0</v>
          </cell>
          <cell r="O28">
            <v>0</v>
          </cell>
          <cell r="Q28">
            <v>0</v>
          </cell>
          <cell r="R28">
            <v>0</v>
          </cell>
        </row>
        <row r="29">
          <cell r="A29" t="str">
            <v xml:space="preserve"> 257  Сосиски Молочные оригинальные ТМ Особый рецепт, ВЕС.   ПОКОМ</v>
          </cell>
          <cell r="B29" t="str">
            <v>кг</v>
          </cell>
          <cell r="G29">
            <v>0</v>
          </cell>
          <cell r="H29">
            <v>40</v>
          </cell>
          <cell r="I29" t="str">
            <v>матрица</v>
          </cell>
          <cell r="L29">
            <v>0</v>
          </cell>
          <cell r="M29">
            <v>0</v>
          </cell>
          <cell r="O29">
            <v>0</v>
          </cell>
          <cell r="Q29">
            <v>0</v>
          </cell>
          <cell r="R29">
            <v>0</v>
          </cell>
        </row>
        <row r="30">
          <cell r="A30" t="str">
            <v xml:space="preserve"> 263  Шпикачки Стародворские, ВЕС.  ПОКОМ</v>
          </cell>
          <cell r="B30" t="str">
            <v>кг</v>
          </cell>
          <cell r="G30">
            <v>0</v>
          </cell>
          <cell r="H30">
            <v>30</v>
          </cell>
          <cell r="I30" t="str">
            <v>матрица</v>
          </cell>
          <cell r="L30">
            <v>0</v>
          </cell>
          <cell r="M30">
            <v>0</v>
          </cell>
          <cell r="O30">
            <v>0</v>
          </cell>
          <cell r="Q30">
            <v>0</v>
          </cell>
          <cell r="R30">
            <v>0</v>
          </cell>
        </row>
        <row r="31">
          <cell r="A31" t="str">
            <v xml:space="preserve"> 265  Колбаса Балыкбургская, ВЕС, ТМ Баварушка  ПОКОМ</v>
          </cell>
          <cell r="B31" t="str">
            <v>кг</v>
          </cell>
          <cell r="G31">
            <v>0</v>
          </cell>
          <cell r="H31">
            <v>50</v>
          </cell>
          <cell r="I31" t="str">
            <v>матрица</v>
          </cell>
          <cell r="L31">
            <v>0</v>
          </cell>
          <cell r="M31">
            <v>0</v>
          </cell>
          <cell r="O31">
            <v>0</v>
          </cell>
          <cell r="Q31">
            <v>0</v>
          </cell>
          <cell r="R31">
            <v>0</v>
          </cell>
        </row>
        <row r="32">
          <cell r="A32" t="str">
            <v xml:space="preserve"> 267  Колбаса Салями Филейбургская зернистая, оболочка фиброуз, ВЕС, ТМ Баварушка  ПОКОМ</v>
          </cell>
          <cell r="B32" t="str">
            <v>кг</v>
          </cell>
          <cell r="C32">
            <v>13.718</v>
          </cell>
          <cell r="D32">
            <v>5.4640000000000004</v>
          </cell>
          <cell r="E32">
            <v>3.6970000000000001</v>
          </cell>
          <cell r="F32">
            <v>8.1869999999999994</v>
          </cell>
          <cell r="G32">
            <v>1</v>
          </cell>
          <cell r="H32">
            <v>50</v>
          </cell>
          <cell r="I32" t="str">
            <v>матрица</v>
          </cell>
          <cell r="K32">
            <v>3.6</v>
          </cell>
          <cell r="L32">
            <v>9.6999999999999975E-2</v>
          </cell>
          <cell r="M32">
            <v>3.6970000000000001</v>
          </cell>
          <cell r="O32">
            <v>0</v>
          </cell>
          <cell r="Q32">
            <v>0</v>
          </cell>
          <cell r="R32">
            <v>0</v>
          </cell>
        </row>
        <row r="33">
          <cell r="A33" t="str">
            <v xml:space="preserve"> 273  Сосиски Сочинки с сочной грудинкой, МГС 0.4кг,   ПОКОМ</v>
          </cell>
          <cell r="B33" t="str">
            <v>шт</v>
          </cell>
          <cell r="C33">
            <v>1141</v>
          </cell>
          <cell r="D33">
            <v>2376</v>
          </cell>
          <cell r="E33">
            <v>1174</v>
          </cell>
          <cell r="F33">
            <v>1166</v>
          </cell>
          <cell r="G33">
            <v>0.4</v>
          </cell>
          <cell r="H33">
            <v>45</v>
          </cell>
          <cell r="I33" t="str">
            <v>матрица</v>
          </cell>
          <cell r="K33">
            <v>1450</v>
          </cell>
          <cell r="L33">
            <v>-276</v>
          </cell>
          <cell r="M33">
            <v>895</v>
          </cell>
          <cell r="N33">
            <v>144</v>
          </cell>
          <cell r="O33">
            <v>135</v>
          </cell>
          <cell r="Q33">
            <v>227.38000000000011</v>
          </cell>
          <cell r="R33">
            <v>188</v>
          </cell>
        </row>
        <row r="34">
          <cell r="A34" t="str">
            <v xml:space="preserve"> 276  Колбаса Сливушка ТМ Вязанка в оболочке полиамид 0,45 кг  ПОКОМ</v>
          </cell>
          <cell r="B34" t="str">
            <v>шт</v>
          </cell>
          <cell r="C34">
            <v>628</v>
          </cell>
          <cell r="D34">
            <v>345</v>
          </cell>
          <cell r="E34">
            <v>246</v>
          </cell>
          <cell r="F34">
            <v>681</v>
          </cell>
          <cell r="G34">
            <v>0.45</v>
          </cell>
          <cell r="H34">
            <v>50</v>
          </cell>
          <cell r="I34" t="str">
            <v>матрица</v>
          </cell>
          <cell r="K34">
            <v>257</v>
          </cell>
          <cell r="L34">
            <v>-11</v>
          </cell>
          <cell r="M34">
            <v>246</v>
          </cell>
          <cell r="O34">
            <v>0</v>
          </cell>
          <cell r="Q34">
            <v>200</v>
          </cell>
          <cell r="R34">
            <v>0</v>
          </cell>
        </row>
        <row r="35">
          <cell r="A35" t="str">
            <v xml:space="preserve"> 278  Сосиски Сочинки с сочным окороком, МГС 0.4кг,   ПОКОМ</v>
          </cell>
          <cell r="B35" t="str">
            <v>шт</v>
          </cell>
          <cell r="C35">
            <v>1018</v>
          </cell>
          <cell r="D35">
            <v>2041</v>
          </cell>
          <cell r="E35">
            <v>1088</v>
          </cell>
          <cell r="F35">
            <v>656</v>
          </cell>
          <cell r="G35">
            <v>0.4</v>
          </cell>
          <cell r="H35">
            <v>45</v>
          </cell>
          <cell r="I35" t="str">
            <v>матрица</v>
          </cell>
          <cell r="K35">
            <v>1381</v>
          </cell>
          <cell r="L35">
            <v>-293</v>
          </cell>
          <cell r="M35">
            <v>732</v>
          </cell>
          <cell r="N35">
            <v>180</v>
          </cell>
          <cell r="O35">
            <v>176</v>
          </cell>
          <cell r="Q35">
            <v>595.84000000000015</v>
          </cell>
          <cell r="R35">
            <v>188</v>
          </cell>
        </row>
        <row r="36">
          <cell r="A36" t="str">
            <v xml:space="preserve"> 283  Сосиски Сочинки, ВЕС, ТМ Стародворье ПОКОМ</v>
          </cell>
          <cell r="B36" t="str">
            <v>кг</v>
          </cell>
          <cell r="C36">
            <v>271.76499999999999</v>
          </cell>
          <cell r="D36">
            <v>1319.3530000000001</v>
          </cell>
          <cell r="E36">
            <v>343.226</v>
          </cell>
          <cell r="F36">
            <v>777.28399999999999</v>
          </cell>
          <cell r="G36">
            <v>1</v>
          </cell>
          <cell r="H36">
            <v>45</v>
          </cell>
          <cell r="I36" t="str">
            <v>матрица</v>
          </cell>
          <cell r="K36">
            <v>455.62299999999999</v>
          </cell>
          <cell r="L36">
            <v>-112.39699999999999</v>
          </cell>
          <cell r="M36">
            <v>343.226</v>
          </cell>
          <cell r="O36">
            <v>0</v>
          </cell>
          <cell r="Q36">
            <v>0</v>
          </cell>
          <cell r="R36">
            <v>0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B37" t="str">
            <v>шт</v>
          </cell>
          <cell r="C37">
            <v>260</v>
          </cell>
          <cell r="D37">
            <v>486</v>
          </cell>
          <cell r="E37">
            <v>182</v>
          </cell>
          <cell r="F37">
            <v>278</v>
          </cell>
          <cell r="G37">
            <v>0.35</v>
          </cell>
          <cell r="H37">
            <v>40</v>
          </cell>
          <cell r="I37" t="str">
            <v>матрица</v>
          </cell>
          <cell r="K37">
            <v>217</v>
          </cell>
          <cell r="L37">
            <v>-35</v>
          </cell>
          <cell r="M37">
            <v>182</v>
          </cell>
          <cell r="O37">
            <v>0</v>
          </cell>
          <cell r="Q37">
            <v>0</v>
          </cell>
          <cell r="R37">
            <v>0</v>
          </cell>
        </row>
        <row r="38">
          <cell r="A38" t="str">
            <v xml:space="preserve"> 297  Колбаса Мясорубская с рубленой грудинкой ВЕС ТМ Стародворье  ПОКОМ</v>
          </cell>
          <cell r="B38" t="str">
            <v>кг</v>
          </cell>
          <cell r="C38">
            <v>58.12</v>
          </cell>
          <cell r="D38">
            <v>26.189</v>
          </cell>
          <cell r="E38">
            <v>25.094999999999999</v>
          </cell>
          <cell r="F38">
            <v>25.821000000000002</v>
          </cell>
          <cell r="G38">
            <v>1</v>
          </cell>
          <cell r="H38">
            <v>40</v>
          </cell>
          <cell r="I38" t="str">
            <v>матрица</v>
          </cell>
          <cell r="K38">
            <v>33.299999999999997</v>
          </cell>
          <cell r="L38">
            <v>-8.2049999999999983</v>
          </cell>
          <cell r="M38">
            <v>25.094999999999999</v>
          </cell>
          <cell r="O38">
            <v>0</v>
          </cell>
          <cell r="Q38">
            <v>26.389399999999998</v>
          </cell>
          <cell r="R38">
            <v>0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B39" t="str">
            <v>шт</v>
          </cell>
          <cell r="C39">
            <v>299</v>
          </cell>
          <cell r="D39">
            <v>214</v>
          </cell>
          <cell r="E39">
            <v>260</v>
          </cell>
          <cell r="F39">
            <v>105</v>
          </cell>
          <cell r="G39">
            <v>0.4</v>
          </cell>
          <cell r="H39">
            <v>40</v>
          </cell>
          <cell r="I39" t="str">
            <v>матрица</v>
          </cell>
          <cell r="K39">
            <v>271</v>
          </cell>
          <cell r="L39">
            <v>-11</v>
          </cell>
          <cell r="M39">
            <v>167</v>
          </cell>
          <cell r="N39">
            <v>48</v>
          </cell>
          <cell r="O39">
            <v>45</v>
          </cell>
          <cell r="P39">
            <v>150</v>
          </cell>
          <cell r="Q39">
            <v>157.80000000000001</v>
          </cell>
          <cell r="R39">
            <v>48</v>
          </cell>
        </row>
        <row r="40">
          <cell r="A40" t="str">
            <v xml:space="preserve"> 302  Сосиски Сочинки по-баварски,  0.4кг, ТМ Стародворье  ПОКОМ</v>
          </cell>
          <cell r="B40" t="str">
            <v>шт</v>
          </cell>
          <cell r="C40">
            <v>561</v>
          </cell>
          <cell r="D40">
            <v>280</v>
          </cell>
          <cell r="E40">
            <v>471</v>
          </cell>
          <cell r="F40">
            <v>210</v>
          </cell>
          <cell r="G40">
            <v>0.4</v>
          </cell>
          <cell r="H40">
            <v>45</v>
          </cell>
          <cell r="I40" t="str">
            <v>матрица</v>
          </cell>
          <cell r="K40">
            <v>483</v>
          </cell>
          <cell r="L40">
            <v>-12</v>
          </cell>
          <cell r="M40">
            <v>355</v>
          </cell>
          <cell r="N40">
            <v>60</v>
          </cell>
          <cell r="O40">
            <v>56</v>
          </cell>
          <cell r="P40">
            <v>200</v>
          </cell>
          <cell r="Q40">
            <v>328.19999999999987</v>
          </cell>
          <cell r="R40">
            <v>67</v>
          </cell>
        </row>
        <row r="41">
          <cell r="A41" t="str">
            <v xml:space="preserve"> 305  Колбаса Сервелат Мясорубский с мелкорубленным окороком в/у  ТМ Стародворье ВЕС   ПОКОМ</v>
          </cell>
          <cell r="B41" t="str">
            <v>кг</v>
          </cell>
          <cell r="C41">
            <v>98.341999999999999</v>
          </cell>
          <cell r="D41">
            <v>174.17500000000001</v>
          </cell>
          <cell r="E41">
            <v>78.379000000000005</v>
          </cell>
          <cell r="F41">
            <v>83.147999999999996</v>
          </cell>
          <cell r="G41">
            <v>1</v>
          </cell>
          <cell r="H41">
            <v>40</v>
          </cell>
          <cell r="I41" t="str">
            <v>матрица</v>
          </cell>
          <cell r="K41">
            <v>103.515</v>
          </cell>
          <cell r="L41">
            <v>-25.135999999999996</v>
          </cell>
          <cell r="M41">
            <v>78.379000000000005</v>
          </cell>
          <cell r="O41">
            <v>0</v>
          </cell>
          <cell r="Q41">
            <v>0</v>
          </cell>
          <cell r="R41">
            <v>0</v>
          </cell>
        </row>
        <row r="42">
          <cell r="A42" t="str">
            <v xml:space="preserve"> 307  Колбаса Сервелат Мясорубский с мелкорубленным окороком 0,35 кг срез ТМ Стародворье   Поком</v>
          </cell>
          <cell r="B42" t="str">
            <v>шт</v>
          </cell>
          <cell r="C42">
            <v>394</v>
          </cell>
          <cell r="D42">
            <v>881</v>
          </cell>
          <cell r="E42">
            <v>328</v>
          </cell>
          <cell r="F42">
            <v>570</v>
          </cell>
          <cell r="G42">
            <v>0.35</v>
          </cell>
          <cell r="H42">
            <v>40</v>
          </cell>
          <cell r="I42" t="str">
            <v>матрица</v>
          </cell>
          <cell r="K42">
            <v>365</v>
          </cell>
          <cell r="L42">
            <v>-37</v>
          </cell>
          <cell r="M42">
            <v>328</v>
          </cell>
          <cell r="O42">
            <v>0</v>
          </cell>
          <cell r="Q42">
            <v>109.8</v>
          </cell>
          <cell r="R42">
            <v>0</v>
          </cell>
        </row>
        <row r="43">
          <cell r="A43" t="str">
            <v xml:space="preserve"> 309  Сосиски Сочинки с сыром 0,4 кг ТМ Стародворье  ПОКОМ</v>
          </cell>
          <cell r="B43" t="str">
            <v>шт</v>
          </cell>
          <cell r="C43">
            <v>471</v>
          </cell>
          <cell r="D43">
            <v>568</v>
          </cell>
          <cell r="E43">
            <v>364</v>
          </cell>
          <cell r="F43">
            <v>369</v>
          </cell>
          <cell r="G43">
            <v>0.4</v>
          </cell>
          <cell r="H43">
            <v>40</v>
          </cell>
          <cell r="I43" t="str">
            <v>матрица</v>
          </cell>
          <cell r="K43">
            <v>367</v>
          </cell>
          <cell r="L43">
            <v>-3</v>
          </cell>
          <cell r="M43">
            <v>364</v>
          </cell>
          <cell r="O43">
            <v>0</v>
          </cell>
          <cell r="Q43">
            <v>117.2</v>
          </cell>
          <cell r="R43">
            <v>0</v>
          </cell>
        </row>
        <row r="44">
          <cell r="A44" t="str">
            <v xml:space="preserve"> 312  Ветчина Филейская ВЕС ТМ  Вязанка ТС Столичная  ПОКОМ</v>
          </cell>
          <cell r="B44" t="str">
            <v>кг</v>
          </cell>
          <cell r="C44">
            <v>156.35499999999999</v>
          </cell>
          <cell r="D44">
            <v>212.90199999999999</v>
          </cell>
          <cell r="E44">
            <v>169.30500000000001</v>
          </cell>
          <cell r="F44">
            <v>51.469000000000001</v>
          </cell>
          <cell r="G44">
            <v>1</v>
          </cell>
          <cell r="H44">
            <v>50</v>
          </cell>
          <cell r="I44" t="str">
            <v>матрица</v>
          </cell>
          <cell r="K44">
            <v>246.083</v>
          </cell>
          <cell r="L44">
            <v>-76.777999999999992</v>
          </cell>
          <cell r="M44">
            <v>169.30500000000001</v>
          </cell>
          <cell r="O44">
            <v>0</v>
          </cell>
          <cell r="P44">
            <v>100</v>
          </cell>
          <cell r="Q44">
            <v>129.74119999999999</v>
          </cell>
          <cell r="R44">
            <v>0</v>
          </cell>
        </row>
        <row r="45">
          <cell r="A45" t="str">
            <v xml:space="preserve"> 315  Колбаса вареная Молокуша ТМ Вязанка ВЕС, ПОКОМ</v>
          </cell>
          <cell r="B45" t="str">
            <v>кг</v>
          </cell>
          <cell r="C45">
            <v>964.3</v>
          </cell>
          <cell r="D45">
            <v>1957.521</v>
          </cell>
          <cell r="E45">
            <v>806.65300000000002</v>
          </cell>
          <cell r="F45">
            <v>1352.9359999999999</v>
          </cell>
          <cell r="G45">
            <v>1</v>
          </cell>
          <cell r="H45">
            <v>50</v>
          </cell>
          <cell r="I45" t="str">
            <v>матрица</v>
          </cell>
          <cell r="K45">
            <v>1034.143</v>
          </cell>
          <cell r="L45">
            <v>-227.49</v>
          </cell>
          <cell r="M45">
            <v>795.78399999999999</v>
          </cell>
          <cell r="N45">
            <v>10.869</v>
          </cell>
          <cell r="O45">
            <v>0</v>
          </cell>
          <cell r="Q45">
            <v>0</v>
          </cell>
          <cell r="R45">
            <v>0</v>
          </cell>
        </row>
        <row r="46">
          <cell r="A46" t="str">
            <v xml:space="preserve"> 318  Сосиски Датские ТМ Зареченские, ВЕС  ПОКОМ</v>
          </cell>
          <cell r="B46" t="str">
            <v>кг</v>
          </cell>
          <cell r="G46">
            <v>0</v>
          </cell>
          <cell r="H46">
            <v>40</v>
          </cell>
          <cell r="I46" t="str">
            <v>матрица</v>
          </cell>
          <cell r="L46">
            <v>0</v>
          </cell>
          <cell r="M46">
            <v>0</v>
          </cell>
          <cell r="O46">
            <v>0</v>
          </cell>
          <cell r="Q46">
            <v>0</v>
          </cell>
          <cell r="R46">
            <v>0</v>
          </cell>
        </row>
        <row r="47">
          <cell r="A47" t="str">
            <v xml:space="preserve"> 322  Колбаса вареная Молокуша 0,45кг ТМ Вязанка  ПОКОМ</v>
          </cell>
          <cell r="B47" t="str">
            <v>шт</v>
          </cell>
          <cell r="C47">
            <v>378.59899999999999</v>
          </cell>
          <cell r="D47">
            <v>182</v>
          </cell>
          <cell r="E47">
            <v>152</v>
          </cell>
          <cell r="F47">
            <v>218</v>
          </cell>
          <cell r="G47">
            <v>0.45</v>
          </cell>
          <cell r="H47">
            <v>50</v>
          </cell>
          <cell r="I47" t="str">
            <v>матрица</v>
          </cell>
          <cell r="K47">
            <v>163</v>
          </cell>
          <cell r="L47">
            <v>-11</v>
          </cell>
          <cell r="M47">
            <v>152</v>
          </cell>
          <cell r="O47">
            <v>0</v>
          </cell>
          <cell r="Q47">
            <v>94.966459999999984</v>
          </cell>
          <cell r="R47">
            <v>0</v>
          </cell>
        </row>
        <row r="48">
          <cell r="A48" t="str">
            <v xml:space="preserve"> 328  Сардельки Сочинки Стародворье ТМ  0,4 кг ПОКОМ</v>
          </cell>
          <cell r="B48" t="str">
            <v>шт</v>
          </cell>
          <cell r="C48">
            <v>87</v>
          </cell>
          <cell r="D48">
            <v>54</v>
          </cell>
          <cell r="E48">
            <v>38</v>
          </cell>
          <cell r="F48">
            <v>64</v>
          </cell>
          <cell r="G48">
            <v>0.4</v>
          </cell>
          <cell r="H48">
            <v>40</v>
          </cell>
          <cell r="I48" t="str">
            <v>матрица</v>
          </cell>
          <cell r="K48">
            <v>51</v>
          </cell>
          <cell r="L48">
            <v>-13</v>
          </cell>
          <cell r="M48">
            <v>38</v>
          </cell>
          <cell r="O48">
            <v>0</v>
          </cell>
          <cell r="Q48">
            <v>12.19999999999999</v>
          </cell>
          <cell r="R48">
            <v>0</v>
          </cell>
        </row>
        <row r="49">
          <cell r="A49" t="str">
            <v xml:space="preserve"> 329  Сардельки Сочинки с сыром Стародворье ТМ, 0,4 кг. ПОКОМ</v>
          </cell>
          <cell r="B49" t="str">
            <v>шт</v>
          </cell>
          <cell r="C49">
            <v>82</v>
          </cell>
          <cell r="D49">
            <v>48</v>
          </cell>
          <cell r="E49">
            <v>56</v>
          </cell>
          <cell r="F49">
            <v>43</v>
          </cell>
          <cell r="G49">
            <v>0.4</v>
          </cell>
          <cell r="H49">
            <v>40</v>
          </cell>
          <cell r="I49" t="str">
            <v>матрица</v>
          </cell>
          <cell r="K49">
            <v>57</v>
          </cell>
          <cell r="L49">
            <v>-1</v>
          </cell>
          <cell r="M49">
            <v>56</v>
          </cell>
          <cell r="O49">
            <v>0</v>
          </cell>
          <cell r="Q49">
            <v>50.199999999999989</v>
          </cell>
          <cell r="R49">
            <v>0</v>
          </cell>
        </row>
        <row r="50">
          <cell r="A50" t="str">
            <v xml:space="preserve"> 330  Колбаса вареная Филейская ТМ Вязанка ТС Классическая ВЕС  ПОКОМ</v>
          </cell>
          <cell r="B50" t="str">
            <v>кг</v>
          </cell>
          <cell r="C50">
            <v>145.31800000000001</v>
          </cell>
          <cell r="D50">
            <v>615.40700000000004</v>
          </cell>
          <cell r="E50">
            <v>189.684</v>
          </cell>
          <cell r="F50">
            <v>486.22399999999999</v>
          </cell>
          <cell r="G50">
            <v>1</v>
          </cell>
          <cell r="H50">
            <v>50</v>
          </cell>
          <cell r="I50" t="str">
            <v>матрица</v>
          </cell>
          <cell r="K50">
            <v>273.44</v>
          </cell>
          <cell r="L50">
            <v>-83.756</v>
          </cell>
          <cell r="M50">
            <v>178.934</v>
          </cell>
          <cell r="N50">
            <v>10.75</v>
          </cell>
          <cell r="O50">
            <v>0</v>
          </cell>
          <cell r="Q50">
            <v>0</v>
          </cell>
          <cell r="R50">
            <v>0</v>
          </cell>
        </row>
        <row r="51">
          <cell r="A51" t="str">
            <v xml:space="preserve"> 335  Колбаса Сливушка ТМ Вязанка. ВЕС.  ПОКОМ </v>
          </cell>
          <cell r="B51" t="str">
            <v>кг</v>
          </cell>
          <cell r="C51">
            <v>803.86199999999997</v>
          </cell>
          <cell r="D51">
            <v>1555.019</v>
          </cell>
          <cell r="E51">
            <v>771.41</v>
          </cell>
          <cell r="F51">
            <v>840.26499999999999</v>
          </cell>
          <cell r="G51">
            <v>1</v>
          </cell>
          <cell r="H51">
            <v>50</v>
          </cell>
          <cell r="I51" t="str">
            <v>матрица</v>
          </cell>
          <cell r="K51">
            <v>1020.002</v>
          </cell>
          <cell r="L51">
            <v>-248.59199999999998</v>
          </cell>
          <cell r="M51">
            <v>760.53</v>
          </cell>
          <cell r="N51">
            <v>10.88</v>
          </cell>
          <cell r="O51">
            <v>0</v>
          </cell>
          <cell r="Q51">
            <v>316.57745200000011</v>
          </cell>
          <cell r="R51">
            <v>0</v>
          </cell>
        </row>
        <row r="52">
          <cell r="A52" t="str">
            <v xml:space="preserve"> 336  Ветчина Сливушка с индейкой ТМ Вязанка. ВЕС  ПОКОМ</v>
          </cell>
          <cell r="B52" t="str">
            <v>кг</v>
          </cell>
          <cell r="C52">
            <v>144.328</v>
          </cell>
          <cell r="D52">
            <v>187.49700000000001</v>
          </cell>
          <cell r="E52">
            <v>55.475999999999999</v>
          </cell>
          <cell r="F52">
            <v>226.83199999999999</v>
          </cell>
          <cell r="G52">
            <v>1</v>
          </cell>
          <cell r="H52">
            <v>50</v>
          </cell>
          <cell r="I52" t="str">
            <v>матрица</v>
          </cell>
          <cell r="K52">
            <v>86.968999999999994</v>
          </cell>
          <cell r="L52">
            <v>-31.492999999999995</v>
          </cell>
          <cell r="M52">
            <v>55.475999999999999</v>
          </cell>
          <cell r="O52">
            <v>0</v>
          </cell>
          <cell r="Q52">
            <v>0</v>
          </cell>
          <cell r="R52">
            <v>0</v>
          </cell>
        </row>
        <row r="53">
          <cell r="A53" t="str">
            <v xml:space="preserve"> 337  Ветчина Сочинка ТМ Стародворье, 0,35 кг. ПОКОМ</v>
          </cell>
          <cell r="B53" t="str">
            <v>шт</v>
          </cell>
          <cell r="C53">
            <v>12</v>
          </cell>
          <cell r="G53">
            <v>0</v>
          </cell>
          <cell r="H53" t="e">
            <v>#N/A</v>
          </cell>
          <cell r="I53" t="str">
            <v>не в матрице</v>
          </cell>
          <cell r="L53">
            <v>0</v>
          </cell>
          <cell r="M53">
            <v>0</v>
          </cell>
          <cell r="O53">
            <v>0</v>
          </cell>
          <cell r="Q53">
            <v>0</v>
          </cell>
          <cell r="R53">
            <v>0</v>
          </cell>
        </row>
        <row r="54">
          <cell r="A54" t="str">
            <v xml:space="preserve"> 339  Колбаса вареная Филейская ТМ Вязанка ТС Классическая, 0,40 кг.  ПОКОМ</v>
          </cell>
          <cell r="B54" t="str">
            <v>шт</v>
          </cell>
          <cell r="C54">
            <v>179</v>
          </cell>
          <cell r="D54">
            <v>366</v>
          </cell>
          <cell r="E54">
            <v>91</v>
          </cell>
          <cell r="F54">
            <v>349</v>
          </cell>
          <cell r="G54">
            <v>0.4</v>
          </cell>
          <cell r="H54">
            <v>50</v>
          </cell>
          <cell r="I54" t="str">
            <v>матрица</v>
          </cell>
          <cell r="K54">
            <v>91</v>
          </cell>
          <cell r="L54">
            <v>0</v>
          </cell>
          <cell r="M54">
            <v>91</v>
          </cell>
          <cell r="O54">
            <v>0</v>
          </cell>
          <cell r="Q54">
            <v>0</v>
          </cell>
          <cell r="R54">
            <v>0</v>
          </cell>
        </row>
        <row r="55">
          <cell r="A55" t="str">
            <v xml:space="preserve"> 342 Сосиски Сочинки Молочные ТМ Стародворье 0,4 кг ПОКОМ</v>
          </cell>
          <cell r="B55" t="str">
            <v>шт</v>
          </cell>
          <cell r="C55">
            <v>747</v>
          </cell>
          <cell r="D55">
            <v>2881</v>
          </cell>
          <cell r="E55">
            <v>774</v>
          </cell>
          <cell r="F55">
            <v>1700</v>
          </cell>
          <cell r="G55">
            <v>0.4</v>
          </cell>
          <cell r="H55">
            <v>40</v>
          </cell>
          <cell r="I55" t="str">
            <v>матрица</v>
          </cell>
          <cell r="K55">
            <v>933</v>
          </cell>
          <cell r="L55">
            <v>-159</v>
          </cell>
          <cell r="M55">
            <v>774</v>
          </cell>
          <cell r="O55">
            <v>0</v>
          </cell>
          <cell r="Q55">
            <v>0</v>
          </cell>
          <cell r="R55">
            <v>0</v>
          </cell>
        </row>
        <row r="56">
          <cell r="A56" t="str">
            <v xml:space="preserve"> 343 Сосиски Сочинки Сливочные ТМ Стародворье  0,4 кг</v>
          </cell>
          <cell r="B56" t="str">
            <v>шт</v>
          </cell>
          <cell r="C56">
            <v>715</v>
          </cell>
          <cell r="D56">
            <v>1552</v>
          </cell>
          <cell r="E56">
            <v>630</v>
          </cell>
          <cell r="F56">
            <v>911</v>
          </cell>
          <cell r="G56">
            <v>0.4</v>
          </cell>
          <cell r="H56">
            <v>40</v>
          </cell>
          <cell r="I56" t="str">
            <v>матрица</v>
          </cell>
          <cell r="K56">
            <v>741</v>
          </cell>
          <cell r="L56">
            <v>-111</v>
          </cell>
          <cell r="M56">
            <v>630</v>
          </cell>
          <cell r="O56">
            <v>0</v>
          </cell>
          <cell r="Q56">
            <v>11.740000000000011</v>
          </cell>
          <cell r="R56">
            <v>0</v>
          </cell>
        </row>
        <row r="57">
          <cell r="A57" t="str">
            <v xml:space="preserve"> 344  Колбаса Сочинка по-европейски с сочной грудинкой ТМ Стародворье, ВЕС ПОКОМ</v>
          </cell>
          <cell r="B57" t="str">
            <v>кг</v>
          </cell>
          <cell r="C57">
            <v>425.91199999999998</v>
          </cell>
          <cell r="D57">
            <v>1038.7449999999999</v>
          </cell>
          <cell r="E57">
            <v>361.46</v>
          </cell>
          <cell r="F57">
            <v>574.29300000000001</v>
          </cell>
          <cell r="G57">
            <v>1</v>
          </cell>
          <cell r="H57">
            <v>40</v>
          </cell>
          <cell r="I57" t="str">
            <v>матрица</v>
          </cell>
          <cell r="K57">
            <v>490.76100000000002</v>
          </cell>
          <cell r="L57">
            <v>-129.30100000000004</v>
          </cell>
          <cell r="M57">
            <v>361.46</v>
          </cell>
          <cell r="O57">
            <v>0</v>
          </cell>
          <cell r="P57">
            <v>300</v>
          </cell>
          <cell r="Q57">
            <v>447.37700000000001</v>
          </cell>
          <cell r="R57">
            <v>0</v>
          </cell>
        </row>
        <row r="58">
          <cell r="A58" t="str">
            <v xml:space="preserve"> 345  Колбаса Сочинка по-фински с сочным окроком ТМ Стародворье ВЕС ПОКОМ</v>
          </cell>
          <cell r="B58" t="str">
            <v>кг</v>
          </cell>
          <cell r="C58">
            <v>114.976</v>
          </cell>
          <cell r="D58">
            <v>1445.713</v>
          </cell>
          <cell r="E58">
            <v>463.37400000000002</v>
          </cell>
          <cell r="F58">
            <v>610.07100000000003</v>
          </cell>
          <cell r="G58">
            <v>1</v>
          </cell>
          <cell r="H58">
            <v>40</v>
          </cell>
          <cell r="I58" t="str">
            <v>матрица</v>
          </cell>
          <cell r="K58">
            <v>641.01300000000003</v>
          </cell>
          <cell r="L58">
            <v>-177.63900000000001</v>
          </cell>
          <cell r="M58">
            <v>457.97800000000001</v>
          </cell>
          <cell r="N58">
            <v>5.3959999999999999</v>
          </cell>
          <cell r="O58">
            <v>0</v>
          </cell>
          <cell r="Q58">
            <v>0</v>
          </cell>
          <cell r="R58">
            <v>0</v>
          </cell>
        </row>
        <row r="59">
          <cell r="A59" t="str">
            <v xml:space="preserve"> 347  Колбаса Сочинка рубленая с сочным окороком ТМ Стародворье ВЕС ПОКОМ</v>
          </cell>
          <cell r="B59" t="str">
            <v>кг</v>
          </cell>
          <cell r="C59">
            <v>267.42200000000003</v>
          </cell>
          <cell r="D59">
            <v>1754.2929999999999</v>
          </cell>
          <cell r="E59">
            <v>645.59699999999998</v>
          </cell>
          <cell r="F59">
            <v>683.43700000000001</v>
          </cell>
          <cell r="G59">
            <v>1</v>
          </cell>
          <cell r="H59">
            <v>40</v>
          </cell>
          <cell r="I59" t="str">
            <v>матрица</v>
          </cell>
          <cell r="K59">
            <v>935.16499999999996</v>
          </cell>
          <cell r="L59">
            <v>-289.56799999999998</v>
          </cell>
          <cell r="M59">
            <v>640.16899999999998</v>
          </cell>
          <cell r="N59">
            <v>5.4279999999999999</v>
          </cell>
          <cell r="O59">
            <v>0</v>
          </cell>
          <cell r="Q59">
            <v>226.49232799999999</v>
          </cell>
          <cell r="R59">
            <v>0</v>
          </cell>
        </row>
        <row r="60">
          <cell r="A60" t="str">
            <v xml:space="preserve"> 364  Сардельки Филейские Вязанка ВЕС NDX ТМ Вязанка  ПОКОМ</v>
          </cell>
          <cell r="B60" t="str">
            <v>кг</v>
          </cell>
          <cell r="C60">
            <v>80.343000000000004</v>
          </cell>
          <cell r="D60">
            <v>12.641</v>
          </cell>
          <cell r="E60">
            <v>45.238</v>
          </cell>
          <cell r="F60">
            <v>39.15</v>
          </cell>
          <cell r="G60">
            <v>1</v>
          </cell>
          <cell r="H60">
            <v>30</v>
          </cell>
          <cell r="I60" t="str">
            <v>матрица</v>
          </cell>
          <cell r="K60">
            <v>49.1</v>
          </cell>
          <cell r="L60">
            <v>-3.8620000000000019</v>
          </cell>
          <cell r="M60">
            <v>45.238</v>
          </cell>
          <cell r="O60">
            <v>0</v>
          </cell>
          <cell r="Q60">
            <v>25.2682</v>
          </cell>
          <cell r="R60">
            <v>0</v>
          </cell>
        </row>
        <row r="61">
          <cell r="A61" t="str">
            <v xml:space="preserve"> 374  Колбаса вареная Молокуша ТМ Вязанка 0,4 кг ПОКОМ</v>
          </cell>
          <cell r="B61" t="str">
            <v>шт</v>
          </cell>
          <cell r="C61">
            <v>-2</v>
          </cell>
          <cell r="D61">
            <v>2</v>
          </cell>
          <cell r="G61">
            <v>0</v>
          </cell>
          <cell r="H61" t="e">
            <v>#N/A</v>
          </cell>
          <cell r="I61" t="str">
            <v>не в матрице</v>
          </cell>
          <cell r="J61" t="str">
            <v xml:space="preserve"> 322  Колбаса вареная Молокуша 0,45кг ТМ Вязанка  ПОКОМ</v>
          </cell>
          <cell r="L61">
            <v>0</v>
          </cell>
          <cell r="M61">
            <v>0</v>
          </cell>
          <cell r="O61">
            <v>0</v>
          </cell>
          <cell r="Q61">
            <v>0</v>
          </cell>
          <cell r="R61">
            <v>0</v>
          </cell>
        </row>
        <row r="62">
          <cell r="A62" t="str">
            <v xml:space="preserve"> 376  Колбаса Докторская Дугушка 0,6кг ГОСТ ТМ Стародворье  ПОКОМ </v>
          </cell>
          <cell r="B62" t="str">
            <v>шт</v>
          </cell>
          <cell r="C62">
            <v>151</v>
          </cell>
          <cell r="D62">
            <v>80</v>
          </cell>
          <cell r="E62">
            <v>91</v>
          </cell>
          <cell r="F62">
            <v>99</v>
          </cell>
          <cell r="G62">
            <v>0.6</v>
          </cell>
          <cell r="H62">
            <v>60</v>
          </cell>
          <cell r="I62" t="str">
            <v>матрица</v>
          </cell>
          <cell r="K62">
            <v>94</v>
          </cell>
          <cell r="L62">
            <v>-3</v>
          </cell>
          <cell r="M62">
            <v>91</v>
          </cell>
          <cell r="O62">
            <v>0</v>
          </cell>
          <cell r="Q62">
            <v>88.400000000000034</v>
          </cell>
          <cell r="R62">
            <v>0</v>
          </cell>
        </row>
        <row r="63">
          <cell r="A63" t="str">
            <v xml:space="preserve"> 383  Сосиски Сочинки с сыром ТМ Стародворье, 0,3 кг. ПОКОМ</v>
          </cell>
          <cell r="B63" t="str">
            <v>шт</v>
          </cell>
          <cell r="C63">
            <v>126</v>
          </cell>
          <cell r="G63">
            <v>0</v>
          </cell>
          <cell r="H63" t="e">
            <v>#N/A</v>
          </cell>
          <cell r="I63" t="str">
            <v>не в матрице</v>
          </cell>
          <cell r="L63">
            <v>0</v>
          </cell>
          <cell r="M63">
            <v>0</v>
          </cell>
          <cell r="O63">
            <v>0</v>
          </cell>
          <cell r="Q63">
            <v>0</v>
          </cell>
          <cell r="R63">
            <v>0</v>
          </cell>
        </row>
        <row r="64">
          <cell r="A64" t="str">
            <v xml:space="preserve"> 394 Ветчина Сочинка с сочным окороком ТМ Стародворье полиамид ф/в 0,35 кг  Поком</v>
          </cell>
          <cell r="B64" t="str">
            <v>шт</v>
          </cell>
          <cell r="G64">
            <v>0</v>
          </cell>
          <cell r="H64">
            <v>50</v>
          </cell>
          <cell r="I64" t="str">
            <v>матрица</v>
          </cell>
          <cell r="L64">
            <v>0</v>
          </cell>
          <cell r="M64">
            <v>0</v>
          </cell>
          <cell r="O64">
            <v>0</v>
          </cell>
          <cell r="Q64">
            <v>0</v>
          </cell>
          <cell r="R64">
            <v>0</v>
          </cell>
        </row>
        <row r="65">
          <cell r="A65" t="str">
            <v xml:space="preserve"> 395  Колбаса Докторская ГОСТ ТМ Вязанка в оболочке полиамид 0,37 кг. ПОКОМ</v>
          </cell>
          <cell r="B65" t="str">
            <v>шт</v>
          </cell>
          <cell r="G65">
            <v>0</v>
          </cell>
          <cell r="H65">
            <v>50</v>
          </cell>
          <cell r="I65" t="str">
            <v>матрица</v>
          </cell>
          <cell r="L65">
            <v>0</v>
          </cell>
          <cell r="M65">
            <v>0</v>
          </cell>
          <cell r="O65">
            <v>0</v>
          </cell>
          <cell r="Q65">
            <v>0</v>
          </cell>
          <cell r="R65">
            <v>0</v>
          </cell>
        </row>
        <row r="66">
          <cell r="A66" t="str">
            <v xml:space="preserve"> 396  Сардельки Филейские Вязанка ТМ Вязанка в оболочке NDX  0,4 кг. ПОКОМ</v>
          </cell>
          <cell r="B66" t="str">
            <v>шт</v>
          </cell>
          <cell r="G66">
            <v>0</v>
          </cell>
          <cell r="H66">
            <v>30</v>
          </cell>
          <cell r="I66" t="str">
            <v>матрица</v>
          </cell>
          <cell r="K66">
            <v>36</v>
          </cell>
          <cell r="L66">
            <v>-36</v>
          </cell>
          <cell r="M66">
            <v>0</v>
          </cell>
          <cell r="O66">
            <v>0</v>
          </cell>
          <cell r="Q66">
            <v>0</v>
          </cell>
          <cell r="R66">
            <v>0</v>
          </cell>
        </row>
        <row r="67">
          <cell r="A67" t="str">
            <v xml:space="preserve"> 397  Ветчина Дугушка ТМ Стародворье ТС Дугушка в полиамидной оболочке 0,6 кг. ПОКОМ</v>
          </cell>
          <cell r="B67" t="str">
            <v>шт</v>
          </cell>
          <cell r="C67">
            <v>95</v>
          </cell>
          <cell r="D67">
            <v>125</v>
          </cell>
          <cell r="E67">
            <v>85</v>
          </cell>
          <cell r="F67">
            <v>70</v>
          </cell>
          <cell r="G67">
            <v>0.6</v>
          </cell>
          <cell r="H67">
            <v>55</v>
          </cell>
          <cell r="I67" t="str">
            <v>матрица</v>
          </cell>
          <cell r="K67">
            <v>85</v>
          </cell>
          <cell r="L67">
            <v>0</v>
          </cell>
          <cell r="M67">
            <v>85</v>
          </cell>
          <cell r="O67">
            <v>0</v>
          </cell>
          <cell r="Q67">
            <v>60.400000000000013</v>
          </cell>
          <cell r="R67">
            <v>0</v>
          </cell>
        </row>
        <row r="68">
          <cell r="A68" t="str">
            <v xml:space="preserve"> 397 Сосиски Сливочные по-стародворски Бордо Фикс.вес 0,45 П/а мгс Стародворье  Поком</v>
          </cell>
          <cell r="B68" t="str">
            <v>шт</v>
          </cell>
          <cell r="G68">
            <v>0</v>
          </cell>
          <cell r="H68">
            <v>40</v>
          </cell>
          <cell r="I68" t="str">
            <v>матрица</v>
          </cell>
          <cell r="L68">
            <v>0</v>
          </cell>
          <cell r="M68">
            <v>0</v>
          </cell>
          <cell r="O68">
            <v>0</v>
          </cell>
          <cell r="Q68">
            <v>0</v>
          </cell>
          <cell r="R68">
            <v>0</v>
          </cell>
        </row>
        <row r="69">
          <cell r="A69" t="str">
            <v xml:space="preserve"> 408  Ветчина Сливушка с индейкой ТМ Вязанка, 0,4кг  ПОКОМ</v>
          </cell>
          <cell r="B69" t="str">
            <v>шт</v>
          </cell>
          <cell r="C69">
            <v>75</v>
          </cell>
          <cell r="D69">
            <v>130</v>
          </cell>
          <cell r="E69">
            <v>93</v>
          </cell>
          <cell r="F69">
            <v>45</v>
          </cell>
          <cell r="G69">
            <v>0.4</v>
          </cell>
          <cell r="H69">
            <v>50</v>
          </cell>
          <cell r="I69" t="str">
            <v>матрица</v>
          </cell>
          <cell r="K69">
            <v>93</v>
          </cell>
          <cell r="L69">
            <v>0</v>
          </cell>
          <cell r="M69">
            <v>93</v>
          </cell>
          <cell r="O69">
            <v>0</v>
          </cell>
          <cell r="Q69">
            <v>41</v>
          </cell>
          <cell r="R69">
            <v>0</v>
          </cell>
        </row>
        <row r="70">
          <cell r="A70" t="str">
            <v xml:space="preserve"> 435  Колбаса Молочная Стародворская  с молоком в оболочке полиамид 0,4 кг.ТМ Стародворье ПОКОМ</v>
          </cell>
          <cell r="B70" t="str">
            <v>шт</v>
          </cell>
          <cell r="G70">
            <v>0</v>
          </cell>
          <cell r="H70">
            <v>55</v>
          </cell>
          <cell r="I70" t="str">
            <v>матрица</v>
          </cell>
          <cell r="L70">
            <v>0</v>
          </cell>
          <cell r="M70">
            <v>0</v>
          </cell>
          <cell r="O70">
            <v>0</v>
          </cell>
          <cell r="Q70">
            <v>0</v>
          </cell>
          <cell r="R70">
            <v>0</v>
          </cell>
        </row>
        <row r="71">
          <cell r="A71" t="str">
            <v xml:space="preserve"> 436  Колбаса Молочная стародворская с молоком, ВЕС, ТМ Стародворье  ПОКОМ</v>
          </cell>
          <cell r="B71" t="str">
            <v>кг</v>
          </cell>
          <cell r="C71">
            <v>17.369</v>
          </cell>
          <cell r="E71">
            <v>5.7969999999999997</v>
          </cell>
          <cell r="F71">
            <v>10.141</v>
          </cell>
          <cell r="G71">
            <v>1</v>
          </cell>
          <cell r="H71">
            <v>55</v>
          </cell>
          <cell r="I71" t="str">
            <v>матрица</v>
          </cell>
          <cell r="K71">
            <v>5.6</v>
          </cell>
          <cell r="L71">
            <v>0.19700000000000006</v>
          </cell>
          <cell r="M71">
            <v>5.7969999999999997</v>
          </cell>
          <cell r="O71">
            <v>0</v>
          </cell>
          <cell r="Q71">
            <v>0</v>
          </cell>
          <cell r="R71">
            <v>0</v>
          </cell>
        </row>
        <row r="72">
          <cell r="A72" t="str">
            <v xml:space="preserve"> 447  Колбаски Краковюрст ТМ Баварушка с изысканными пряностями в оболочке NDX в в.у 0,2 кг. ПОКОМ </v>
          </cell>
          <cell r="B72" t="str">
            <v>шт</v>
          </cell>
          <cell r="C72">
            <v>16</v>
          </cell>
          <cell r="D72">
            <v>4</v>
          </cell>
          <cell r="E72">
            <v>2</v>
          </cell>
          <cell r="F72">
            <v>14</v>
          </cell>
          <cell r="G72">
            <v>0</v>
          </cell>
          <cell r="H72">
            <v>35</v>
          </cell>
          <cell r="I72" t="str">
            <v>не в матрице</v>
          </cell>
          <cell r="K72">
            <v>2</v>
          </cell>
          <cell r="L72">
            <v>0</v>
          </cell>
          <cell r="M72">
            <v>2</v>
          </cell>
          <cell r="O72">
            <v>0</v>
          </cell>
          <cell r="Q72">
            <v>0</v>
          </cell>
          <cell r="R72">
            <v>0</v>
          </cell>
        </row>
        <row r="73">
          <cell r="A73" t="str">
            <v xml:space="preserve"> 449  Колбаса Дугушка Стародворская ВЕС ТС Дугушка ПОКОМ</v>
          </cell>
          <cell r="B73" t="str">
            <v>кг</v>
          </cell>
          <cell r="C73">
            <v>3043.3290000000002</v>
          </cell>
          <cell r="D73">
            <v>5085.78</v>
          </cell>
          <cell r="E73">
            <v>1962.5450000000001</v>
          </cell>
          <cell r="F73">
            <v>3207.8960000000002</v>
          </cell>
          <cell r="G73">
            <v>1</v>
          </cell>
          <cell r="H73">
            <v>60</v>
          </cell>
          <cell r="I73" t="str">
            <v>матрица</v>
          </cell>
          <cell r="K73">
            <v>1965.05</v>
          </cell>
          <cell r="L73">
            <v>-2.5049999999998818</v>
          </cell>
          <cell r="M73">
            <v>1942.105</v>
          </cell>
          <cell r="N73">
            <v>20.440000000000001</v>
          </cell>
          <cell r="O73">
            <v>0</v>
          </cell>
          <cell r="P73">
            <v>500</v>
          </cell>
          <cell r="Q73">
            <v>485.63498000000379</v>
          </cell>
          <cell r="R73">
            <v>0</v>
          </cell>
        </row>
        <row r="74">
          <cell r="A74" t="str">
            <v xml:space="preserve"> 452  Колбаса Со шпиком ВЕС большой батон ТМ Особый рецепт  ПОКОМ</v>
          </cell>
          <cell r="B74" t="str">
            <v>кг</v>
          </cell>
          <cell r="C74">
            <v>2337.3980000000001</v>
          </cell>
          <cell r="D74">
            <v>2294.1880000000001</v>
          </cell>
          <cell r="E74">
            <v>938.94299999999998</v>
          </cell>
          <cell r="F74">
            <v>1865.3330000000001</v>
          </cell>
          <cell r="G74">
            <v>1</v>
          </cell>
          <cell r="H74">
            <v>60</v>
          </cell>
          <cell r="I74" t="str">
            <v>матрица</v>
          </cell>
          <cell r="K74">
            <v>997.94899999999996</v>
          </cell>
          <cell r="L74">
            <v>-59.005999999999972</v>
          </cell>
          <cell r="M74">
            <v>908.76499999999999</v>
          </cell>
          <cell r="N74">
            <v>30.178000000000001</v>
          </cell>
          <cell r="O74">
            <v>0</v>
          </cell>
          <cell r="P74">
            <v>300</v>
          </cell>
          <cell r="Q74">
            <v>384.52631999999988</v>
          </cell>
          <cell r="R74">
            <v>0</v>
          </cell>
        </row>
        <row r="75">
          <cell r="A75" t="str">
            <v xml:space="preserve"> 456  Колбаса Филейная ТМ Особый рецепт ВЕС большой батон  ПОКОМ</v>
          </cell>
          <cell r="B75" t="str">
            <v>кг</v>
          </cell>
          <cell r="C75">
            <v>1515.7560000000001</v>
          </cell>
          <cell r="D75">
            <v>3310.0970000000002</v>
          </cell>
          <cell r="E75">
            <v>1734.9860000000001</v>
          </cell>
          <cell r="F75">
            <v>2063.8780000000002</v>
          </cell>
          <cell r="G75">
            <v>1</v>
          </cell>
          <cell r="H75">
            <v>60</v>
          </cell>
          <cell r="I75" t="str">
            <v>матрица</v>
          </cell>
          <cell r="K75">
            <v>2407.8069999999998</v>
          </cell>
          <cell r="L75">
            <v>-672.82099999999969</v>
          </cell>
          <cell r="M75">
            <v>1675.4290000000001</v>
          </cell>
          <cell r="N75">
            <v>59.557000000000002</v>
          </cell>
          <cell r="O75">
            <v>0</v>
          </cell>
          <cell r="P75">
            <v>700</v>
          </cell>
          <cell r="Q75">
            <v>1556.3322599999999</v>
          </cell>
          <cell r="R75">
            <v>0</v>
          </cell>
        </row>
        <row r="76">
          <cell r="A76" t="str">
            <v xml:space="preserve"> 457  Колбаса Молочная ТМ Особый рецепт ВЕС большой батон  ПОКОМ</v>
          </cell>
          <cell r="B76" t="str">
            <v>кг</v>
          </cell>
          <cell r="C76">
            <v>4177.7579999999998</v>
          </cell>
          <cell r="D76">
            <v>4845.5889999999999</v>
          </cell>
          <cell r="E76">
            <v>2428.3720000000003</v>
          </cell>
          <cell r="F76">
            <v>2429.5500000000002</v>
          </cell>
          <cell r="G76">
            <v>1</v>
          </cell>
          <cell r="H76">
            <v>60</v>
          </cell>
          <cell r="I76" t="str">
            <v>матрица</v>
          </cell>
          <cell r="K76">
            <v>3304.462</v>
          </cell>
          <cell r="L76">
            <v>-876.08999999999969</v>
          </cell>
          <cell r="M76">
            <v>2067.1530000000002</v>
          </cell>
          <cell r="N76">
            <v>211.21899999999999</v>
          </cell>
          <cell r="O76">
            <v>150</v>
          </cell>
          <cell r="Q76">
            <v>507.28054000000009</v>
          </cell>
          <cell r="R76">
            <v>111</v>
          </cell>
        </row>
        <row r="77">
          <cell r="A77" t="str">
            <v xml:space="preserve"> 460  Колбаса Стародворская Традиционная ВЕС ТМ Стародворье в оболочке полиамид. ПОКОМ</v>
          </cell>
          <cell r="B77" t="str">
            <v>кг</v>
          </cell>
          <cell r="C77">
            <v>16.077999999999999</v>
          </cell>
          <cell r="E77">
            <v>1.3440000000000001</v>
          </cell>
          <cell r="F77">
            <v>4.048</v>
          </cell>
          <cell r="G77">
            <v>0</v>
          </cell>
          <cell r="H77">
            <v>55</v>
          </cell>
          <cell r="I77" t="str">
            <v>не в матрице</v>
          </cell>
          <cell r="K77">
            <v>1.3</v>
          </cell>
          <cell r="L77">
            <v>4.4000000000000039E-2</v>
          </cell>
          <cell r="M77">
            <v>1.3440000000000001</v>
          </cell>
          <cell r="O77">
            <v>0</v>
          </cell>
          <cell r="Q77">
            <v>0</v>
          </cell>
          <cell r="R77">
            <v>0</v>
          </cell>
        </row>
        <row r="78">
          <cell r="A78" t="str">
            <v xml:space="preserve"> 463  Колбаса Молочная Традиционнаяв оболочке полиамид.ТМ Стародворье. ВЕС ПОКОМ</v>
          </cell>
          <cell r="B78" t="str">
            <v>кг</v>
          </cell>
          <cell r="C78">
            <v>5.3719999999999999</v>
          </cell>
          <cell r="D78">
            <v>21.52</v>
          </cell>
          <cell r="E78">
            <v>1.3380000000000001</v>
          </cell>
          <cell r="F78">
            <v>25.541</v>
          </cell>
          <cell r="G78">
            <v>0</v>
          </cell>
          <cell r="H78">
            <v>55</v>
          </cell>
          <cell r="I78" t="str">
            <v>не в матрице</v>
          </cell>
          <cell r="K78">
            <v>1.3</v>
          </cell>
          <cell r="L78">
            <v>3.8000000000000034E-2</v>
          </cell>
          <cell r="M78">
            <v>1.3380000000000001</v>
          </cell>
          <cell r="O78">
            <v>0</v>
          </cell>
          <cell r="Q78">
            <v>0</v>
          </cell>
          <cell r="R78">
            <v>0</v>
          </cell>
        </row>
        <row r="79">
          <cell r="A79" t="str">
            <v xml:space="preserve"> 465  Колбаса Филейная оригинальная ВЕС 0,8кг ТМ Особый рецепт в оболочке полиамид  ПОКОМ</v>
          </cell>
          <cell r="B79" t="str">
            <v>кг</v>
          </cell>
          <cell r="C79">
            <v>-2.2810000000000001</v>
          </cell>
          <cell r="D79">
            <v>158.714</v>
          </cell>
          <cell r="F79">
            <v>96.132000000000005</v>
          </cell>
          <cell r="G79">
            <v>1</v>
          </cell>
          <cell r="H79">
            <v>60</v>
          </cell>
          <cell r="I79" t="str">
            <v>матрица</v>
          </cell>
          <cell r="K79">
            <v>90</v>
          </cell>
          <cell r="L79">
            <v>-90</v>
          </cell>
          <cell r="M79">
            <v>0</v>
          </cell>
          <cell r="O79">
            <v>0</v>
          </cell>
          <cell r="P79">
            <v>50</v>
          </cell>
          <cell r="Q79">
            <v>50.160400000000003</v>
          </cell>
          <cell r="R79">
            <v>0</v>
          </cell>
        </row>
        <row r="80">
          <cell r="A80" t="str">
            <v xml:space="preserve"> 490  Колбаса Сервелат Филейский ТМ Вязанка  0,3 кг. срез  ПОКОМ</v>
          </cell>
          <cell r="B80" t="str">
            <v>шт</v>
          </cell>
          <cell r="C80">
            <v>12</v>
          </cell>
          <cell r="D80">
            <v>19</v>
          </cell>
          <cell r="E80">
            <v>5</v>
          </cell>
          <cell r="F80">
            <v>13</v>
          </cell>
          <cell r="G80">
            <v>0</v>
          </cell>
          <cell r="H80">
            <v>40</v>
          </cell>
          <cell r="I80" t="str">
            <v>не в матрице</v>
          </cell>
          <cell r="K80">
            <v>5</v>
          </cell>
          <cell r="L80">
            <v>0</v>
          </cell>
          <cell r="M80">
            <v>5</v>
          </cell>
          <cell r="O80">
            <v>0</v>
          </cell>
          <cell r="Q80">
            <v>7.7999999999999989</v>
          </cell>
          <cell r="R80">
            <v>0</v>
          </cell>
        </row>
        <row r="81">
          <cell r="A81" t="str">
            <v xml:space="preserve"> 491  Колбаса Филейская Рубленая ТМ Вязанка  0,3 кг. срез.  ПОКОМ</v>
          </cell>
          <cell r="B81" t="str">
            <v>шт</v>
          </cell>
          <cell r="C81">
            <v>12</v>
          </cell>
          <cell r="D81">
            <v>6</v>
          </cell>
          <cell r="E81">
            <v>5</v>
          </cell>
          <cell r="G81">
            <v>0</v>
          </cell>
          <cell r="H81">
            <v>40</v>
          </cell>
          <cell r="I81" t="str">
            <v>не в матрице</v>
          </cell>
          <cell r="K81">
            <v>10</v>
          </cell>
          <cell r="L81">
            <v>-5</v>
          </cell>
          <cell r="M81">
            <v>5</v>
          </cell>
          <cell r="O81">
            <v>0</v>
          </cell>
          <cell r="Q81">
            <v>10</v>
          </cell>
          <cell r="R81">
            <v>0</v>
          </cell>
        </row>
        <row r="82">
          <cell r="A82" t="str">
            <v xml:space="preserve"> 498  Колбаса Сочинка рубленая с сочным окороком 0,3кг ТМ Стародворье  ПОКОМ</v>
          </cell>
          <cell r="B82" t="str">
            <v>шт</v>
          </cell>
          <cell r="C82">
            <v>193</v>
          </cell>
          <cell r="D82">
            <v>32</v>
          </cell>
          <cell r="E82">
            <v>110</v>
          </cell>
          <cell r="F82">
            <v>72</v>
          </cell>
          <cell r="G82">
            <v>0.3</v>
          </cell>
          <cell r="H82">
            <v>40</v>
          </cell>
          <cell r="I82" t="str">
            <v>матрица</v>
          </cell>
          <cell r="K82">
            <v>112</v>
          </cell>
          <cell r="L82">
            <v>-2</v>
          </cell>
          <cell r="M82">
            <v>110</v>
          </cell>
          <cell r="O82">
            <v>0</v>
          </cell>
          <cell r="Q82">
            <v>45</v>
          </cell>
          <cell r="R82">
            <v>0</v>
          </cell>
        </row>
        <row r="83">
          <cell r="A83" t="str">
            <v>090  Мини-салями со вкусом бекона,  0.05кг, ядрена копоть   ПОКОМ</v>
          </cell>
          <cell r="B83" t="str">
            <v>шт</v>
          </cell>
          <cell r="C83">
            <v>35</v>
          </cell>
          <cell r="E83">
            <v>3</v>
          </cell>
          <cell r="F83">
            <v>32</v>
          </cell>
          <cell r="G83">
            <v>0.05</v>
          </cell>
          <cell r="H83">
            <v>120</v>
          </cell>
          <cell r="I83" t="str">
            <v>матрица</v>
          </cell>
          <cell r="K83">
            <v>3</v>
          </cell>
          <cell r="L83">
            <v>0</v>
          </cell>
          <cell r="M83">
            <v>3</v>
          </cell>
          <cell r="O83">
            <v>0</v>
          </cell>
          <cell r="Q83">
            <v>0</v>
          </cell>
          <cell r="R83">
            <v>0</v>
          </cell>
        </row>
        <row r="84">
          <cell r="A84" t="str">
            <v>255  Сосиски Молочные для завтрака ТМ Особый рецепт, п/а МГС, ВЕС, ТМ Стародворье  ПОКОМ</v>
          </cell>
          <cell r="B84" t="str">
            <v>кг</v>
          </cell>
          <cell r="C84">
            <v>7600.4250000000002</v>
          </cell>
          <cell r="D84">
            <v>3902.6660000000002</v>
          </cell>
          <cell r="E84">
            <v>5116.0079999999998</v>
          </cell>
          <cell r="F84">
            <v>4952.1930000000002</v>
          </cell>
          <cell r="G84">
            <v>1</v>
          </cell>
          <cell r="H84">
            <v>40</v>
          </cell>
          <cell r="I84" t="str">
            <v>матрица</v>
          </cell>
          <cell r="K84">
            <v>5387.3180000000002</v>
          </cell>
          <cell r="L84">
            <v>-271.3100000000004</v>
          </cell>
          <cell r="M84">
            <v>5090.1579999999994</v>
          </cell>
          <cell r="N84">
            <v>25.85</v>
          </cell>
          <cell r="O84">
            <v>0</v>
          </cell>
          <cell r="P84">
            <v>500</v>
          </cell>
          <cell r="Q84">
            <v>1123.552600000002</v>
          </cell>
          <cell r="R84">
            <v>0</v>
          </cell>
        </row>
        <row r="85">
          <cell r="A85" t="str">
            <v>348  Колбаса Молочная оригинальная ТМ Особый рецепт. большой батон, ВЕС ПОКОМ</v>
          </cell>
          <cell r="B85" t="str">
            <v>кг</v>
          </cell>
          <cell r="C85">
            <v>50.100999999999999</v>
          </cell>
          <cell r="D85">
            <v>71.593000000000004</v>
          </cell>
          <cell r="E85">
            <v>71.715999999999994</v>
          </cell>
          <cell r="F85">
            <v>-1.9E-2</v>
          </cell>
          <cell r="G85">
            <v>1</v>
          </cell>
          <cell r="H85">
            <v>60</v>
          </cell>
          <cell r="I85" t="str">
            <v>матрица</v>
          </cell>
          <cell r="K85">
            <v>108.238</v>
          </cell>
          <cell r="L85">
            <v>-36.522000000000006</v>
          </cell>
          <cell r="M85">
            <v>71.715999999999994</v>
          </cell>
          <cell r="O85">
            <v>0</v>
          </cell>
          <cell r="Q85">
            <v>0</v>
          </cell>
          <cell r="R85">
            <v>0</v>
          </cell>
        </row>
        <row r="86">
          <cell r="A86" t="str">
            <v>495  Колбаса Сочинка по-европейски с сочной грудинкой 0,3кг ТМ Стародворье  ПОКОМ</v>
          </cell>
          <cell r="B86" t="str">
            <v>шт</v>
          </cell>
          <cell r="C86">
            <v>326</v>
          </cell>
          <cell r="D86">
            <v>70</v>
          </cell>
          <cell r="E86">
            <v>203</v>
          </cell>
          <cell r="F86">
            <v>171</v>
          </cell>
          <cell r="G86">
            <v>0.3</v>
          </cell>
          <cell r="H86">
            <v>40</v>
          </cell>
          <cell r="I86" t="str">
            <v>матрица</v>
          </cell>
          <cell r="K86">
            <v>206</v>
          </cell>
          <cell r="L86">
            <v>-3</v>
          </cell>
          <cell r="M86">
            <v>203</v>
          </cell>
          <cell r="O86">
            <v>0</v>
          </cell>
          <cell r="Q86">
            <v>72</v>
          </cell>
          <cell r="R86">
            <v>0</v>
          </cell>
        </row>
        <row r="87">
          <cell r="A87" t="str">
            <v>496  Колбаса Сочинка по-фински с сочным окроком 0,3кг ТМ Стародворье  ПОКОМ</v>
          </cell>
          <cell r="B87" t="str">
            <v>шт</v>
          </cell>
          <cell r="C87">
            <v>277</v>
          </cell>
          <cell r="D87">
            <v>25</v>
          </cell>
          <cell r="E87">
            <v>120</v>
          </cell>
          <cell r="F87">
            <v>73</v>
          </cell>
          <cell r="G87">
            <v>0.3</v>
          </cell>
          <cell r="H87">
            <v>40</v>
          </cell>
          <cell r="I87" t="str">
            <v>матрица</v>
          </cell>
          <cell r="K87">
            <v>122</v>
          </cell>
          <cell r="L87">
            <v>-2</v>
          </cell>
          <cell r="M87">
            <v>120</v>
          </cell>
          <cell r="O87">
            <v>0</v>
          </cell>
          <cell r="Q87">
            <v>31.399999999999981</v>
          </cell>
          <cell r="R87">
            <v>0</v>
          </cell>
        </row>
        <row r="88">
          <cell r="A88" t="str">
            <v>501 Сосиски Филейские по-ганноверски ТМ Вязанка.в оболочке амицел в м.г.с ВЕС. ПОКОМ</v>
          </cell>
          <cell r="B88" t="str">
            <v>кг</v>
          </cell>
          <cell r="C88">
            <v>28.872</v>
          </cell>
          <cell r="D88">
            <v>17.762</v>
          </cell>
          <cell r="E88">
            <v>2.7650000000000001</v>
          </cell>
          <cell r="F88">
            <v>31.4</v>
          </cell>
          <cell r="G88">
            <v>1</v>
          </cell>
          <cell r="H88">
            <v>45</v>
          </cell>
          <cell r="I88" t="str">
            <v>матрица</v>
          </cell>
          <cell r="K88">
            <v>2.7</v>
          </cell>
          <cell r="L88">
            <v>6.4999999999999947E-2</v>
          </cell>
          <cell r="M88">
            <v>2.7650000000000001</v>
          </cell>
          <cell r="O88">
            <v>0</v>
          </cell>
          <cell r="Q88">
            <v>0</v>
          </cell>
          <cell r="R88">
            <v>0</v>
          </cell>
        </row>
        <row r="89">
          <cell r="A89" t="str">
            <v>503 Колбаса Филейская со шпиком ТМ Вязанка в оболочке полиамид.ПОКОМ</v>
          </cell>
          <cell r="B89" t="str">
            <v>кг</v>
          </cell>
          <cell r="C89">
            <v>59.639000000000003</v>
          </cell>
          <cell r="D89">
            <v>52.530999999999999</v>
          </cell>
          <cell r="E89">
            <v>43.485999999999997</v>
          </cell>
          <cell r="F89">
            <v>44.914999999999999</v>
          </cell>
          <cell r="G89">
            <v>1</v>
          </cell>
          <cell r="H89">
            <v>50</v>
          </cell>
          <cell r="I89" t="str">
            <v>матрица</v>
          </cell>
          <cell r="K89">
            <v>43.6</v>
          </cell>
          <cell r="L89">
            <v>-0.11400000000000432</v>
          </cell>
          <cell r="M89">
            <v>43.485999999999997</v>
          </cell>
          <cell r="O89">
            <v>0</v>
          </cell>
          <cell r="Q89">
            <v>6.2097999999999871</v>
          </cell>
          <cell r="R89">
            <v>0</v>
          </cell>
        </row>
        <row r="90">
          <cell r="A90" t="str">
            <v>504  Ветчина Мясорубская с окороком 0,33кг срез ТМ Стародворье  ПОКОМ</v>
          </cell>
          <cell r="B90" t="str">
            <v>шт</v>
          </cell>
          <cell r="C90">
            <v>31</v>
          </cell>
          <cell r="D90">
            <v>24</v>
          </cell>
          <cell r="E90">
            <v>9</v>
          </cell>
          <cell r="F90">
            <v>34</v>
          </cell>
          <cell r="G90">
            <v>0</v>
          </cell>
          <cell r="H90">
            <v>40</v>
          </cell>
          <cell r="I90" t="str">
            <v>не в матрице</v>
          </cell>
          <cell r="K90">
            <v>9</v>
          </cell>
          <cell r="L90">
            <v>0</v>
          </cell>
          <cell r="M90">
            <v>9</v>
          </cell>
          <cell r="O90">
            <v>0</v>
          </cell>
          <cell r="Q90">
            <v>0</v>
          </cell>
          <cell r="R90">
            <v>0</v>
          </cell>
        </row>
        <row r="91">
          <cell r="A91" t="str">
            <v>515  Колбаса Сервелат Мясорубский Делюкс 0,3кг ТМ Стародворье  ПОКОМ</v>
          </cell>
          <cell r="B91" t="str">
            <v>шт</v>
          </cell>
          <cell r="C91">
            <v>16</v>
          </cell>
          <cell r="D91">
            <v>17</v>
          </cell>
          <cell r="E91">
            <v>8</v>
          </cell>
          <cell r="F91">
            <v>16</v>
          </cell>
          <cell r="G91">
            <v>0.3</v>
          </cell>
          <cell r="H91">
            <v>40</v>
          </cell>
          <cell r="I91" t="str">
            <v>матрица</v>
          </cell>
          <cell r="K91">
            <v>8</v>
          </cell>
          <cell r="L91">
            <v>0</v>
          </cell>
          <cell r="M91">
            <v>8</v>
          </cell>
          <cell r="O91">
            <v>0</v>
          </cell>
          <cell r="Q91">
            <v>6</v>
          </cell>
          <cell r="R91">
            <v>0</v>
          </cell>
        </row>
        <row r="92">
          <cell r="A92" t="str">
            <v>519  Грудинка 0,12 кг нарезка ТМ Стародворье  ПОКОМ</v>
          </cell>
          <cell r="B92" t="str">
            <v>шт</v>
          </cell>
          <cell r="C92">
            <v>42</v>
          </cell>
          <cell r="D92">
            <v>11</v>
          </cell>
          <cell r="E92">
            <v>4</v>
          </cell>
          <cell r="F92">
            <v>25</v>
          </cell>
          <cell r="G92">
            <v>0.12</v>
          </cell>
          <cell r="H92">
            <v>45</v>
          </cell>
          <cell r="I92" t="str">
            <v>матрица</v>
          </cell>
          <cell r="K92">
            <v>5</v>
          </cell>
          <cell r="L92">
            <v>-1</v>
          </cell>
          <cell r="M92">
            <v>4</v>
          </cell>
          <cell r="O92">
            <v>0</v>
          </cell>
          <cell r="Q92">
            <v>0</v>
          </cell>
          <cell r="R92">
            <v>0</v>
          </cell>
        </row>
        <row r="93">
          <cell r="A93" t="str">
            <v>522  Колбаса Гвардейская с/к ТМ Стародворье  ПОКОМ</v>
          </cell>
          <cell r="B93" t="str">
            <v>кг</v>
          </cell>
          <cell r="C93">
            <v>20.065000000000001</v>
          </cell>
          <cell r="G93">
            <v>1</v>
          </cell>
          <cell r="H93">
            <v>180</v>
          </cell>
          <cell r="I93" t="str">
            <v>матрица</v>
          </cell>
          <cell r="L93">
            <v>0</v>
          </cell>
          <cell r="M93">
            <v>0</v>
          </cell>
          <cell r="O93">
            <v>0</v>
          </cell>
          <cell r="Q93">
            <v>0</v>
          </cell>
          <cell r="R93">
            <v>0</v>
          </cell>
        </row>
        <row r="94">
          <cell r="A94" t="str">
            <v>С/к колбасы Салями Охотничья Бордо Весовые б/о терм/п 180 Стародворье</v>
          </cell>
          <cell r="B94" t="str">
            <v>кг</v>
          </cell>
          <cell r="G94">
            <v>1</v>
          </cell>
          <cell r="H94">
            <v>180</v>
          </cell>
          <cell r="I94" t="str">
            <v>матрица</v>
          </cell>
          <cell r="R94">
            <v>0</v>
          </cell>
        </row>
        <row r="95">
          <cell r="A95" t="str">
            <v>С/к колбасы Княжеская Бордо Весовые б/о терм/п Стародворье</v>
          </cell>
          <cell r="B95" t="str">
            <v>кг</v>
          </cell>
          <cell r="G95">
            <v>1</v>
          </cell>
          <cell r="H95">
            <v>180</v>
          </cell>
          <cell r="I95" t="str">
            <v>матрица</v>
          </cell>
          <cell r="R95">
            <v>0</v>
          </cell>
        </row>
        <row r="96">
          <cell r="A96" t="str">
            <v>Сыровяленые колбасы «Фуэт» Фикс.вес 0,07 нарезка ТМ «Стародворье»</v>
          </cell>
          <cell r="B96" t="str">
            <v>шт</v>
          </cell>
          <cell r="G96">
            <v>7.0000000000000007E-2</v>
          </cell>
          <cell r="H96">
            <v>90</v>
          </cell>
          <cell r="I96" t="str">
            <v>матрица</v>
          </cell>
          <cell r="R96">
            <v>0</v>
          </cell>
        </row>
        <row r="97">
          <cell r="A97" t="str">
            <v>Деликатесы с/к «Корейка Вяленая выдержанная» Фикс.вес 0,05 нарезка ТМ «Стародворье»</v>
          </cell>
          <cell r="B97" t="str">
            <v>шт</v>
          </cell>
          <cell r="G97">
            <v>0.05</v>
          </cell>
          <cell r="H97">
            <v>90</v>
          </cell>
          <cell r="I97" t="str">
            <v>матрица</v>
          </cell>
          <cell r="R97">
            <v>0</v>
          </cell>
        </row>
        <row r="98">
          <cell r="A98" t="str">
            <v>Деликатесы с/к «Окорок Прошутто сыровяленый выдержанный» Фикс.вес 0,055 нарезка ТМ «Стародворье»</v>
          </cell>
          <cell r="B98" t="str">
            <v>шт</v>
          </cell>
          <cell r="G98">
            <v>0.05</v>
          </cell>
          <cell r="H98">
            <v>90</v>
          </cell>
          <cell r="I98" t="str">
            <v>матрица</v>
          </cell>
          <cell r="R98">
            <v>0</v>
          </cell>
        </row>
        <row r="99">
          <cell r="A99" t="str">
            <v>Паштеты «Печеночный с морковью ГОСТ» Фикс.вес 0,1 ТМ «Стародворье»</v>
          </cell>
          <cell r="B99" t="str">
            <v>шт</v>
          </cell>
          <cell r="G99">
            <v>0.1</v>
          </cell>
          <cell r="H99">
            <v>730</v>
          </cell>
          <cell r="I99" t="str">
            <v>матрица</v>
          </cell>
          <cell r="R99">
            <v>0</v>
          </cell>
        </row>
        <row r="100">
          <cell r="A100" t="str">
            <v>Паштеты Со сливочным маслом ГОСТ Бордо фикс.вес 0,1 Стародворье</v>
          </cell>
          <cell r="B100" t="str">
            <v>шт</v>
          </cell>
          <cell r="G100">
            <v>0.1</v>
          </cell>
          <cell r="H100">
            <v>730</v>
          </cell>
          <cell r="I100" t="str">
            <v>матрица</v>
          </cell>
          <cell r="R100">
            <v>0</v>
          </cell>
        </row>
        <row r="101">
          <cell r="A101" t="str">
            <v>Паштеты «Любительский ГОСТ» Фикс.вес 0,1 ТМ «Стародворье»</v>
          </cell>
          <cell r="B101" t="str">
            <v>шт</v>
          </cell>
          <cell r="G101">
            <v>0.1</v>
          </cell>
          <cell r="H101">
            <v>730</v>
          </cell>
          <cell r="I101" t="str">
            <v>матрица</v>
          </cell>
          <cell r="R101">
            <v>0</v>
          </cell>
        </row>
        <row r="102">
          <cell r="A102" t="str">
            <v>Деликатесы с/к "Окорок Хамон Вяленый выдержанный" Фикс.вес 0,055 нарезка ТМ "Стародворье"</v>
          </cell>
          <cell r="B102" t="str">
            <v>шт</v>
          </cell>
          <cell r="G102">
            <v>5.5E-2</v>
          </cell>
          <cell r="H102">
            <v>90</v>
          </cell>
          <cell r="I102" t="str">
            <v>матрица</v>
          </cell>
          <cell r="R102">
            <v>0</v>
          </cell>
        </row>
        <row r="103">
          <cell r="A103" t="str">
            <v>Сырокопченые колбасы "Сальчичон" Фикс.вес 0,07 нарезка ТМ "Стародворье"</v>
          </cell>
          <cell r="B103" t="str">
            <v>шт</v>
          </cell>
          <cell r="G103">
            <v>7.0000000000000007E-2</v>
          </cell>
          <cell r="H103">
            <v>90</v>
          </cell>
          <cell r="I103" t="str">
            <v>матрица</v>
          </cell>
          <cell r="R103">
            <v>0</v>
          </cell>
        </row>
        <row r="104">
          <cell r="A104" t="str">
            <v>Сырокопченые колбасы "Сервелат Ореховый" Фикс.вес 0,07 нарезка ТМ "Стародворье"</v>
          </cell>
          <cell r="B104" t="str">
            <v>шт</v>
          </cell>
          <cell r="G104">
            <v>7.0000000000000007E-2</v>
          </cell>
          <cell r="H104">
            <v>90</v>
          </cell>
          <cell r="I104" t="str">
            <v>матрица</v>
          </cell>
          <cell r="R10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6" sqref="X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.28515625" customWidth="1"/>
    <col min="10" max="10" width="1" customWidth="1"/>
    <col min="11" max="17" width="7" customWidth="1"/>
    <col min="18" max="18" width="7" style="9" customWidth="1"/>
    <col min="19" max="20" width="7" customWidth="1"/>
    <col min="21" max="22" width="7" style="33" customWidth="1"/>
    <col min="23" max="23" width="7" customWidth="1"/>
    <col min="24" max="24" width="8.7109375" customWidth="1"/>
    <col min="25" max="26" width="5" customWidth="1"/>
    <col min="27" max="36" width="6" customWidth="1"/>
    <col min="37" max="37" width="12.140625" customWidth="1"/>
    <col min="38" max="39" width="7" customWidth="1"/>
    <col min="40" max="53" width="3" customWidth="1"/>
  </cols>
  <sheetData>
    <row r="1" spans="1:53" x14ac:dyDescent="0.25">
      <c r="A1" s="20"/>
      <c r="B1" s="20"/>
      <c r="C1" s="20"/>
      <c r="D1" s="20"/>
      <c r="E1" s="20"/>
      <c r="F1" s="20"/>
      <c r="G1" s="7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34">
        <v>0.75</v>
      </c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</row>
    <row r="2" spans="1:53" x14ac:dyDescent="0.25">
      <c r="A2" s="20"/>
      <c r="B2" s="20"/>
      <c r="C2" s="20"/>
      <c r="D2" s="20"/>
      <c r="E2" s="20"/>
      <c r="F2" s="20"/>
      <c r="G2" s="7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0" t="s">
        <v>14</v>
      </c>
      <c r="S3" s="1" t="s">
        <v>15</v>
      </c>
      <c r="T3" s="2" t="s">
        <v>16</v>
      </c>
      <c r="U3" s="2" t="s">
        <v>167</v>
      </c>
      <c r="V3" s="2" t="s">
        <v>167</v>
      </c>
      <c r="W3" s="6" t="s">
        <v>17</v>
      </c>
      <c r="X3" s="6" t="s">
        <v>18</v>
      </c>
      <c r="Y3" s="1" t="s">
        <v>19</v>
      </c>
      <c r="Z3" s="1" t="s">
        <v>20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22</v>
      </c>
      <c r="AL3" s="1" t="s">
        <v>23</v>
      </c>
      <c r="AM3" s="1" t="s">
        <v>23</v>
      </c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</row>
    <row r="4" spans="1:53" x14ac:dyDescent="0.25">
      <c r="A4" s="20"/>
      <c r="B4" s="20"/>
      <c r="C4" s="20"/>
      <c r="D4" s="20"/>
      <c r="E4" s="20"/>
      <c r="F4" s="20"/>
      <c r="G4" s="7"/>
      <c r="H4" s="20"/>
      <c r="I4" s="20"/>
      <c r="J4" s="20"/>
      <c r="K4" s="20"/>
      <c r="L4" s="20"/>
      <c r="M4" s="20"/>
      <c r="N4" s="20"/>
      <c r="O4" s="20" t="s">
        <v>24</v>
      </c>
      <c r="P4" s="20" t="s">
        <v>25</v>
      </c>
      <c r="Q4" s="20" t="s">
        <v>26</v>
      </c>
      <c r="R4" s="20" t="s">
        <v>27</v>
      </c>
      <c r="S4" s="20" t="s">
        <v>28</v>
      </c>
      <c r="T4" s="20"/>
      <c r="U4" s="20" t="s">
        <v>168</v>
      </c>
      <c r="V4" s="20" t="s">
        <v>169</v>
      </c>
      <c r="W4" s="20"/>
      <c r="X4" s="20"/>
      <c r="Y4" s="20"/>
      <c r="Z4" s="20"/>
      <c r="AA4" s="20" t="s">
        <v>29</v>
      </c>
      <c r="AB4" s="20" t="s">
        <v>30</v>
      </c>
      <c r="AC4" s="20" t="s">
        <v>31</v>
      </c>
      <c r="AD4" s="20" t="s">
        <v>32</v>
      </c>
      <c r="AE4" s="20" t="s">
        <v>33</v>
      </c>
      <c r="AF4" s="20" t="s">
        <v>34</v>
      </c>
      <c r="AG4" s="20" t="s">
        <v>35</v>
      </c>
      <c r="AH4" s="20" t="s">
        <v>36</v>
      </c>
      <c r="AI4" s="20" t="s">
        <v>37</v>
      </c>
      <c r="AJ4" s="20" t="s">
        <v>38</v>
      </c>
      <c r="AK4" s="20"/>
      <c r="AL4" s="20" t="s">
        <v>168</v>
      </c>
      <c r="AM4" s="20" t="s">
        <v>169</v>
      </c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</row>
    <row r="5" spans="1:53" x14ac:dyDescent="0.25">
      <c r="A5" s="20"/>
      <c r="B5" s="20"/>
      <c r="C5" s="20"/>
      <c r="D5" s="20"/>
      <c r="E5" s="3">
        <f>SUM(E6:E499)</f>
        <v>40733.934000000008</v>
      </c>
      <c r="F5" s="3">
        <f>SUM(F6:F499)</f>
        <v>35660.434000000001</v>
      </c>
      <c r="G5" s="7"/>
      <c r="H5" s="20"/>
      <c r="I5" s="20"/>
      <c r="J5" s="20"/>
      <c r="K5" s="3">
        <f t="shared" ref="K5:W5" si="0">SUM(K6:K499)</f>
        <v>49334.207000000002</v>
      </c>
      <c r="L5" s="3">
        <f t="shared" si="0"/>
        <v>-8600.2729999999974</v>
      </c>
      <c r="M5" s="3">
        <f t="shared" si="0"/>
        <v>36050.386999999988</v>
      </c>
      <c r="N5" s="3">
        <f t="shared" si="0"/>
        <v>2762.5469999999996</v>
      </c>
      <c r="O5" s="3">
        <f t="shared" si="0"/>
        <v>1921</v>
      </c>
      <c r="P5" s="3">
        <f t="shared" si="0"/>
        <v>12222.475860000008</v>
      </c>
      <c r="Q5" s="3">
        <f t="shared" si="0"/>
        <v>20612.193719999988</v>
      </c>
      <c r="R5" s="3">
        <f t="shared" si="0"/>
        <v>1561</v>
      </c>
      <c r="S5" s="3">
        <f t="shared" si="0"/>
        <v>7210.0773999999992</v>
      </c>
      <c r="T5" s="3">
        <f t="shared" si="0"/>
        <v>16131.401540000003</v>
      </c>
      <c r="U5" s="3">
        <f t="shared" si="0"/>
        <v>15631.401540000003</v>
      </c>
      <c r="V5" s="3">
        <f t="shared" ref="V5" si="1">SUM(V6:V499)</f>
        <v>2901.0888500000001</v>
      </c>
      <c r="W5" s="3">
        <f t="shared" si="0"/>
        <v>0</v>
      </c>
      <c r="X5" s="20"/>
      <c r="Y5" s="20"/>
      <c r="Z5" s="20"/>
      <c r="AA5" s="3">
        <f t="shared" ref="AA5:AJ5" si="2">SUM(AA6:AA499)</f>
        <v>6908.5664000000015</v>
      </c>
      <c r="AB5" s="3">
        <f t="shared" si="2"/>
        <v>7581.0834000000013</v>
      </c>
      <c r="AC5" s="3">
        <f t="shared" si="2"/>
        <v>7250.6707999999981</v>
      </c>
      <c r="AD5" s="3">
        <f t="shared" si="2"/>
        <v>7317.8251999999984</v>
      </c>
      <c r="AE5" s="3">
        <f t="shared" si="2"/>
        <v>8209.5925999999981</v>
      </c>
      <c r="AF5" s="3">
        <f t="shared" si="2"/>
        <v>7686.5240000000003</v>
      </c>
      <c r="AG5" s="3">
        <f t="shared" si="2"/>
        <v>6538.2910000000002</v>
      </c>
      <c r="AH5" s="3">
        <f t="shared" si="2"/>
        <v>7413.0825999999988</v>
      </c>
      <c r="AI5" s="3">
        <f t="shared" si="2"/>
        <v>7235.9262000000017</v>
      </c>
      <c r="AJ5" s="3">
        <f t="shared" si="2"/>
        <v>6983.2946000000029</v>
      </c>
      <c r="AK5" s="20"/>
      <c r="AL5" s="3">
        <f>SUM(AL6:AL499)</f>
        <v>12787</v>
      </c>
      <c r="AM5" s="3">
        <f>SUM(AM6:AM499)</f>
        <v>2901</v>
      </c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</row>
    <row r="6" spans="1:53" x14ac:dyDescent="0.25">
      <c r="A6" s="20" t="s">
        <v>39</v>
      </c>
      <c r="B6" s="20" t="s">
        <v>40</v>
      </c>
      <c r="C6" s="20">
        <v>180.14099999999999</v>
      </c>
      <c r="D6" s="20">
        <v>650.67100000000005</v>
      </c>
      <c r="E6" s="20">
        <v>303.637</v>
      </c>
      <c r="F6" s="20">
        <v>356.041</v>
      </c>
      <c r="G6" s="7">
        <v>1</v>
      </c>
      <c r="H6" s="20">
        <v>50</v>
      </c>
      <c r="I6" s="20" t="s">
        <v>41</v>
      </c>
      <c r="J6" s="20"/>
      <c r="K6" s="20">
        <v>475.96199999999999</v>
      </c>
      <c r="L6" s="20">
        <f t="shared" ref="L6:L37" si="3">E6-K6</f>
        <v>-172.32499999999999</v>
      </c>
      <c r="M6" s="20">
        <f t="shared" ref="M6:M37" si="4">E6-N6-O6</f>
        <v>292.79700000000003</v>
      </c>
      <c r="N6" s="20">
        <v>10.84</v>
      </c>
      <c r="O6" s="20">
        <v>0</v>
      </c>
      <c r="P6" s="20">
        <v>82.859559999999988</v>
      </c>
      <c r="Q6" s="20">
        <v>0</v>
      </c>
      <c r="R6" s="20">
        <f>IFERROR(VLOOKUP(A6,[1]Sheet!$A:$R,18,0),0)</f>
        <v>0</v>
      </c>
      <c r="S6" s="20">
        <f t="shared" ref="S6:S37" si="5">M6/5</f>
        <v>58.559400000000004</v>
      </c>
      <c r="T6" s="4">
        <f>11*S6-Q6-P6-F6</f>
        <v>205.25284000000005</v>
      </c>
      <c r="U6" s="4">
        <f>T6</f>
        <v>205.25284000000005</v>
      </c>
      <c r="V6" s="4"/>
      <c r="W6" s="4"/>
      <c r="X6" s="20"/>
      <c r="Y6" s="20">
        <f>(F6+P6+Q6+U6+V6)/S6</f>
        <v>11</v>
      </c>
      <c r="Z6" s="20">
        <f t="shared" ref="Z6:Z37" si="6">(F6+P6+Q6)/S6</f>
        <v>7.4949634046796918</v>
      </c>
      <c r="AA6" s="20">
        <v>52.23960000000001</v>
      </c>
      <c r="AB6" s="20">
        <v>60.661199999999987</v>
      </c>
      <c r="AC6" s="20">
        <v>63.102999999999987</v>
      </c>
      <c r="AD6" s="20">
        <v>50.607600000000012</v>
      </c>
      <c r="AE6" s="20">
        <v>53.202599999999997</v>
      </c>
      <c r="AF6" s="20">
        <v>79.527600000000007</v>
      </c>
      <c r="AG6" s="20">
        <v>72.150999999999996</v>
      </c>
      <c r="AH6" s="20">
        <v>60.181400000000011</v>
      </c>
      <c r="AI6" s="20">
        <v>58.173400000000001</v>
      </c>
      <c r="AJ6" s="20">
        <v>73.107600000000005</v>
      </c>
      <c r="AK6" s="20"/>
      <c r="AL6" s="20">
        <f>ROUND(G6*U6,0)</f>
        <v>205</v>
      </c>
      <c r="AM6" s="20">
        <f>ROUND(G6*V6,0)</f>
        <v>0</v>
      </c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</row>
    <row r="7" spans="1:53" x14ac:dyDescent="0.25">
      <c r="A7" s="20" t="s">
        <v>42</v>
      </c>
      <c r="B7" s="20" t="s">
        <v>40</v>
      </c>
      <c r="C7" s="20">
        <v>211.155</v>
      </c>
      <c r="D7" s="20">
        <v>515.28800000000001</v>
      </c>
      <c r="E7" s="20">
        <v>311.80099999999999</v>
      </c>
      <c r="F7" s="20">
        <v>184.68199999999999</v>
      </c>
      <c r="G7" s="7">
        <v>1</v>
      </c>
      <c r="H7" s="20">
        <v>45</v>
      </c>
      <c r="I7" s="20" t="s">
        <v>41</v>
      </c>
      <c r="J7" s="20"/>
      <c r="K7" s="20">
        <v>438.17200000000003</v>
      </c>
      <c r="L7" s="20">
        <f t="shared" si="3"/>
        <v>-126.37100000000004</v>
      </c>
      <c r="M7" s="20">
        <f t="shared" si="4"/>
        <v>217.80099999999999</v>
      </c>
      <c r="N7" s="20"/>
      <c r="O7" s="20">
        <v>94</v>
      </c>
      <c r="P7" s="20">
        <v>130.7296</v>
      </c>
      <c r="Q7" s="20">
        <v>0</v>
      </c>
      <c r="R7" s="20">
        <f>IFERROR(VLOOKUP(A7,[1]Sheet!$A:$R,18,0),0)</f>
        <v>91</v>
      </c>
      <c r="S7" s="20">
        <f t="shared" si="5"/>
        <v>43.560199999999995</v>
      </c>
      <c r="T7" s="4">
        <f t="shared" ref="T7:T13" si="7">11*S7-Q7-P7-F7</f>
        <v>163.75059999999993</v>
      </c>
      <c r="U7" s="4">
        <f t="shared" ref="U7:U70" si="8">T7</f>
        <v>163.75059999999993</v>
      </c>
      <c r="V7" s="4"/>
      <c r="W7" s="4"/>
      <c r="X7" s="20"/>
      <c r="Y7" s="20">
        <f t="shared" ref="Y7:Y70" si="9">(F7+P7+Q7+U7+V7)/S7</f>
        <v>11.000000000000002</v>
      </c>
      <c r="Z7" s="20">
        <f t="shared" si="6"/>
        <v>7.240820749216029</v>
      </c>
      <c r="AA7" s="20">
        <v>26.11719999999999</v>
      </c>
      <c r="AB7" s="20">
        <v>48.417400000000001</v>
      </c>
      <c r="AC7" s="20">
        <v>35.037599999999998</v>
      </c>
      <c r="AD7" s="20">
        <v>41.584799999999987</v>
      </c>
      <c r="AE7" s="20">
        <v>41.801200000000001</v>
      </c>
      <c r="AF7" s="20">
        <v>59.936400000000013</v>
      </c>
      <c r="AG7" s="20">
        <v>33.135199999999983</v>
      </c>
      <c r="AH7" s="20">
        <v>29.4544</v>
      </c>
      <c r="AI7" s="20">
        <v>34.91879999999999</v>
      </c>
      <c r="AJ7" s="20">
        <v>56.119399999999999</v>
      </c>
      <c r="AK7" s="20"/>
      <c r="AL7" s="20">
        <f t="shared" ref="AL7:AL70" si="10">ROUND(G7*U7,0)</f>
        <v>164</v>
      </c>
      <c r="AM7" s="20">
        <f t="shared" ref="AM7:AM70" si="11">ROUND(G7*V7,0)</f>
        <v>0</v>
      </c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</row>
    <row r="8" spans="1:53" x14ac:dyDescent="0.25">
      <c r="A8" s="20" t="s">
        <v>43</v>
      </c>
      <c r="B8" s="20" t="s">
        <v>40</v>
      </c>
      <c r="C8" s="20">
        <v>1071.577</v>
      </c>
      <c r="D8" s="20">
        <v>859.93</v>
      </c>
      <c r="E8" s="20">
        <v>808.16300000000001</v>
      </c>
      <c r="F8" s="20">
        <v>458.995</v>
      </c>
      <c r="G8" s="7">
        <v>1</v>
      </c>
      <c r="H8" s="20">
        <v>45</v>
      </c>
      <c r="I8" s="20" t="s">
        <v>41</v>
      </c>
      <c r="J8" s="20"/>
      <c r="K8" s="20">
        <v>1077.9159999999999</v>
      </c>
      <c r="L8" s="20">
        <f t="shared" si="3"/>
        <v>-269.75299999999993</v>
      </c>
      <c r="M8" s="20">
        <f t="shared" si="4"/>
        <v>637.37699999999995</v>
      </c>
      <c r="N8" s="20">
        <v>32.786000000000001</v>
      </c>
      <c r="O8" s="20">
        <v>138</v>
      </c>
      <c r="P8" s="20">
        <v>142.32460000000009</v>
      </c>
      <c r="Q8" s="20">
        <v>395.80039999999968</v>
      </c>
      <c r="R8" s="20">
        <f>IFERROR(VLOOKUP(A8,[1]Sheet!$A:$R,18,0),0)</f>
        <v>109</v>
      </c>
      <c r="S8" s="20">
        <f t="shared" si="5"/>
        <v>127.47539999999999</v>
      </c>
      <c r="T8" s="4">
        <f t="shared" si="7"/>
        <v>405.10940000000016</v>
      </c>
      <c r="U8" s="4">
        <f t="shared" si="8"/>
        <v>405.10940000000016</v>
      </c>
      <c r="V8" s="4"/>
      <c r="W8" s="4"/>
      <c r="X8" s="20"/>
      <c r="Y8" s="20">
        <f t="shared" si="9"/>
        <v>10.999999999999998</v>
      </c>
      <c r="Z8" s="20">
        <f t="shared" si="6"/>
        <v>7.8220582167225965</v>
      </c>
      <c r="AA8" s="20">
        <v>107.934</v>
      </c>
      <c r="AB8" s="20">
        <v>119.4456</v>
      </c>
      <c r="AC8" s="20">
        <v>99.646800000000013</v>
      </c>
      <c r="AD8" s="20">
        <v>152.92400000000001</v>
      </c>
      <c r="AE8" s="20">
        <v>161.08240000000001</v>
      </c>
      <c r="AF8" s="20">
        <v>135.52119999999999</v>
      </c>
      <c r="AG8" s="20">
        <v>104.1494</v>
      </c>
      <c r="AH8" s="20">
        <v>154.07220000000001</v>
      </c>
      <c r="AI8" s="20">
        <v>146.70699999999999</v>
      </c>
      <c r="AJ8" s="20">
        <v>156.01480000000001</v>
      </c>
      <c r="AK8" s="20"/>
      <c r="AL8" s="20">
        <f t="shared" si="10"/>
        <v>405</v>
      </c>
      <c r="AM8" s="20">
        <f t="shared" si="11"/>
        <v>0</v>
      </c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</row>
    <row r="9" spans="1:53" x14ac:dyDescent="0.25">
      <c r="A9" s="20" t="s">
        <v>44</v>
      </c>
      <c r="B9" s="20" t="s">
        <v>45</v>
      </c>
      <c r="C9" s="20">
        <v>1490</v>
      </c>
      <c r="D9" s="20">
        <v>734</v>
      </c>
      <c r="E9" s="20">
        <v>835</v>
      </c>
      <c r="F9" s="20">
        <v>700</v>
      </c>
      <c r="G9" s="7">
        <v>0.45</v>
      </c>
      <c r="H9" s="20">
        <v>45</v>
      </c>
      <c r="I9" s="20" t="s">
        <v>41</v>
      </c>
      <c r="J9" s="20"/>
      <c r="K9" s="20">
        <v>1028</v>
      </c>
      <c r="L9" s="20">
        <f t="shared" si="3"/>
        <v>-193</v>
      </c>
      <c r="M9" s="20">
        <f t="shared" si="4"/>
        <v>775</v>
      </c>
      <c r="N9" s="20">
        <v>60</v>
      </c>
      <c r="O9" s="20">
        <v>0</v>
      </c>
      <c r="P9" s="20">
        <v>0</v>
      </c>
      <c r="Q9" s="20">
        <v>667.80000000000018</v>
      </c>
      <c r="R9" s="20">
        <f>IFERROR(VLOOKUP(A9,[1]Sheet!$A:$R,18,0),0)</f>
        <v>0</v>
      </c>
      <c r="S9" s="20">
        <f t="shared" si="5"/>
        <v>155</v>
      </c>
      <c r="T9" s="4">
        <f t="shared" si="7"/>
        <v>337.19999999999982</v>
      </c>
      <c r="U9" s="4">
        <f t="shared" si="8"/>
        <v>337.19999999999982</v>
      </c>
      <c r="V9" s="4"/>
      <c r="W9" s="4"/>
      <c r="X9" s="20"/>
      <c r="Y9" s="20">
        <f t="shared" si="9"/>
        <v>11</v>
      </c>
      <c r="Z9" s="20">
        <f t="shared" si="6"/>
        <v>8.8245161290322596</v>
      </c>
      <c r="AA9" s="20">
        <v>157.80000000000001</v>
      </c>
      <c r="AB9" s="20">
        <v>135.6</v>
      </c>
      <c r="AC9" s="20">
        <v>171.4</v>
      </c>
      <c r="AD9" s="20">
        <v>195.8</v>
      </c>
      <c r="AE9" s="20">
        <v>161.4</v>
      </c>
      <c r="AF9" s="20">
        <v>134</v>
      </c>
      <c r="AG9" s="20">
        <v>120.6</v>
      </c>
      <c r="AH9" s="20">
        <v>139.19999999999999</v>
      </c>
      <c r="AI9" s="20">
        <v>137.80000000000001</v>
      </c>
      <c r="AJ9" s="20">
        <v>153.19999999999999</v>
      </c>
      <c r="AK9" s="20" t="s">
        <v>46</v>
      </c>
      <c r="AL9" s="20">
        <f t="shared" si="10"/>
        <v>152</v>
      </c>
      <c r="AM9" s="20">
        <f t="shared" si="11"/>
        <v>0</v>
      </c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</row>
    <row r="10" spans="1:53" x14ac:dyDescent="0.25">
      <c r="A10" s="20" t="s">
        <v>47</v>
      </c>
      <c r="B10" s="20" t="s">
        <v>45</v>
      </c>
      <c r="C10" s="20">
        <v>2430</v>
      </c>
      <c r="D10" s="20">
        <v>1672</v>
      </c>
      <c r="E10" s="20">
        <v>1409</v>
      </c>
      <c r="F10" s="20">
        <v>990</v>
      </c>
      <c r="G10" s="7">
        <v>0.45</v>
      </c>
      <c r="H10" s="20">
        <v>45</v>
      </c>
      <c r="I10" s="20" t="s">
        <v>41</v>
      </c>
      <c r="J10" s="20"/>
      <c r="K10" s="20">
        <v>1823</v>
      </c>
      <c r="L10" s="20">
        <f t="shared" si="3"/>
        <v>-414</v>
      </c>
      <c r="M10" s="20">
        <f t="shared" si="4"/>
        <v>1409</v>
      </c>
      <c r="N10" s="20"/>
      <c r="O10" s="20">
        <v>0</v>
      </c>
      <c r="P10" s="20">
        <v>0</v>
      </c>
      <c r="Q10" s="20">
        <v>1455.2</v>
      </c>
      <c r="R10" s="20">
        <f>IFERROR(VLOOKUP(A10,[1]Sheet!$A:$R,18,0),0)</f>
        <v>0</v>
      </c>
      <c r="S10" s="20">
        <f t="shared" si="5"/>
        <v>281.8</v>
      </c>
      <c r="T10" s="4">
        <f t="shared" si="7"/>
        <v>654.60000000000014</v>
      </c>
      <c r="U10" s="4">
        <f t="shared" si="8"/>
        <v>654.60000000000014</v>
      </c>
      <c r="V10" s="4"/>
      <c r="W10" s="4"/>
      <c r="X10" s="20"/>
      <c r="Y10" s="20">
        <f t="shared" si="9"/>
        <v>11</v>
      </c>
      <c r="Z10" s="20">
        <f t="shared" si="6"/>
        <v>8.6770759403832489</v>
      </c>
      <c r="AA10" s="20">
        <v>270.2</v>
      </c>
      <c r="AB10" s="20">
        <v>297.8</v>
      </c>
      <c r="AC10" s="20">
        <v>315.39999999999998</v>
      </c>
      <c r="AD10" s="20">
        <v>220.4</v>
      </c>
      <c r="AE10" s="20">
        <v>409</v>
      </c>
      <c r="AF10" s="20">
        <v>430.1268</v>
      </c>
      <c r="AG10" s="20">
        <v>235.1268</v>
      </c>
      <c r="AH10" s="20">
        <v>248.4</v>
      </c>
      <c r="AI10" s="20">
        <v>225.2</v>
      </c>
      <c r="AJ10" s="20">
        <v>202.8</v>
      </c>
      <c r="AK10" s="20" t="s">
        <v>48</v>
      </c>
      <c r="AL10" s="20">
        <f t="shared" si="10"/>
        <v>295</v>
      </c>
      <c r="AM10" s="20">
        <f t="shared" si="11"/>
        <v>0</v>
      </c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</row>
    <row r="11" spans="1:53" x14ac:dyDescent="0.25">
      <c r="A11" s="20" t="s">
        <v>49</v>
      </c>
      <c r="B11" s="20" t="s">
        <v>45</v>
      </c>
      <c r="C11" s="20">
        <v>54</v>
      </c>
      <c r="D11" s="20">
        <v>58</v>
      </c>
      <c r="E11" s="20">
        <v>47</v>
      </c>
      <c r="F11" s="20">
        <v>49</v>
      </c>
      <c r="G11" s="7">
        <v>0.17</v>
      </c>
      <c r="H11" s="20">
        <v>180</v>
      </c>
      <c r="I11" s="20" t="s">
        <v>41</v>
      </c>
      <c r="J11" s="20"/>
      <c r="K11" s="20">
        <v>48</v>
      </c>
      <c r="L11" s="20">
        <f t="shared" si="3"/>
        <v>-1</v>
      </c>
      <c r="M11" s="20">
        <f t="shared" si="4"/>
        <v>47</v>
      </c>
      <c r="N11" s="20"/>
      <c r="O11" s="20">
        <v>0</v>
      </c>
      <c r="P11" s="20">
        <v>24.600000000000009</v>
      </c>
      <c r="Q11" s="20">
        <v>6.5999999999999801</v>
      </c>
      <c r="R11" s="20">
        <f>IFERROR(VLOOKUP(A11,[1]Sheet!$A:$R,18,0),0)</f>
        <v>0</v>
      </c>
      <c r="S11" s="20">
        <f t="shared" si="5"/>
        <v>9.4</v>
      </c>
      <c r="T11" s="4">
        <f t="shared" si="7"/>
        <v>23.200000000000017</v>
      </c>
      <c r="U11" s="4">
        <f t="shared" si="8"/>
        <v>23.200000000000017</v>
      </c>
      <c r="V11" s="4"/>
      <c r="W11" s="4"/>
      <c r="X11" s="20"/>
      <c r="Y11" s="20">
        <f t="shared" si="9"/>
        <v>11</v>
      </c>
      <c r="Z11" s="20">
        <f t="shared" si="6"/>
        <v>8.531914893617019</v>
      </c>
      <c r="AA11" s="20">
        <v>9.1999999999999993</v>
      </c>
      <c r="AB11" s="20">
        <v>10.4</v>
      </c>
      <c r="AC11" s="20">
        <v>9</v>
      </c>
      <c r="AD11" s="20">
        <v>8.6</v>
      </c>
      <c r="AE11" s="20">
        <v>7.6</v>
      </c>
      <c r="AF11" s="20">
        <v>7</v>
      </c>
      <c r="AG11" s="20">
        <v>9</v>
      </c>
      <c r="AH11" s="20">
        <v>7.8</v>
      </c>
      <c r="AI11" s="20">
        <v>9</v>
      </c>
      <c r="AJ11" s="20">
        <v>6.8</v>
      </c>
      <c r="AK11" s="20" t="s">
        <v>46</v>
      </c>
      <c r="AL11" s="20">
        <f t="shared" si="10"/>
        <v>4</v>
      </c>
      <c r="AM11" s="20">
        <f t="shared" si="11"/>
        <v>0</v>
      </c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</row>
    <row r="12" spans="1:53" x14ac:dyDescent="0.25">
      <c r="A12" s="20" t="s">
        <v>50</v>
      </c>
      <c r="B12" s="20" t="s">
        <v>45</v>
      </c>
      <c r="C12" s="20">
        <v>34</v>
      </c>
      <c r="D12" s="20">
        <v>3</v>
      </c>
      <c r="E12" s="20">
        <v>20</v>
      </c>
      <c r="F12" s="20">
        <v>10</v>
      </c>
      <c r="G12" s="7">
        <v>0.3</v>
      </c>
      <c r="H12" s="20">
        <v>40</v>
      </c>
      <c r="I12" s="20" t="s">
        <v>41</v>
      </c>
      <c r="J12" s="20"/>
      <c r="K12" s="20">
        <v>20</v>
      </c>
      <c r="L12" s="20">
        <f t="shared" si="3"/>
        <v>0</v>
      </c>
      <c r="M12" s="20">
        <f t="shared" si="4"/>
        <v>20</v>
      </c>
      <c r="N12" s="20"/>
      <c r="O12" s="20">
        <v>0</v>
      </c>
      <c r="P12" s="20">
        <v>0</v>
      </c>
      <c r="Q12" s="20">
        <v>28.400000000000009</v>
      </c>
      <c r="R12" s="20">
        <f>IFERROR(VLOOKUP(A12,[1]Sheet!$A:$R,18,0),0)</f>
        <v>0</v>
      </c>
      <c r="S12" s="20">
        <f t="shared" si="5"/>
        <v>4</v>
      </c>
      <c r="T12" s="4">
        <f t="shared" si="7"/>
        <v>5.5999999999999908</v>
      </c>
      <c r="U12" s="4">
        <f t="shared" si="8"/>
        <v>5.5999999999999908</v>
      </c>
      <c r="V12" s="4"/>
      <c r="W12" s="4"/>
      <c r="X12" s="20"/>
      <c r="Y12" s="20">
        <f t="shared" si="9"/>
        <v>11</v>
      </c>
      <c r="Z12" s="20">
        <f t="shared" si="6"/>
        <v>9.6000000000000014</v>
      </c>
      <c r="AA12" s="20">
        <v>4.4000000000000004</v>
      </c>
      <c r="AB12" s="20">
        <v>1.6</v>
      </c>
      <c r="AC12" s="20">
        <v>1.2</v>
      </c>
      <c r="AD12" s="20">
        <v>3.4</v>
      </c>
      <c r="AE12" s="20">
        <v>3.6</v>
      </c>
      <c r="AF12" s="20">
        <v>2.2000000000000002</v>
      </c>
      <c r="AG12" s="20">
        <v>2.2000000000000002</v>
      </c>
      <c r="AH12" s="20">
        <v>2.8</v>
      </c>
      <c r="AI12" s="20">
        <v>2.4</v>
      </c>
      <c r="AJ12" s="20">
        <v>2</v>
      </c>
      <c r="AK12" s="20"/>
      <c r="AL12" s="20">
        <f t="shared" si="10"/>
        <v>2</v>
      </c>
      <c r="AM12" s="20">
        <f t="shared" si="11"/>
        <v>0</v>
      </c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3" x14ac:dyDescent="0.25">
      <c r="A13" s="20" t="s">
        <v>51</v>
      </c>
      <c r="B13" s="20" t="s">
        <v>45</v>
      </c>
      <c r="C13" s="20">
        <v>94</v>
      </c>
      <c r="D13" s="20">
        <v>216</v>
      </c>
      <c r="E13" s="20">
        <v>166</v>
      </c>
      <c r="F13" s="20">
        <v>71</v>
      </c>
      <c r="G13" s="7">
        <v>0.17</v>
      </c>
      <c r="H13" s="20">
        <v>180</v>
      </c>
      <c r="I13" s="20" t="s">
        <v>41</v>
      </c>
      <c r="J13" s="20"/>
      <c r="K13" s="20">
        <v>216</v>
      </c>
      <c r="L13" s="20">
        <f t="shared" si="3"/>
        <v>-50</v>
      </c>
      <c r="M13" s="20">
        <f t="shared" si="4"/>
        <v>121</v>
      </c>
      <c r="N13" s="20">
        <v>45</v>
      </c>
      <c r="O13" s="20">
        <v>0</v>
      </c>
      <c r="P13" s="20">
        <v>56.199999999999989</v>
      </c>
      <c r="Q13" s="20">
        <v>72</v>
      </c>
      <c r="R13" s="20">
        <f>IFERROR(VLOOKUP(A13,[1]Sheet!$A:$R,18,0),0)</f>
        <v>0</v>
      </c>
      <c r="S13" s="20">
        <f t="shared" si="5"/>
        <v>24.2</v>
      </c>
      <c r="T13" s="4">
        <f t="shared" si="7"/>
        <v>67</v>
      </c>
      <c r="U13" s="4">
        <f t="shared" si="8"/>
        <v>67</v>
      </c>
      <c r="V13" s="4"/>
      <c r="W13" s="4"/>
      <c r="X13" s="20"/>
      <c r="Y13" s="20">
        <f t="shared" si="9"/>
        <v>11</v>
      </c>
      <c r="Z13" s="20">
        <f t="shared" si="6"/>
        <v>8.2314049586776861</v>
      </c>
      <c r="AA13" s="20">
        <v>25.2</v>
      </c>
      <c r="AB13" s="20">
        <v>26</v>
      </c>
      <c r="AC13" s="20">
        <v>23.8</v>
      </c>
      <c r="AD13" s="20">
        <v>15.6</v>
      </c>
      <c r="AE13" s="20">
        <v>18.8</v>
      </c>
      <c r="AF13" s="20">
        <v>30.6</v>
      </c>
      <c r="AG13" s="20">
        <v>25</v>
      </c>
      <c r="AH13" s="20">
        <v>24</v>
      </c>
      <c r="AI13" s="20">
        <v>24.8</v>
      </c>
      <c r="AJ13" s="20">
        <v>18.2</v>
      </c>
      <c r="AK13" s="20"/>
      <c r="AL13" s="20">
        <f t="shared" si="10"/>
        <v>11</v>
      </c>
      <c r="AM13" s="20">
        <f t="shared" si="11"/>
        <v>0</v>
      </c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3" x14ac:dyDescent="0.25">
      <c r="A14" s="11" t="s">
        <v>52</v>
      </c>
      <c r="B14" s="11" t="s">
        <v>45</v>
      </c>
      <c r="C14" s="11">
        <v>45</v>
      </c>
      <c r="D14" s="11">
        <v>9</v>
      </c>
      <c r="E14" s="11">
        <v>33</v>
      </c>
      <c r="F14" s="11">
        <v>21</v>
      </c>
      <c r="G14" s="12">
        <v>0</v>
      </c>
      <c r="H14" s="11">
        <v>50</v>
      </c>
      <c r="I14" s="11" t="s">
        <v>53</v>
      </c>
      <c r="J14" s="11"/>
      <c r="K14" s="11">
        <v>34</v>
      </c>
      <c r="L14" s="11">
        <f t="shared" si="3"/>
        <v>-1</v>
      </c>
      <c r="M14" s="11">
        <f t="shared" si="4"/>
        <v>33</v>
      </c>
      <c r="N14" s="11"/>
      <c r="O14" s="11">
        <v>0</v>
      </c>
      <c r="P14" s="11">
        <v>51.800000000000011</v>
      </c>
      <c r="Q14" s="11">
        <v>0</v>
      </c>
      <c r="R14" s="11">
        <f>IFERROR(VLOOKUP(A14,[1]Sheet!$A:$R,18,0),0)</f>
        <v>0</v>
      </c>
      <c r="S14" s="11">
        <f t="shared" si="5"/>
        <v>6.6</v>
      </c>
      <c r="T14" s="13"/>
      <c r="U14" s="4">
        <f t="shared" si="8"/>
        <v>0</v>
      </c>
      <c r="V14" s="4"/>
      <c r="W14" s="13"/>
      <c r="X14" s="11"/>
      <c r="Y14" s="20">
        <f t="shared" si="9"/>
        <v>11.030303030303033</v>
      </c>
      <c r="Z14" s="11">
        <f t="shared" si="6"/>
        <v>11.030303030303033</v>
      </c>
      <c r="AA14" s="11">
        <v>9.6</v>
      </c>
      <c r="AB14" s="11">
        <v>9.4</v>
      </c>
      <c r="AC14" s="11">
        <v>7.6</v>
      </c>
      <c r="AD14" s="11">
        <v>6.4</v>
      </c>
      <c r="AE14" s="11">
        <v>7.6</v>
      </c>
      <c r="AF14" s="11">
        <v>8</v>
      </c>
      <c r="AG14" s="11">
        <v>8.8000000000000007</v>
      </c>
      <c r="AH14" s="11">
        <v>12.4</v>
      </c>
      <c r="AI14" s="11">
        <v>10.6</v>
      </c>
      <c r="AJ14" s="11">
        <v>11.6</v>
      </c>
      <c r="AK14" s="11" t="s">
        <v>46</v>
      </c>
      <c r="AL14" s="20">
        <f t="shared" si="10"/>
        <v>0</v>
      </c>
      <c r="AM14" s="20">
        <f t="shared" si="11"/>
        <v>0</v>
      </c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3" x14ac:dyDescent="0.25">
      <c r="A15" s="24" t="s">
        <v>54</v>
      </c>
      <c r="B15" s="24" t="s">
        <v>40</v>
      </c>
      <c r="C15" s="24">
        <v>1996.798</v>
      </c>
      <c r="D15" s="24">
        <v>3002.107</v>
      </c>
      <c r="E15" s="24">
        <v>1789.4</v>
      </c>
      <c r="F15" s="24">
        <v>1934.2429999999999</v>
      </c>
      <c r="G15" s="25">
        <v>1</v>
      </c>
      <c r="H15" s="24">
        <v>55</v>
      </c>
      <c r="I15" s="24" t="s">
        <v>41</v>
      </c>
      <c r="J15" s="24"/>
      <c r="K15" s="24">
        <v>1848.4749999999999</v>
      </c>
      <c r="L15" s="24">
        <f t="shared" si="3"/>
        <v>-59.074999999999818</v>
      </c>
      <c r="M15" s="24">
        <f t="shared" si="4"/>
        <v>1638.538</v>
      </c>
      <c r="N15" s="24">
        <v>31.861999999999998</v>
      </c>
      <c r="O15" s="24">
        <v>119</v>
      </c>
      <c r="P15" s="24">
        <v>940.32888000000048</v>
      </c>
      <c r="Q15" s="24">
        <v>482.19371999999981</v>
      </c>
      <c r="R15" s="24">
        <f>IFERROR(VLOOKUP(A15,[1]Sheet!$A:$R,18,0),0)</f>
        <v>99</v>
      </c>
      <c r="S15" s="24">
        <f t="shared" si="5"/>
        <v>327.70760000000001</v>
      </c>
      <c r="T15" s="26">
        <f>12*S15-Q15-P15-F15</f>
        <v>575.72560000000021</v>
      </c>
      <c r="U15" s="4">
        <f t="shared" si="8"/>
        <v>575.72560000000021</v>
      </c>
      <c r="V15" s="4">
        <f t="shared" ref="V15:V16" si="12">$V$1*S15</f>
        <v>245.78070000000002</v>
      </c>
      <c r="W15" s="26"/>
      <c r="X15" s="24"/>
      <c r="Y15" s="20">
        <f t="shared" si="9"/>
        <v>12.750000000000002</v>
      </c>
      <c r="Z15" s="24">
        <f t="shared" si="6"/>
        <v>10.243172877284506</v>
      </c>
      <c r="AA15" s="24">
        <v>326.99079999999998</v>
      </c>
      <c r="AB15" s="24">
        <v>372.26979999999998</v>
      </c>
      <c r="AC15" s="24">
        <v>325.54419999999999</v>
      </c>
      <c r="AD15" s="24">
        <v>330.43639999999999</v>
      </c>
      <c r="AE15" s="24">
        <v>366.02760000000001</v>
      </c>
      <c r="AF15" s="24">
        <v>311.50259999999997</v>
      </c>
      <c r="AG15" s="24">
        <v>295.10579999999999</v>
      </c>
      <c r="AH15" s="24">
        <v>309.99720000000002</v>
      </c>
      <c r="AI15" s="24">
        <v>305.21879999999999</v>
      </c>
      <c r="AJ15" s="24">
        <v>340.45979999999997</v>
      </c>
      <c r="AK15" s="24" t="s">
        <v>55</v>
      </c>
      <c r="AL15" s="20">
        <f t="shared" si="10"/>
        <v>576</v>
      </c>
      <c r="AM15" s="20">
        <f t="shared" si="11"/>
        <v>246</v>
      </c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</row>
    <row r="16" spans="1:53" x14ac:dyDescent="0.25">
      <c r="A16" s="24" t="s">
        <v>56</v>
      </c>
      <c r="B16" s="24" t="s">
        <v>40</v>
      </c>
      <c r="C16" s="24">
        <v>3596.5390000000002</v>
      </c>
      <c r="D16" s="24">
        <v>5337.0820000000003</v>
      </c>
      <c r="E16" s="24">
        <v>2777.0419999999999</v>
      </c>
      <c r="F16" s="24">
        <v>2837.049</v>
      </c>
      <c r="G16" s="25">
        <v>1</v>
      </c>
      <c r="H16" s="24">
        <v>50</v>
      </c>
      <c r="I16" s="24" t="s">
        <v>41</v>
      </c>
      <c r="J16" s="24"/>
      <c r="K16" s="24">
        <v>3474.43</v>
      </c>
      <c r="L16" s="24">
        <f t="shared" si="3"/>
        <v>-697.38799999999992</v>
      </c>
      <c r="M16" s="24">
        <f t="shared" si="4"/>
        <v>2204.2150000000001</v>
      </c>
      <c r="N16" s="24">
        <v>404.827</v>
      </c>
      <c r="O16" s="24">
        <v>168</v>
      </c>
      <c r="P16" s="24">
        <v>379.71536000000032</v>
      </c>
      <c r="Q16" s="24">
        <v>998.51563999999962</v>
      </c>
      <c r="R16" s="24">
        <f>IFERROR(VLOOKUP(A16,[1]Sheet!$A:$R,18,0),0)</f>
        <v>94</v>
      </c>
      <c r="S16" s="24">
        <f t="shared" si="5"/>
        <v>440.84300000000002</v>
      </c>
      <c r="T16" s="26">
        <f>12*S16-Q16-P16-F16</f>
        <v>1074.8360000000002</v>
      </c>
      <c r="U16" s="4">
        <f t="shared" si="8"/>
        <v>1074.8360000000002</v>
      </c>
      <c r="V16" s="4">
        <f t="shared" si="12"/>
        <v>330.63225</v>
      </c>
      <c r="W16" s="26"/>
      <c r="X16" s="24"/>
      <c r="Y16" s="20">
        <f t="shared" si="9"/>
        <v>12.749999999999998</v>
      </c>
      <c r="Z16" s="24">
        <f t="shared" si="6"/>
        <v>9.5618621595443258</v>
      </c>
      <c r="AA16" s="24">
        <v>425.87200000000001</v>
      </c>
      <c r="AB16" s="24">
        <v>514.3836</v>
      </c>
      <c r="AC16" s="24">
        <v>482.84359999999998</v>
      </c>
      <c r="AD16" s="24">
        <v>421.57380000000001</v>
      </c>
      <c r="AE16" s="24">
        <v>605.31439999999998</v>
      </c>
      <c r="AF16" s="24">
        <v>551.59320000000002</v>
      </c>
      <c r="AG16" s="24">
        <v>397.40660000000003</v>
      </c>
      <c r="AH16" s="24">
        <v>536.87819999999999</v>
      </c>
      <c r="AI16" s="24">
        <v>507.46519999999998</v>
      </c>
      <c r="AJ16" s="24">
        <v>484.0308</v>
      </c>
      <c r="AK16" s="24" t="s">
        <v>55</v>
      </c>
      <c r="AL16" s="20">
        <f t="shared" si="10"/>
        <v>1075</v>
      </c>
      <c r="AM16" s="20">
        <f t="shared" si="11"/>
        <v>331</v>
      </c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</row>
    <row r="17" spans="1:53" x14ac:dyDescent="0.25">
      <c r="A17" s="20" t="s">
        <v>57</v>
      </c>
      <c r="B17" s="20" t="s">
        <v>40</v>
      </c>
      <c r="C17" s="20">
        <v>330.23899999999998</v>
      </c>
      <c r="D17" s="20">
        <v>208.446</v>
      </c>
      <c r="E17" s="20">
        <v>240.91300000000001</v>
      </c>
      <c r="F17" s="20">
        <v>124.282</v>
      </c>
      <c r="G17" s="7">
        <v>1</v>
      </c>
      <c r="H17" s="20">
        <v>60</v>
      </c>
      <c r="I17" s="20" t="s">
        <v>41</v>
      </c>
      <c r="J17" s="20"/>
      <c r="K17" s="20">
        <v>267.47000000000003</v>
      </c>
      <c r="L17" s="20">
        <f t="shared" si="3"/>
        <v>-26.557000000000016</v>
      </c>
      <c r="M17" s="20">
        <f t="shared" si="4"/>
        <v>240.91300000000001</v>
      </c>
      <c r="N17" s="20"/>
      <c r="O17" s="20">
        <v>0</v>
      </c>
      <c r="P17" s="20">
        <v>52.695240000000013</v>
      </c>
      <c r="Q17" s="20">
        <v>248.33616000000001</v>
      </c>
      <c r="R17" s="20">
        <f>IFERROR(VLOOKUP(A17,[1]Sheet!$A:$R,18,0),0)</f>
        <v>0</v>
      </c>
      <c r="S17" s="20">
        <f t="shared" si="5"/>
        <v>48.182600000000001</v>
      </c>
      <c r="T17" s="4">
        <f t="shared" ref="T17" si="13">11*S17-Q17-P17-F17</f>
        <v>104.69519999999999</v>
      </c>
      <c r="U17" s="4">
        <f t="shared" si="8"/>
        <v>104.69519999999999</v>
      </c>
      <c r="V17" s="4"/>
      <c r="W17" s="4"/>
      <c r="X17" s="20"/>
      <c r="Y17" s="20">
        <f t="shared" si="9"/>
        <v>11</v>
      </c>
      <c r="Z17" s="20">
        <f t="shared" si="6"/>
        <v>8.8271160128345088</v>
      </c>
      <c r="AA17" s="20">
        <v>47.691400000000002</v>
      </c>
      <c r="AB17" s="20">
        <v>40.534799999999997</v>
      </c>
      <c r="AC17" s="20">
        <v>37.8904</v>
      </c>
      <c r="AD17" s="20">
        <v>36.158799999999999</v>
      </c>
      <c r="AE17" s="20">
        <v>45.427199999999999</v>
      </c>
      <c r="AF17" s="20">
        <v>38.034599999999998</v>
      </c>
      <c r="AG17" s="20">
        <v>28.965</v>
      </c>
      <c r="AH17" s="20">
        <v>29.552399999999999</v>
      </c>
      <c r="AI17" s="20">
        <v>35.252200000000002</v>
      </c>
      <c r="AJ17" s="20">
        <v>36.537799999999997</v>
      </c>
      <c r="AK17" s="20"/>
      <c r="AL17" s="20">
        <f t="shared" si="10"/>
        <v>105</v>
      </c>
      <c r="AM17" s="20">
        <f t="shared" si="11"/>
        <v>0</v>
      </c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</row>
    <row r="18" spans="1:53" x14ac:dyDescent="0.25">
      <c r="A18" s="24" t="s">
        <v>58</v>
      </c>
      <c r="B18" s="24" t="s">
        <v>40</v>
      </c>
      <c r="C18" s="24">
        <v>2985.3240000000001</v>
      </c>
      <c r="D18" s="24">
        <v>1759.674</v>
      </c>
      <c r="E18" s="24">
        <v>902.10400000000004</v>
      </c>
      <c r="F18" s="24">
        <v>1506.252</v>
      </c>
      <c r="G18" s="25">
        <v>1</v>
      </c>
      <c r="H18" s="24">
        <v>60</v>
      </c>
      <c r="I18" s="24" t="s">
        <v>41</v>
      </c>
      <c r="J18" s="24"/>
      <c r="K18" s="24">
        <v>1031.9480000000001</v>
      </c>
      <c r="L18" s="24">
        <f t="shared" si="3"/>
        <v>-129.84400000000005</v>
      </c>
      <c r="M18" s="24">
        <f t="shared" si="4"/>
        <v>781.10400000000004</v>
      </c>
      <c r="N18" s="24"/>
      <c r="O18" s="24">
        <v>121</v>
      </c>
      <c r="P18" s="24">
        <v>0</v>
      </c>
      <c r="Q18" s="24">
        <v>0</v>
      </c>
      <c r="R18" s="24">
        <f>IFERROR(VLOOKUP(A18,[1]Sheet!$A:$R,18,0),0)</f>
        <v>53</v>
      </c>
      <c r="S18" s="24">
        <f t="shared" si="5"/>
        <v>156.2208</v>
      </c>
      <c r="T18" s="26">
        <f>12*S18-Q18-P18-F18</f>
        <v>368.39760000000001</v>
      </c>
      <c r="U18" s="4">
        <f t="shared" si="8"/>
        <v>368.39760000000001</v>
      </c>
      <c r="V18" s="4">
        <f>$V$1*S18</f>
        <v>117.1656</v>
      </c>
      <c r="W18" s="26"/>
      <c r="X18" s="24"/>
      <c r="Y18" s="20">
        <f t="shared" si="9"/>
        <v>12.75</v>
      </c>
      <c r="Z18" s="24">
        <f t="shared" si="6"/>
        <v>9.6418146623240943</v>
      </c>
      <c r="AA18" s="24">
        <v>109.6484</v>
      </c>
      <c r="AB18" s="24">
        <v>95.174399999999991</v>
      </c>
      <c r="AC18" s="24">
        <v>73.029799999999994</v>
      </c>
      <c r="AD18" s="24">
        <v>278.38060000000002</v>
      </c>
      <c r="AE18" s="24">
        <v>313.06659999999999</v>
      </c>
      <c r="AF18" s="24">
        <v>136.9846</v>
      </c>
      <c r="AG18" s="24">
        <v>122.83620000000001</v>
      </c>
      <c r="AH18" s="24">
        <v>175.79259999999999</v>
      </c>
      <c r="AI18" s="24">
        <v>156.15600000000001</v>
      </c>
      <c r="AJ18" s="24">
        <v>108.5932</v>
      </c>
      <c r="AK18" s="27" t="s">
        <v>55</v>
      </c>
      <c r="AL18" s="20">
        <f t="shared" si="10"/>
        <v>368</v>
      </c>
      <c r="AM18" s="20">
        <f t="shared" si="11"/>
        <v>117</v>
      </c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</row>
    <row r="19" spans="1:53" x14ac:dyDescent="0.25">
      <c r="A19" s="15" t="s">
        <v>59</v>
      </c>
      <c r="B19" s="15" t="s">
        <v>40</v>
      </c>
      <c r="C19" s="15"/>
      <c r="D19" s="15"/>
      <c r="E19" s="15"/>
      <c r="F19" s="15"/>
      <c r="G19" s="16">
        <v>0</v>
      </c>
      <c r="H19" s="15">
        <v>60</v>
      </c>
      <c r="I19" s="15" t="s">
        <v>41</v>
      </c>
      <c r="J19" s="15"/>
      <c r="K19" s="15"/>
      <c r="L19" s="15">
        <f t="shared" si="3"/>
        <v>0</v>
      </c>
      <c r="M19" s="15">
        <f t="shared" si="4"/>
        <v>0</v>
      </c>
      <c r="N19" s="15"/>
      <c r="O19" s="15">
        <v>0</v>
      </c>
      <c r="P19" s="15">
        <v>0</v>
      </c>
      <c r="Q19" s="15">
        <v>0</v>
      </c>
      <c r="R19" s="15">
        <f>IFERROR(VLOOKUP(A19,[1]Sheet!$A:$R,18,0),0)</f>
        <v>0</v>
      </c>
      <c r="S19" s="15">
        <f t="shared" si="5"/>
        <v>0</v>
      </c>
      <c r="T19" s="17"/>
      <c r="U19" s="4">
        <f t="shared" si="8"/>
        <v>0</v>
      </c>
      <c r="V19" s="4"/>
      <c r="W19" s="17"/>
      <c r="X19" s="15"/>
      <c r="Y19" s="20" t="e">
        <f t="shared" si="9"/>
        <v>#DIV/0!</v>
      </c>
      <c r="Z19" s="15" t="e">
        <f t="shared" si="6"/>
        <v>#DIV/0!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  <c r="AI19" s="15">
        <v>0</v>
      </c>
      <c r="AJ19" s="15">
        <v>0</v>
      </c>
      <c r="AK19" s="15" t="s">
        <v>60</v>
      </c>
      <c r="AL19" s="20">
        <f t="shared" si="10"/>
        <v>0</v>
      </c>
      <c r="AM19" s="20">
        <f t="shared" si="11"/>
        <v>0</v>
      </c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</row>
    <row r="20" spans="1:53" x14ac:dyDescent="0.25">
      <c r="A20" s="24" t="s">
        <v>61</v>
      </c>
      <c r="B20" s="24" t="s">
        <v>40</v>
      </c>
      <c r="C20" s="24">
        <v>3785.0030000000002</v>
      </c>
      <c r="D20" s="24">
        <v>2836.2759999999998</v>
      </c>
      <c r="E20" s="24">
        <v>2875.2359999999999</v>
      </c>
      <c r="F20" s="24">
        <v>1713.232</v>
      </c>
      <c r="G20" s="25">
        <v>1</v>
      </c>
      <c r="H20" s="24">
        <v>60</v>
      </c>
      <c r="I20" s="24" t="s">
        <v>41</v>
      </c>
      <c r="J20" s="24"/>
      <c r="K20" s="24">
        <v>3317.462</v>
      </c>
      <c r="L20" s="24">
        <f t="shared" si="3"/>
        <v>-442.22600000000011</v>
      </c>
      <c r="M20" s="24">
        <f t="shared" si="4"/>
        <v>2461.4259999999999</v>
      </c>
      <c r="N20" s="24">
        <v>15.81</v>
      </c>
      <c r="O20" s="24">
        <v>398</v>
      </c>
      <c r="P20" s="24">
        <v>1669.11896</v>
      </c>
      <c r="Q20" s="24">
        <v>1208.5172399999999</v>
      </c>
      <c r="R20" s="24">
        <f>IFERROR(VLOOKUP(A20,[1]Sheet!$A:$R,18,0),0)</f>
        <v>329</v>
      </c>
      <c r="S20" s="24">
        <f t="shared" si="5"/>
        <v>492.28519999999997</v>
      </c>
      <c r="T20" s="26">
        <f>12*S20-Q20-P20-F20</f>
        <v>1316.5541999999996</v>
      </c>
      <c r="U20" s="4">
        <f t="shared" si="8"/>
        <v>1316.5541999999996</v>
      </c>
      <c r="V20" s="4">
        <f>$V$1*S20</f>
        <v>369.21389999999997</v>
      </c>
      <c r="W20" s="26"/>
      <c r="X20" s="24"/>
      <c r="Y20" s="20">
        <f t="shared" si="9"/>
        <v>12.749999999999998</v>
      </c>
      <c r="Z20" s="24">
        <f t="shared" si="6"/>
        <v>9.325627095837941</v>
      </c>
      <c r="AA20" s="24">
        <v>455.28859999999997</v>
      </c>
      <c r="AB20" s="24">
        <v>508.46519999999998</v>
      </c>
      <c r="AC20" s="24">
        <v>401.92919999999998</v>
      </c>
      <c r="AD20" s="24">
        <v>515.07640000000004</v>
      </c>
      <c r="AE20" s="24">
        <v>561.91360000000009</v>
      </c>
      <c r="AF20" s="24">
        <v>487.86939999999993</v>
      </c>
      <c r="AG20" s="24">
        <v>378.35160000000002</v>
      </c>
      <c r="AH20" s="24">
        <v>517.1099999999999</v>
      </c>
      <c r="AI20" s="24">
        <v>505.49000000000012</v>
      </c>
      <c r="AJ20" s="24">
        <v>507.11279999999999</v>
      </c>
      <c r="AK20" s="24" t="s">
        <v>55</v>
      </c>
      <c r="AL20" s="20">
        <f t="shared" si="10"/>
        <v>1317</v>
      </c>
      <c r="AM20" s="20">
        <f t="shared" si="11"/>
        <v>369</v>
      </c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</row>
    <row r="21" spans="1:53" x14ac:dyDescent="0.25">
      <c r="A21" s="11" t="s">
        <v>62</v>
      </c>
      <c r="B21" s="11" t="s">
        <v>40</v>
      </c>
      <c r="C21" s="11">
        <v>-2.4940000000000002</v>
      </c>
      <c r="D21" s="11">
        <v>4.9359999999999999</v>
      </c>
      <c r="E21" s="21">
        <v>2.4420000000000002</v>
      </c>
      <c r="F21" s="11"/>
      <c r="G21" s="12">
        <v>0</v>
      </c>
      <c r="H21" s="11" t="e">
        <v>#N/A</v>
      </c>
      <c r="I21" s="11" t="s">
        <v>53</v>
      </c>
      <c r="J21" s="11" t="s">
        <v>63</v>
      </c>
      <c r="K21" s="11">
        <v>2.4420000000000002</v>
      </c>
      <c r="L21" s="11">
        <f t="shared" si="3"/>
        <v>0</v>
      </c>
      <c r="M21" s="11">
        <f t="shared" si="4"/>
        <v>2.4420000000000002</v>
      </c>
      <c r="N21" s="11"/>
      <c r="O21" s="11"/>
      <c r="P21" s="11">
        <v>0</v>
      </c>
      <c r="Q21" s="11">
        <v>0</v>
      </c>
      <c r="R21" s="11">
        <f>IFERROR(VLOOKUP(A21,[1]Sheet!$A:$R,18,0),0)</f>
        <v>0</v>
      </c>
      <c r="S21" s="11">
        <f t="shared" si="5"/>
        <v>0.48840000000000006</v>
      </c>
      <c r="T21" s="13"/>
      <c r="U21" s="4">
        <f t="shared" si="8"/>
        <v>0</v>
      </c>
      <c r="V21" s="4"/>
      <c r="W21" s="13"/>
      <c r="X21" s="11"/>
      <c r="Y21" s="20">
        <f t="shared" si="9"/>
        <v>0</v>
      </c>
      <c r="Z21" s="11">
        <f t="shared" si="6"/>
        <v>0</v>
      </c>
      <c r="AA21" s="11">
        <v>0.49880000000000002</v>
      </c>
      <c r="AB21" s="11">
        <v>0.49880000000000002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/>
      <c r="AL21" s="20">
        <f t="shared" si="10"/>
        <v>0</v>
      </c>
      <c r="AM21" s="20">
        <f t="shared" si="11"/>
        <v>0</v>
      </c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</row>
    <row r="22" spans="1:53" x14ac:dyDescent="0.25">
      <c r="A22" s="28" t="s">
        <v>64</v>
      </c>
      <c r="B22" s="28" t="s">
        <v>40</v>
      </c>
      <c r="C22" s="28">
        <v>571.976</v>
      </c>
      <c r="D22" s="28">
        <v>644.76300000000003</v>
      </c>
      <c r="E22" s="28">
        <v>518.02700000000004</v>
      </c>
      <c r="F22" s="28">
        <v>367.334</v>
      </c>
      <c r="G22" s="29">
        <v>1</v>
      </c>
      <c r="H22" s="28">
        <v>60</v>
      </c>
      <c r="I22" s="28" t="s">
        <v>41</v>
      </c>
      <c r="J22" s="28"/>
      <c r="K22" s="28">
        <v>578.67999999999995</v>
      </c>
      <c r="L22" s="28">
        <f t="shared" si="3"/>
        <v>-60.652999999999906</v>
      </c>
      <c r="M22" s="28">
        <f t="shared" si="4"/>
        <v>437.24700000000007</v>
      </c>
      <c r="N22" s="28">
        <v>15.78</v>
      </c>
      <c r="O22" s="28">
        <v>65</v>
      </c>
      <c r="P22" s="28">
        <v>265.7788400000004</v>
      </c>
      <c r="Q22" s="28">
        <v>0</v>
      </c>
      <c r="R22" s="28">
        <f>IFERROR(VLOOKUP(A22,[1]Sheet!$A:$R,18,0),0)</f>
        <v>31</v>
      </c>
      <c r="S22" s="28">
        <f t="shared" si="5"/>
        <v>87.449400000000011</v>
      </c>
      <c r="T22" s="30">
        <f>9*S22-Q22-P22-F22</f>
        <v>153.93175999999966</v>
      </c>
      <c r="U22" s="4">
        <f t="shared" si="8"/>
        <v>153.93175999999966</v>
      </c>
      <c r="V22" s="4"/>
      <c r="W22" s="30"/>
      <c r="X22" s="28"/>
      <c r="Y22" s="20">
        <f t="shared" si="9"/>
        <v>9</v>
      </c>
      <c r="Z22" s="28">
        <f t="shared" si="6"/>
        <v>7.2397619652050258</v>
      </c>
      <c r="AA22" s="28">
        <v>74.479199999999992</v>
      </c>
      <c r="AB22" s="28">
        <v>94.438000000000017</v>
      </c>
      <c r="AC22" s="28">
        <v>82.654799999999994</v>
      </c>
      <c r="AD22" s="28">
        <v>80.045000000000002</v>
      </c>
      <c r="AE22" s="28">
        <v>100.6758</v>
      </c>
      <c r="AF22" s="28">
        <v>102.6002</v>
      </c>
      <c r="AG22" s="28">
        <v>71.570999999999998</v>
      </c>
      <c r="AH22" s="28">
        <v>71.183600000000013</v>
      </c>
      <c r="AI22" s="28">
        <v>69.116599999999991</v>
      </c>
      <c r="AJ22" s="28">
        <v>62.021399999999993</v>
      </c>
      <c r="AK22" s="28" t="s">
        <v>65</v>
      </c>
      <c r="AL22" s="20">
        <f t="shared" si="10"/>
        <v>154</v>
      </c>
      <c r="AM22" s="20">
        <f t="shared" si="11"/>
        <v>0</v>
      </c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</row>
    <row r="23" spans="1:53" x14ac:dyDescent="0.25">
      <c r="A23" s="20" t="s">
        <v>66</v>
      </c>
      <c r="B23" s="20" t="s">
        <v>40</v>
      </c>
      <c r="C23" s="20">
        <v>1002.979</v>
      </c>
      <c r="D23" s="20">
        <v>840.80499999999995</v>
      </c>
      <c r="E23" s="20">
        <v>642.55799999999999</v>
      </c>
      <c r="F23" s="20">
        <v>508.55700000000002</v>
      </c>
      <c r="G23" s="7">
        <v>1</v>
      </c>
      <c r="H23" s="20">
        <v>60</v>
      </c>
      <c r="I23" s="20" t="s">
        <v>41</v>
      </c>
      <c r="J23" s="20"/>
      <c r="K23" s="20">
        <v>682.20100000000002</v>
      </c>
      <c r="L23" s="20">
        <f t="shared" si="3"/>
        <v>-39.643000000000029</v>
      </c>
      <c r="M23" s="20">
        <f t="shared" si="4"/>
        <v>565.75400000000002</v>
      </c>
      <c r="N23" s="20">
        <v>15.804</v>
      </c>
      <c r="O23" s="20">
        <v>61</v>
      </c>
      <c r="P23" s="20">
        <v>358.49795999999981</v>
      </c>
      <c r="Q23" s="20">
        <v>14.11164000000019</v>
      </c>
      <c r="R23" s="20">
        <f>IFERROR(VLOOKUP(A23,[1]Sheet!$A:$R,18,0),0)</f>
        <v>30</v>
      </c>
      <c r="S23" s="20">
        <f t="shared" si="5"/>
        <v>113.1508</v>
      </c>
      <c r="T23" s="4">
        <f t="shared" ref="T23" si="14">11*S23-Q23-P23-F23</f>
        <v>363.49220000000025</v>
      </c>
      <c r="U23" s="4">
        <f t="shared" si="8"/>
        <v>363.49220000000025</v>
      </c>
      <c r="V23" s="4">
        <f t="shared" ref="V23:V24" si="15">$V$1*S23</f>
        <v>84.863100000000003</v>
      </c>
      <c r="W23" s="4"/>
      <c r="X23" s="20"/>
      <c r="Y23" s="20">
        <f t="shared" si="9"/>
        <v>11.750000000000002</v>
      </c>
      <c r="Z23" s="20">
        <f t="shared" si="6"/>
        <v>7.7875419351873783</v>
      </c>
      <c r="AA23" s="20">
        <v>102.4016</v>
      </c>
      <c r="AB23" s="20">
        <v>128.11920000000001</v>
      </c>
      <c r="AC23" s="20">
        <v>116.33759999999999</v>
      </c>
      <c r="AD23" s="20">
        <v>137.0684</v>
      </c>
      <c r="AE23" s="20">
        <v>152.47819999999999</v>
      </c>
      <c r="AF23" s="20">
        <v>125.66840000000001</v>
      </c>
      <c r="AG23" s="20">
        <v>121.9766</v>
      </c>
      <c r="AH23" s="20">
        <v>141.16399999999999</v>
      </c>
      <c r="AI23" s="20">
        <v>129.85220000000001</v>
      </c>
      <c r="AJ23" s="20">
        <v>142.2612</v>
      </c>
      <c r="AK23" s="20"/>
      <c r="AL23" s="20">
        <f t="shared" si="10"/>
        <v>363</v>
      </c>
      <c r="AM23" s="20">
        <f t="shared" si="11"/>
        <v>85</v>
      </c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</row>
    <row r="24" spans="1:53" x14ac:dyDescent="0.25">
      <c r="A24" s="24" t="s">
        <v>67</v>
      </c>
      <c r="B24" s="24" t="s">
        <v>40</v>
      </c>
      <c r="C24" s="24">
        <v>1709.998</v>
      </c>
      <c r="D24" s="24">
        <v>2321.92</v>
      </c>
      <c r="E24" s="24">
        <v>1267.8969999999999</v>
      </c>
      <c r="F24" s="24">
        <v>1410.742</v>
      </c>
      <c r="G24" s="25">
        <v>1</v>
      </c>
      <c r="H24" s="24">
        <v>60</v>
      </c>
      <c r="I24" s="24" t="s">
        <v>41</v>
      </c>
      <c r="J24" s="24"/>
      <c r="K24" s="24">
        <v>1332.701</v>
      </c>
      <c r="L24" s="24">
        <f t="shared" si="3"/>
        <v>-64.804000000000087</v>
      </c>
      <c r="M24" s="24">
        <f t="shared" si="4"/>
        <v>1153.0229999999999</v>
      </c>
      <c r="N24" s="24">
        <v>15.874000000000001</v>
      </c>
      <c r="O24" s="24">
        <v>99</v>
      </c>
      <c r="P24" s="24">
        <v>514.95792000000063</v>
      </c>
      <c r="Q24" s="24">
        <v>333.4708799999994</v>
      </c>
      <c r="R24" s="24">
        <f>IFERROR(VLOOKUP(A24,[1]Sheet!$A:$R,18,0),0)</f>
        <v>53</v>
      </c>
      <c r="S24" s="24">
        <f t="shared" si="5"/>
        <v>230.60459999999998</v>
      </c>
      <c r="T24" s="26">
        <f>12*S24-Q24-P24-F24</f>
        <v>508.0843999999995</v>
      </c>
      <c r="U24" s="4">
        <f t="shared" si="8"/>
        <v>508.0843999999995</v>
      </c>
      <c r="V24" s="4">
        <f t="shared" si="15"/>
        <v>172.95344999999998</v>
      </c>
      <c r="W24" s="26"/>
      <c r="X24" s="24"/>
      <c r="Y24" s="20">
        <f t="shared" si="9"/>
        <v>12.75</v>
      </c>
      <c r="Z24" s="24">
        <f t="shared" si="6"/>
        <v>9.7967291198874609</v>
      </c>
      <c r="AA24" s="24">
        <v>226.91239999999999</v>
      </c>
      <c r="AB24" s="24">
        <v>266.96319999999997</v>
      </c>
      <c r="AC24" s="24">
        <v>233.89779999999999</v>
      </c>
      <c r="AD24" s="24">
        <v>260.37360000000001</v>
      </c>
      <c r="AE24" s="24">
        <v>282.86799999999999</v>
      </c>
      <c r="AF24" s="24">
        <v>247.3904</v>
      </c>
      <c r="AG24" s="24">
        <v>212.6772</v>
      </c>
      <c r="AH24" s="24">
        <v>273.87939999999998</v>
      </c>
      <c r="AI24" s="24">
        <v>250.036</v>
      </c>
      <c r="AJ24" s="24">
        <v>230.7252</v>
      </c>
      <c r="AK24" s="24" t="s">
        <v>55</v>
      </c>
      <c r="AL24" s="20">
        <f t="shared" si="10"/>
        <v>508</v>
      </c>
      <c r="AM24" s="20">
        <f t="shared" si="11"/>
        <v>173</v>
      </c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</row>
    <row r="25" spans="1:53" x14ac:dyDescent="0.25">
      <c r="A25" s="15" t="s">
        <v>68</v>
      </c>
      <c r="B25" s="15" t="s">
        <v>40</v>
      </c>
      <c r="C25" s="15"/>
      <c r="D25" s="15"/>
      <c r="E25" s="15"/>
      <c r="F25" s="15"/>
      <c r="G25" s="16">
        <v>0</v>
      </c>
      <c r="H25" s="15">
        <v>30</v>
      </c>
      <c r="I25" s="15" t="s">
        <v>41</v>
      </c>
      <c r="J25" s="15"/>
      <c r="K25" s="15"/>
      <c r="L25" s="15">
        <f t="shared" si="3"/>
        <v>0</v>
      </c>
      <c r="M25" s="15">
        <f t="shared" si="4"/>
        <v>0</v>
      </c>
      <c r="N25" s="15"/>
      <c r="O25" s="15">
        <v>0</v>
      </c>
      <c r="P25" s="15">
        <v>0</v>
      </c>
      <c r="Q25" s="15">
        <v>0</v>
      </c>
      <c r="R25" s="15">
        <f>IFERROR(VLOOKUP(A25,[1]Sheet!$A:$R,18,0),0)</f>
        <v>0</v>
      </c>
      <c r="S25" s="15">
        <f t="shared" si="5"/>
        <v>0</v>
      </c>
      <c r="T25" s="17"/>
      <c r="U25" s="4">
        <f t="shared" si="8"/>
        <v>0</v>
      </c>
      <c r="V25" s="4"/>
      <c r="W25" s="17"/>
      <c r="X25" s="15"/>
      <c r="Y25" s="20" t="e">
        <f t="shared" si="9"/>
        <v>#DIV/0!</v>
      </c>
      <c r="Z25" s="15" t="e">
        <f t="shared" si="6"/>
        <v>#DIV/0!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 t="s">
        <v>60</v>
      </c>
      <c r="AL25" s="20">
        <f t="shared" si="10"/>
        <v>0</v>
      </c>
      <c r="AM25" s="20">
        <f t="shared" si="11"/>
        <v>0</v>
      </c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</row>
    <row r="26" spans="1:53" x14ac:dyDescent="0.25">
      <c r="A26" s="15" t="s">
        <v>69</v>
      </c>
      <c r="B26" s="15" t="s">
        <v>40</v>
      </c>
      <c r="C26" s="15"/>
      <c r="D26" s="15"/>
      <c r="E26" s="15"/>
      <c r="F26" s="15"/>
      <c r="G26" s="16">
        <v>0</v>
      </c>
      <c r="H26" s="15">
        <v>30</v>
      </c>
      <c r="I26" s="15" t="s">
        <v>41</v>
      </c>
      <c r="J26" s="15"/>
      <c r="K26" s="15"/>
      <c r="L26" s="15">
        <f t="shared" si="3"/>
        <v>0</v>
      </c>
      <c r="M26" s="15">
        <f t="shared" si="4"/>
        <v>0</v>
      </c>
      <c r="N26" s="15"/>
      <c r="O26" s="15">
        <v>0</v>
      </c>
      <c r="P26" s="15">
        <v>0</v>
      </c>
      <c r="Q26" s="15">
        <v>0</v>
      </c>
      <c r="R26" s="15">
        <f>IFERROR(VLOOKUP(A26,[1]Sheet!$A:$R,18,0),0)</f>
        <v>0</v>
      </c>
      <c r="S26" s="15">
        <f t="shared" si="5"/>
        <v>0</v>
      </c>
      <c r="T26" s="17"/>
      <c r="U26" s="4">
        <f t="shared" si="8"/>
        <v>0</v>
      </c>
      <c r="V26" s="4"/>
      <c r="W26" s="17"/>
      <c r="X26" s="15"/>
      <c r="Y26" s="20" t="e">
        <f t="shared" si="9"/>
        <v>#DIV/0!</v>
      </c>
      <c r="Z26" s="15" t="e">
        <f t="shared" si="6"/>
        <v>#DIV/0!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 t="s">
        <v>60</v>
      </c>
      <c r="AL26" s="20">
        <f t="shared" si="10"/>
        <v>0</v>
      </c>
      <c r="AM26" s="20">
        <f t="shared" si="11"/>
        <v>0</v>
      </c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</row>
    <row r="27" spans="1:53" x14ac:dyDescent="0.25">
      <c r="A27" s="24" t="s">
        <v>70</v>
      </c>
      <c r="B27" s="24" t="s">
        <v>40</v>
      </c>
      <c r="C27" s="24">
        <v>1234.7059999999999</v>
      </c>
      <c r="D27" s="24">
        <v>1928.087</v>
      </c>
      <c r="E27" s="24">
        <v>1042.6659999999999</v>
      </c>
      <c r="F27" s="24">
        <v>874.32100000000003</v>
      </c>
      <c r="G27" s="25">
        <v>1</v>
      </c>
      <c r="H27" s="24">
        <v>30</v>
      </c>
      <c r="I27" s="24" t="s">
        <v>41</v>
      </c>
      <c r="J27" s="24"/>
      <c r="K27" s="24">
        <v>1601.8520000000001</v>
      </c>
      <c r="L27" s="24">
        <f t="shared" si="3"/>
        <v>-559.18600000000015</v>
      </c>
      <c r="M27" s="24">
        <f t="shared" si="4"/>
        <v>946.66599999999994</v>
      </c>
      <c r="N27" s="24"/>
      <c r="O27" s="24">
        <v>96</v>
      </c>
      <c r="P27" s="24">
        <v>0</v>
      </c>
      <c r="Q27" s="24">
        <v>1094.43</v>
      </c>
      <c r="R27" s="24">
        <f>IFERROR(VLOOKUP(A27,[1]Sheet!$A:$R,18,0),0)</f>
        <v>70</v>
      </c>
      <c r="S27" s="24">
        <f t="shared" si="5"/>
        <v>189.33319999999998</v>
      </c>
      <c r="T27" s="26">
        <f>12*S27-Q27-P27-F27</f>
        <v>303.2473999999994</v>
      </c>
      <c r="U27" s="4">
        <f t="shared" si="8"/>
        <v>303.2473999999994</v>
      </c>
      <c r="V27" s="4"/>
      <c r="W27" s="26"/>
      <c r="X27" s="24"/>
      <c r="Y27" s="20">
        <f t="shared" si="9"/>
        <v>11.999999999999998</v>
      </c>
      <c r="Z27" s="24">
        <f t="shared" si="6"/>
        <v>10.398340069253573</v>
      </c>
      <c r="AA27" s="24">
        <v>181.42699999999999</v>
      </c>
      <c r="AB27" s="24">
        <v>182.17099999999999</v>
      </c>
      <c r="AC27" s="24">
        <v>169.0746</v>
      </c>
      <c r="AD27" s="24">
        <v>154.4162</v>
      </c>
      <c r="AE27" s="24">
        <v>162.14099999999999</v>
      </c>
      <c r="AF27" s="24">
        <v>220.8784</v>
      </c>
      <c r="AG27" s="24">
        <v>196.44579999999999</v>
      </c>
      <c r="AH27" s="24">
        <v>202.96340000000001</v>
      </c>
      <c r="AI27" s="24">
        <v>208.9128</v>
      </c>
      <c r="AJ27" s="24">
        <v>243.0076</v>
      </c>
      <c r="AK27" s="24" t="s">
        <v>71</v>
      </c>
      <c r="AL27" s="20">
        <f t="shared" si="10"/>
        <v>303</v>
      </c>
      <c r="AM27" s="20">
        <f t="shared" si="11"/>
        <v>0</v>
      </c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</row>
    <row r="28" spans="1:53" x14ac:dyDescent="0.25">
      <c r="A28" s="15" t="s">
        <v>72</v>
      </c>
      <c r="B28" s="15" t="s">
        <v>40</v>
      </c>
      <c r="C28" s="15"/>
      <c r="D28" s="15"/>
      <c r="E28" s="15"/>
      <c r="F28" s="15"/>
      <c r="G28" s="16">
        <v>0</v>
      </c>
      <c r="H28" s="15">
        <v>45</v>
      </c>
      <c r="I28" s="15" t="s">
        <v>41</v>
      </c>
      <c r="J28" s="15"/>
      <c r="K28" s="15"/>
      <c r="L28" s="15">
        <f t="shared" si="3"/>
        <v>0</v>
      </c>
      <c r="M28" s="15">
        <f t="shared" si="4"/>
        <v>0</v>
      </c>
      <c r="N28" s="15"/>
      <c r="O28" s="15">
        <v>0</v>
      </c>
      <c r="P28" s="15">
        <v>0</v>
      </c>
      <c r="Q28" s="15">
        <v>0</v>
      </c>
      <c r="R28" s="15">
        <f>IFERROR(VLOOKUP(A28,[1]Sheet!$A:$R,18,0),0)</f>
        <v>0</v>
      </c>
      <c r="S28" s="15">
        <f t="shared" si="5"/>
        <v>0</v>
      </c>
      <c r="T28" s="17"/>
      <c r="U28" s="4">
        <f t="shared" si="8"/>
        <v>0</v>
      </c>
      <c r="V28" s="4"/>
      <c r="W28" s="17"/>
      <c r="X28" s="15"/>
      <c r="Y28" s="20" t="e">
        <f t="shared" si="9"/>
        <v>#DIV/0!</v>
      </c>
      <c r="Z28" s="15" t="e">
        <f t="shared" si="6"/>
        <v>#DIV/0!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 t="s">
        <v>60</v>
      </c>
      <c r="AL28" s="20">
        <f t="shared" si="10"/>
        <v>0</v>
      </c>
      <c r="AM28" s="20">
        <f t="shared" si="11"/>
        <v>0</v>
      </c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</row>
    <row r="29" spans="1:53" x14ac:dyDescent="0.25">
      <c r="A29" s="15" t="s">
        <v>73</v>
      </c>
      <c r="B29" s="15" t="s">
        <v>40</v>
      </c>
      <c r="C29" s="15"/>
      <c r="D29" s="15"/>
      <c r="E29" s="15"/>
      <c r="F29" s="15"/>
      <c r="G29" s="16">
        <v>0</v>
      </c>
      <c r="H29" s="15">
        <v>40</v>
      </c>
      <c r="I29" s="15" t="s">
        <v>41</v>
      </c>
      <c r="J29" s="15"/>
      <c r="K29" s="15"/>
      <c r="L29" s="15">
        <f t="shared" si="3"/>
        <v>0</v>
      </c>
      <c r="M29" s="15">
        <f t="shared" si="4"/>
        <v>0</v>
      </c>
      <c r="N29" s="15"/>
      <c r="O29" s="15">
        <v>0</v>
      </c>
      <c r="P29" s="15">
        <v>0</v>
      </c>
      <c r="Q29" s="15">
        <v>0</v>
      </c>
      <c r="R29" s="15">
        <f>IFERROR(VLOOKUP(A29,[1]Sheet!$A:$R,18,0),0)</f>
        <v>0</v>
      </c>
      <c r="S29" s="15">
        <f t="shared" si="5"/>
        <v>0</v>
      </c>
      <c r="T29" s="17"/>
      <c r="U29" s="4">
        <f t="shared" si="8"/>
        <v>0</v>
      </c>
      <c r="V29" s="4"/>
      <c r="W29" s="17"/>
      <c r="X29" s="15"/>
      <c r="Y29" s="20" t="e">
        <f t="shared" si="9"/>
        <v>#DIV/0!</v>
      </c>
      <c r="Z29" s="15" t="e">
        <f t="shared" si="6"/>
        <v>#DIV/0!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 t="s">
        <v>60</v>
      </c>
      <c r="AL29" s="20">
        <f t="shared" si="10"/>
        <v>0</v>
      </c>
      <c r="AM29" s="20">
        <f t="shared" si="11"/>
        <v>0</v>
      </c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</row>
    <row r="30" spans="1:53" x14ac:dyDescent="0.25">
      <c r="A30" s="15" t="s">
        <v>74</v>
      </c>
      <c r="B30" s="15" t="s">
        <v>40</v>
      </c>
      <c r="C30" s="15"/>
      <c r="D30" s="15"/>
      <c r="E30" s="15"/>
      <c r="F30" s="15"/>
      <c r="G30" s="16">
        <v>0</v>
      </c>
      <c r="H30" s="15">
        <v>30</v>
      </c>
      <c r="I30" s="15" t="s">
        <v>41</v>
      </c>
      <c r="J30" s="15"/>
      <c r="K30" s="15"/>
      <c r="L30" s="15">
        <f t="shared" si="3"/>
        <v>0</v>
      </c>
      <c r="M30" s="15">
        <f t="shared" si="4"/>
        <v>0</v>
      </c>
      <c r="N30" s="15"/>
      <c r="O30" s="15">
        <v>0</v>
      </c>
      <c r="P30" s="15">
        <v>0</v>
      </c>
      <c r="Q30" s="15">
        <v>0</v>
      </c>
      <c r="R30" s="15">
        <f>IFERROR(VLOOKUP(A30,[1]Sheet!$A:$R,18,0),0)</f>
        <v>0</v>
      </c>
      <c r="S30" s="15">
        <f t="shared" si="5"/>
        <v>0</v>
      </c>
      <c r="T30" s="17"/>
      <c r="U30" s="4">
        <f t="shared" si="8"/>
        <v>0</v>
      </c>
      <c r="V30" s="4"/>
      <c r="W30" s="17"/>
      <c r="X30" s="15"/>
      <c r="Y30" s="20" t="e">
        <f t="shared" si="9"/>
        <v>#DIV/0!</v>
      </c>
      <c r="Z30" s="15" t="e">
        <f t="shared" si="6"/>
        <v>#DIV/0!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 t="s">
        <v>60</v>
      </c>
      <c r="AL30" s="20">
        <f t="shared" si="10"/>
        <v>0</v>
      </c>
      <c r="AM30" s="20">
        <f t="shared" si="11"/>
        <v>0</v>
      </c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</row>
    <row r="31" spans="1:53" x14ac:dyDescent="0.25">
      <c r="A31" s="15" t="s">
        <v>75</v>
      </c>
      <c r="B31" s="15" t="s">
        <v>40</v>
      </c>
      <c r="C31" s="15"/>
      <c r="D31" s="15"/>
      <c r="E31" s="15"/>
      <c r="F31" s="15"/>
      <c r="G31" s="16">
        <v>0</v>
      </c>
      <c r="H31" s="15">
        <v>50</v>
      </c>
      <c r="I31" s="15" t="s">
        <v>41</v>
      </c>
      <c r="J31" s="15"/>
      <c r="K31" s="15"/>
      <c r="L31" s="15">
        <f t="shared" si="3"/>
        <v>0</v>
      </c>
      <c r="M31" s="15">
        <f t="shared" si="4"/>
        <v>0</v>
      </c>
      <c r="N31" s="15"/>
      <c r="O31" s="15">
        <v>0</v>
      </c>
      <c r="P31" s="15">
        <v>0</v>
      </c>
      <c r="Q31" s="15">
        <v>0</v>
      </c>
      <c r="R31" s="15">
        <f>IFERROR(VLOOKUP(A31,[1]Sheet!$A:$R,18,0),0)</f>
        <v>0</v>
      </c>
      <c r="S31" s="15">
        <f t="shared" si="5"/>
        <v>0</v>
      </c>
      <c r="T31" s="17"/>
      <c r="U31" s="4">
        <f t="shared" si="8"/>
        <v>0</v>
      </c>
      <c r="V31" s="4"/>
      <c r="W31" s="17"/>
      <c r="X31" s="15"/>
      <c r="Y31" s="20" t="e">
        <f t="shared" si="9"/>
        <v>#DIV/0!</v>
      </c>
      <c r="Z31" s="15" t="e">
        <f t="shared" si="6"/>
        <v>#DIV/0!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 t="s">
        <v>60</v>
      </c>
      <c r="AL31" s="20">
        <f t="shared" si="10"/>
        <v>0</v>
      </c>
      <c r="AM31" s="20">
        <f t="shared" si="11"/>
        <v>0</v>
      </c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</row>
    <row r="32" spans="1:53" x14ac:dyDescent="0.25">
      <c r="A32" s="20" t="s">
        <v>76</v>
      </c>
      <c r="B32" s="20" t="s">
        <v>40</v>
      </c>
      <c r="C32" s="20">
        <v>13.718</v>
      </c>
      <c r="D32" s="20">
        <v>7.3019999999999996</v>
      </c>
      <c r="E32" s="20">
        <v>6.4450000000000003</v>
      </c>
      <c r="F32" s="20">
        <v>7.2880000000000003</v>
      </c>
      <c r="G32" s="7">
        <v>1</v>
      </c>
      <c r="H32" s="20">
        <v>50</v>
      </c>
      <c r="I32" s="20" t="s">
        <v>41</v>
      </c>
      <c r="J32" s="20"/>
      <c r="K32" s="20">
        <v>6.2</v>
      </c>
      <c r="L32" s="20">
        <f t="shared" si="3"/>
        <v>0.24500000000000011</v>
      </c>
      <c r="M32" s="20">
        <f t="shared" si="4"/>
        <v>6.4450000000000003</v>
      </c>
      <c r="N32" s="20"/>
      <c r="O32" s="20">
        <v>0</v>
      </c>
      <c r="P32" s="20">
        <v>0</v>
      </c>
      <c r="Q32" s="20">
        <v>0</v>
      </c>
      <c r="R32" s="20">
        <f>IFERROR(VLOOKUP(A32,[1]Sheet!$A:$R,18,0),0)</f>
        <v>0</v>
      </c>
      <c r="S32" s="20">
        <f t="shared" si="5"/>
        <v>1.2890000000000001</v>
      </c>
      <c r="T32" s="4">
        <f t="shared" ref="T32:T45" si="16">11*S32-Q32-P32-F32</f>
        <v>6.8910000000000018</v>
      </c>
      <c r="U32" s="4">
        <f t="shared" si="8"/>
        <v>6.8910000000000018</v>
      </c>
      <c r="V32" s="4"/>
      <c r="W32" s="4"/>
      <c r="X32" s="20"/>
      <c r="Y32" s="20">
        <f t="shared" si="9"/>
        <v>11</v>
      </c>
      <c r="Z32" s="20">
        <f t="shared" si="6"/>
        <v>5.6539953452288589</v>
      </c>
      <c r="AA32" s="20">
        <v>0.73940000000000006</v>
      </c>
      <c r="AB32" s="20">
        <v>0.36759999999999998</v>
      </c>
      <c r="AC32" s="20">
        <v>0.36759999999999998</v>
      </c>
      <c r="AD32" s="20">
        <v>0.18440000000000001</v>
      </c>
      <c r="AE32" s="20">
        <v>0.55780000000000007</v>
      </c>
      <c r="AF32" s="20">
        <v>1.2974000000000001</v>
      </c>
      <c r="AG32" s="20">
        <v>0.74099999999999999</v>
      </c>
      <c r="AH32" s="20">
        <v>0.37459999999999999</v>
      </c>
      <c r="AI32" s="20">
        <v>0.55919999999999992</v>
      </c>
      <c r="AJ32" s="20">
        <v>0.73860000000000003</v>
      </c>
      <c r="AK32" s="32" t="s">
        <v>165</v>
      </c>
      <c r="AL32" s="20">
        <f t="shared" si="10"/>
        <v>7</v>
      </c>
      <c r="AM32" s="20">
        <f t="shared" si="11"/>
        <v>0</v>
      </c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</row>
    <row r="33" spans="1:53" x14ac:dyDescent="0.25">
      <c r="A33" s="20" t="s">
        <v>77</v>
      </c>
      <c r="B33" s="20" t="s">
        <v>45</v>
      </c>
      <c r="C33" s="20">
        <v>1598</v>
      </c>
      <c r="D33" s="20">
        <v>1495</v>
      </c>
      <c r="E33" s="20">
        <v>1290</v>
      </c>
      <c r="F33" s="20">
        <v>691</v>
      </c>
      <c r="G33" s="7">
        <v>0.4</v>
      </c>
      <c r="H33" s="20">
        <v>45</v>
      </c>
      <c r="I33" s="20" t="s">
        <v>41</v>
      </c>
      <c r="J33" s="20"/>
      <c r="K33" s="20">
        <v>1701</v>
      </c>
      <c r="L33" s="20">
        <f t="shared" si="3"/>
        <v>-411</v>
      </c>
      <c r="M33" s="20">
        <f t="shared" si="4"/>
        <v>1059</v>
      </c>
      <c r="N33" s="20">
        <v>96</v>
      </c>
      <c r="O33" s="20">
        <v>135</v>
      </c>
      <c r="P33" s="20">
        <v>227.38000000000011</v>
      </c>
      <c r="Q33" s="20">
        <v>575.61999999999989</v>
      </c>
      <c r="R33" s="20">
        <f>IFERROR(VLOOKUP(A33,[1]Sheet!$A:$R,18,0),0)</f>
        <v>188</v>
      </c>
      <c r="S33" s="20">
        <f t="shared" si="5"/>
        <v>211.8</v>
      </c>
      <c r="T33" s="4">
        <f t="shared" si="16"/>
        <v>835.80000000000018</v>
      </c>
      <c r="U33" s="4">
        <f t="shared" si="8"/>
        <v>835.80000000000018</v>
      </c>
      <c r="V33" s="4"/>
      <c r="W33" s="4"/>
      <c r="X33" s="20"/>
      <c r="Y33" s="20">
        <f t="shared" si="9"/>
        <v>11</v>
      </c>
      <c r="Z33" s="20">
        <f t="shared" si="6"/>
        <v>7.0538243626062318</v>
      </c>
      <c r="AA33" s="20">
        <v>179</v>
      </c>
      <c r="AB33" s="20">
        <v>184.2</v>
      </c>
      <c r="AC33" s="20">
        <v>195.2</v>
      </c>
      <c r="AD33" s="20">
        <v>232.4</v>
      </c>
      <c r="AE33" s="20">
        <v>208.2</v>
      </c>
      <c r="AF33" s="20">
        <v>210.6</v>
      </c>
      <c r="AG33" s="20">
        <v>155.19999999999999</v>
      </c>
      <c r="AH33" s="20">
        <v>213.6</v>
      </c>
      <c r="AI33" s="20">
        <v>223</v>
      </c>
      <c r="AJ33" s="20">
        <v>211.2</v>
      </c>
      <c r="AK33" s="20" t="s">
        <v>46</v>
      </c>
      <c r="AL33" s="20">
        <f t="shared" si="10"/>
        <v>334</v>
      </c>
      <c r="AM33" s="20">
        <f t="shared" si="11"/>
        <v>0</v>
      </c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</row>
    <row r="34" spans="1:53" x14ac:dyDescent="0.25">
      <c r="A34" s="20" t="s">
        <v>78</v>
      </c>
      <c r="B34" s="20" t="s">
        <v>45</v>
      </c>
      <c r="C34" s="20">
        <v>493</v>
      </c>
      <c r="D34" s="20">
        <v>672</v>
      </c>
      <c r="E34" s="20">
        <v>215</v>
      </c>
      <c r="F34" s="20">
        <v>590</v>
      </c>
      <c r="G34" s="7">
        <v>0.45</v>
      </c>
      <c r="H34" s="20">
        <v>50</v>
      </c>
      <c r="I34" s="20" t="s">
        <v>41</v>
      </c>
      <c r="J34" s="20"/>
      <c r="K34" s="20">
        <v>226</v>
      </c>
      <c r="L34" s="20">
        <f t="shared" si="3"/>
        <v>-11</v>
      </c>
      <c r="M34" s="20">
        <f t="shared" si="4"/>
        <v>215</v>
      </c>
      <c r="N34" s="20"/>
      <c r="O34" s="20">
        <v>0</v>
      </c>
      <c r="P34" s="20">
        <v>200</v>
      </c>
      <c r="Q34" s="20">
        <v>0</v>
      </c>
      <c r="R34" s="20">
        <f>IFERROR(VLOOKUP(A34,[1]Sheet!$A:$R,18,0),0)</f>
        <v>0</v>
      </c>
      <c r="S34" s="20">
        <f t="shared" si="5"/>
        <v>43</v>
      </c>
      <c r="T34" s="4"/>
      <c r="U34" s="4">
        <f t="shared" si="8"/>
        <v>0</v>
      </c>
      <c r="V34" s="4"/>
      <c r="W34" s="4"/>
      <c r="X34" s="20"/>
      <c r="Y34" s="20">
        <f t="shared" si="9"/>
        <v>18.372093023255815</v>
      </c>
      <c r="Z34" s="20">
        <f t="shared" si="6"/>
        <v>18.372093023255815</v>
      </c>
      <c r="AA34" s="20">
        <v>49.2</v>
      </c>
      <c r="AB34" s="20">
        <v>115.2</v>
      </c>
      <c r="AC34" s="20">
        <v>144.4</v>
      </c>
      <c r="AD34" s="20">
        <v>65</v>
      </c>
      <c r="AE34" s="20">
        <v>113.7102</v>
      </c>
      <c r="AF34" s="20">
        <v>167.11019999999999</v>
      </c>
      <c r="AG34" s="20">
        <v>87.2</v>
      </c>
      <c r="AH34" s="20">
        <v>64.8</v>
      </c>
      <c r="AI34" s="20">
        <v>69.8</v>
      </c>
      <c r="AJ34" s="20">
        <v>96.325999999999993</v>
      </c>
      <c r="AK34" s="14" t="s">
        <v>79</v>
      </c>
      <c r="AL34" s="20">
        <f t="shared" si="10"/>
        <v>0</v>
      </c>
      <c r="AM34" s="20">
        <f t="shared" si="11"/>
        <v>0</v>
      </c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</row>
    <row r="35" spans="1:53" x14ac:dyDescent="0.25">
      <c r="A35" s="20" t="s">
        <v>80</v>
      </c>
      <c r="B35" s="20" t="s">
        <v>45</v>
      </c>
      <c r="C35" s="20">
        <v>1136</v>
      </c>
      <c r="D35" s="20">
        <v>1593</v>
      </c>
      <c r="E35" s="20">
        <v>1114</v>
      </c>
      <c r="F35" s="20">
        <v>298</v>
      </c>
      <c r="G35" s="7">
        <v>0.4</v>
      </c>
      <c r="H35" s="20">
        <v>45</v>
      </c>
      <c r="I35" s="20" t="s">
        <v>41</v>
      </c>
      <c r="J35" s="20"/>
      <c r="K35" s="20">
        <v>1558</v>
      </c>
      <c r="L35" s="20">
        <f t="shared" si="3"/>
        <v>-444</v>
      </c>
      <c r="M35" s="20">
        <f t="shared" si="4"/>
        <v>878</v>
      </c>
      <c r="N35" s="20">
        <v>60</v>
      </c>
      <c r="O35" s="20">
        <v>176</v>
      </c>
      <c r="P35" s="20">
        <v>595.84000000000015</v>
      </c>
      <c r="Q35" s="20">
        <v>358.55999999999989</v>
      </c>
      <c r="R35" s="20">
        <f>IFERROR(VLOOKUP(A35,[1]Sheet!$A:$R,18,0),0)</f>
        <v>188</v>
      </c>
      <c r="S35" s="20">
        <f t="shared" si="5"/>
        <v>175.6</v>
      </c>
      <c r="T35" s="4">
        <f t="shared" si="16"/>
        <v>679.19999999999982</v>
      </c>
      <c r="U35" s="4">
        <f t="shared" si="8"/>
        <v>679.19999999999982</v>
      </c>
      <c r="V35" s="4"/>
      <c r="W35" s="4"/>
      <c r="X35" s="20"/>
      <c r="Y35" s="20">
        <f t="shared" si="9"/>
        <v>11</v>
      </c>
      <c r="Z35" s="20">
        <f t="shared" si="6"/>
        <v>7.1321184510250575</v>
      </c>
      <c r="AA35" s="20">
        <v>146.4</v>
      </c>
      <c r="AB35" s="20">
        <v>174.8</v>
      </c>
      <c r="AC35" s="20">
        <v>147.4</v>
      </c>
      <c r="AD35" s="20">
        <v>184</v>
      </c>
      <c r="AE35" s="20">
        <v>172.8</v>
      </c>
      <c r="AF35" s="20">
        <v>150.80000000000001</v>
      </c>
      <c r="AG35" s="20">
        <v>98.4</v>
      </c>
      <c r="AH35" s="20">
        <v>160.6</v>
      </c>
      <c r="AI35" s="20">
        <v>161.80000000000001</v>
      </c>
      <c r="AJ35" s="20">
        <v>164</v>
      </c>
      <c r="AK35" s="20"/>
      <c r="AL35" s="20">
        <f t="shared" si="10"/>
        <v>272</v>
      </c>
      <c r="AM35" s="20">
        <f t="shared" si="11"/>
        <v>0</v>
      </c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</row>
    <row r="36" spans="1:53" x14ac:dyDescent="0.25">
      <c r="A36" s="20" t="s">
        <v>81</v>
      </c>
      <c r="B36" s="20" t="s">
        <v>40</v>
      </c>
      <c r="C36" s="20">
        <v>433.98399999999998</v>
      </c>
      <c r="D36" s="20">
        <v>1014.016</v>
      </c>
      <c r="E36" s="20">
        <v>339.209</v>
      </c>
      <c r="F36" s="20">
        <v>701.73199999999997</v>
      </c>
      <c r="G36" s="7">
        <v>1</v>
      </c>
      <c r="H36" s="20">
        <v>45</v>
      </c>
      <c r="I36" s="20" t="s">
        <v>41</v>
      </c>
      <c r="J36" s="20"/>
      <c r="K36" s="20">
        <v>436.00700000000001</v>
      </c>
      <c r="L36" s="20">
        <f t="shared" si="3"/>
        <v>-96.798000000000002</v>
      </c>
      <c r="M36" s="20">
        <f t="shared" si="4"/>
        <v>339.209</v>
      </c>
      <c r="N36" s="20"/>
      <c r="O36" s="20">
        <v>0</v>
      </c>
      <c r="P36" s="20">
        <v>0</v>
      </c>
      <c r="Q36" s="20">
        <v>0</v>
      </c>
      <c r="R36" s="20">
        <f>IFERROR(VLOOKUP(A36,[1]Sheet!$A:$R,18,0),0)</f>
        <v>0</v>
      </c>
      <c r="S36" s="20">
        <f t="shared" si="5"/>
        <v>67.841800000000006</v>
      </c>
      <c r="T36" s="4">
        <f t="shared" si="16"/>
        <v>44.52780000000007</v>
      </c>
      <c r="U36" s="4">
        <f t="shared" si="8"/>
        <v>44.52780000000007</v>
      </c>
      <c r="V36" s="4"/>
      <c r="W36" s="4"/>
      <c r="X36" s="20"/>
      <c r="Y36" s="20">
        <f t="shared" si="9"/>
        <v>11</v>
      </c>
      <c r="Z36" s="20">
        <f t="shared" si="6"/>
        <v>10.343652438467139</v>
      </c>
      <c r="AA36" s="20">
        <v>68.645200000000003</v>
      </c>
      <c r="AB36" s="20">
        <v>92.2624</v>
      </c>
      <c r="AC36" s="20">
        <v>104.89400000000001</v>
      </c>
      <c r="AD36" s="20">
        <v>80.737399999999994</v>
      </c>
      <c r="AE36" s="20">
        <v>72.756</v>
      </c>
      <c r="AF36" s="20">
        <v>98.136600000000001</v>
      </c>
      <c r="AG36" s="20">
        <v>84.987800000000007</v>
      </c>
      <c r="AH36" s="20">
        <v>77.181400000000011</v>
      </c>
      <c r="AI36" s="20">
        <v>78.393999999999991</v>
      </c>
      <c r="AJ36" s="20">
        <v>75.048000000000002</v>
      </c>
      <c r="AK36" s="20"/>
      <c r="AL36" s="20">
        <f t="shared" si="10"/>
        <v>45</v>
      </c>
      <c r="AM36" s="20">
        <f t="shared" si="11"/>
        <v>0</v>
      </c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</row>
    <row r="37" spans="1:53" x14ac:dyDescent="0.25">
      <c r="A37" s="20" t="s">
        <v>82</v>
      </c>
      <c r="B37" s="20" t="s">
        <v>45</v>
      </c>
      <c r="C37" s="20">
        <v>320</v>
      </c>
      <c r="D37" s="20">
        <v>359</v>
      </c>
      <c r="E37" s="20">
        <v>235</v>
      </c>
      <c r="F37" s="20">
        <v>159</v>
      </c>
      <c r="G37" s="7">
        <v>0.35</v>
      </c>
      <c r="H37" s="20">
        <v>40</v>
      </c>
      <c r="I37" s="20" t="s">
        <v>41</v>
      </c>
      <c r="J37" s="20"/>
      <c r="K37" s="20">
        <v>270</v>
      </c>
      <c r="L37" s="20">
        <f t="shared" si="3"/>
        <v>-35</v>
      </c>
      <c r="M37" s="20">
        <f t="shared" si="4"/>
        <v>205</v>
      </c>
      <c r="N37" s="20">
        <v>30</v>
      </c>
      <c r="O37" s="20">
        <v>0</v>
      </c>
      <c r="P37" s="20">
        <v>0</v>
      </c>
      <c r="Q37" s="20">
        <v>122.4</v>
      </c>
      <c r="R37" s="20">
        <f>IFERROR(VLOOKUP(A37,[1]Sheet!$A:$R,18,0),0)</f>
        <v>0</v>
      </c>
      <c r="S37" s="20">
        <f t="shared" si="5"/>
        <v>41</v>
      </c>
      <c r="T37" s="4">
        <f t="shared" si="16"/>
        <v>169.60000000000002</v>
      </c>
      <c r="U37" s="4">
        <f t="shared" si="8"/>
        <v>169.60000000000002</v>
      </c>
      <c r="V37" s="4"/>
      <c r="W37" s="4"/>
      <c r="X37" s="20"/>
      <c r="Y37" s="20">
        <f t="shared" si="9"/>
        <v>11</v>
      </c>
      <c r="Z37" s="20">
        <f t="shared" si="6"/>
        <v>6.8634146341463413</v>
      </c>
      <c r="AA37" s="20">
        <v>36.4</v>
      </c>
      <c r="AB37" s="20">
        <v>37</v>
      </c>
      <c r="AC37" s="20">
        <v>42.2</v>
      </c>
      <c r="AD37" s="20">
        <v>45.4</v>
      </c>
      <c r="AE37" s="20">
        <v>38</v>
      </c>
      <c r="AF37" s="20">
        <v>38.6</v>
      </c>
      <c r="AG37" s="20">
        <v>35.6</v>
      </c>
      <c r="AH37" s="20">
        <v>52.8</v>
      </c>
      <c r="AI37" s="20">
        <v>61</v>
      </c>
      <c r="AJ37" s="20">
        <v>50.4</v>
      </c>
      <c r="AK37" s="20"/>
      <c r="AL37" s="20">
        <f t="shared" si="10"/>
        <v>59</v>
      </c>
      <c r="AM37" s="20">
        <f t="shared" si="11"/>
        <v>0</v>
      </c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</row>
    <row r="38" spans="1:53" x14ac:dyDescent="0.25">
      <c r="A38" s="20" t="s">
        <v>83</v>
      </c>
      <c r="B38" s="20" t="s">
        <v>40</v>
      </c>
      <c r="C38" s="20">
        <v>37.093000000000004</v>
      </c>
      <c r="D38" s="20">
        <v>26.91</v>
      </c>
      <c r="E38" s="20">
        <v>30.972000000000001</v>
      </c>
      <c r="F38" s="20">
        <v>8.5229999999999997</v>
      </c>
      <c r="G38" s="7">
        <v>1</v>
      </c>
      <c r="H38" s="20">
        <v>40</v>
      </c>
      <c r="I38" s="20" t="s">
        <v>41</v>
      </c>
      <c r="J38" s="20"/>
      <c r="K38" s="20">
        <v>34.299999999999997</v>
      </c>
      <c r="L38" s="20">
        <f t="shared" ref="L38:L69" si="17">E38-K38</f>
        <v>-3.3279999999999959</v>
      </c>
      <c r="M38" s="20">
        <f t="shared" ref="M38:M69" si="18">E38-N38-O38</f>
        <v>30.972000000000001</v>
      </c>
      <c r="N38" s="20"/>
      <c r="O38" s="20">
        <v>0</v>
      </c>
      <c r="P38" s="20">
        <v>26.389399999999998</v>
      </c>
      <c r="Q38" s="20">
        <v>4</v>
      </c>
      <c r="R38" s="20">
        <f>IFERROR(VLOOKUP(A38,[1]Sheet!$A:$R,18,0),0)</f>
        <v>0</v>
      </c>
      <c r="S38" s="20">
        <f t="shared" ref="S38:S69" si="19">M38/5</f>
        <v>6.1943999999999999</v>
      </c>
      <c r="T38" s="4">
        <f t="shared" si="16"/>
        <v>29.22600000000001</v>
      </c>
      <c r="U38" s="4">
        <f t="shared" si="8"/>
        <v>29.22600000000001</v>
      </c>
      <c r="V38" s="4"/>
      <c r="W38" s="4"/>
      <c r="X38" s="20"/>
      <c r="Y38" s="20">
        <f t="shared" si="9"/>
        <v>11</v>
      </c>
      <c r="Z38" s="20">
        <f t="shared" ref="Z38:Z69" si="20">(F38+P38+Q38)/S38</f>
        <v>6.2818674932196821</v>
      </c>
      <c r="AA38" s="20">
        <v>5.0190000000000001</v>
      </c>
      <c r="AB38" s="20">
        <v>5.9314</v>
      </c>
      <c r="AC38" s="20">
        <v>3.8675999999999999</v>
      </c>
      <c r="AD38" s="20">
        <v>4.6436000000000002</v>
      </c>
      <c r="AE38" s="20">
        <v>6.4024000000000001</v>
      </c>
      <c r="AF38" s="20">
        <v>5.5293999999999999</v>
      </c>
      <c r="AG38" s="20">
        <v>3.5186000000000002</v>
      </c>
      <c r="AH38" s="20">
        <v>3.3574000000000002</v>
      </c>
      <c r="AI38" s="20">
        <v>2.7722000000000002</v>
      </c>
      <c r="AJ38" s="20">
        <v>4.7682000000000002</v>
      </c>
      <c r="AK38" s="20"/>
      <c r="AL38" s="20">
        <f t="shared" si="10"/>
        <v>29</v>
      </c>
      <c r="AM38" s="20">
        <f t="shared" si="11"/>
        <v>0</v>
      </c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</row>
    <row r="39" spans="1:53" x14ac:dyDescent="0.25">
      <c r="A39" s="20" t="s">
        <v>84</v>
      </c>
      <c r="B39" s="20" t="s">
        <v>45</v>
      </c>
      <c r="C39" s="20">
        <v>185</v>
      </c>
      <c r="D39" s="20">
        <v>338</v>
      </c>
      <c r="E39" s="20">
        <v>220</v>
      </c>
      <c r="F39" s="20">
        <v>176</v>
      </c>
      <c r="G39" s="7">
        <v>0.4</v>
      </c>
      <c r="H39" s="20">
        <v>40</v>
      </c>
      <c r="I39" s="20" t="s">
        <v>41</v>
      </c>
      <c r="J39" s="20"/>
      <c r="K39" s="20">
        <v>280</v>
      </c>
      <c r="L39" s="20">
        <f t="shared" si="17"/>
        <v>-60</v>
      </c>
      <c r="M39" s="20">
        <f t="shared" si="18"/>
        <v>175</v>
      </c>
      <c r="N39" s="20"/>
      <c r="O39" s="20">
        <v>45</v>
      </c>
      <c r="P39" s="20">
        <v>157.80000000000001</v>
      </c>
      <c r="Q39" s="20">
        <v>0</v>
      </c>
      <c r="R39" s="20">
        <f>IFERROR(VLOOKUP(A39,[1]Sheet!$A:$R,18,0),0)</f>
        <v>48</v>
      </c>
      <c r="S39" s="20">
        <f t="shared" si="19"/>
        <v>35</v>
      </c>
      <c r="T39" s="4">
        <f t="shared" si="16"/>
        <v>51.199999999999989</v>
      </c>
      <c r="U39" s="4">
        <f t="shared" si="8"/>
        <v>51.199999999999989</v>
      </c>
      <c r="V39" s="4"/>
      <c r="W39" s="4"/>
      <c r="X39" s="20"/>
      <c r="Y39" s="20">
        <f t="shared" si="9"/>
        <v>11</v>
      </c>
      <c r="Z39" s="20">
        <f t="shared" si="20"/>
        <v>9.5371428571428574</v>
      </c>
      <c r="AA39" s="20">
        <v>33.4</v>
      </c>
      <c r="AB39" s="20">
        <v>44.8</v>
      </c>
      <c r="AC39" s="20">
        <v>27.2</v>
      </c>
      <c r="AD39" s="20">
        <v>36.200000000000003</v>
      </c>
      <c r="AE39" s="20">
        <v>46.4</v>
      </c>
      <c r="AF39" s="20">
        <v>51</v>
      </c>
      <c r="AG39" s="20">
        <v>28.2</v>
      </c>
      <c r="AH39" s="20">
        <v>39.6</v>
      </c>
      <c r="AI39" s="20">
        <v>35.200000000000003</v>
      </c>
      <c r="AJ39" s="20">
        <v>63.6</v>
      </c>
      <c r="AK39" s="20"/>
      <c r="AL39" s="20">
        <f t="shared" si="10"/>
        <v>20</v>
      </c>
      <c r="AM39" s="20">
        <f t="shared" si="11"/>
        <v>0</v>
      </c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</row>
    <row r="40" spans="1:53" x14ac:dyDescent="0.25">
      <c r="A40" s="20" t="s">
        <v>85</v>
      </c>
      <c r="B40" s="20" t="s">
        <v>45</v>
      </c>
      <c r="C40" s="20">
        <v>343</v>
      </c>
      <c r="D40" s="20">
        <v>451</v>
      </c>
      <c r="E40" s="20">
        <v>433</v>
      </c>
      <c r="F40" s="20">
        <v>235</v>
      </c>
      <c r="G40" s="7">
        <v>0.4</v>
      </c>
      <c r="H40" s="20">
        <v>45</v>
      </c>
      <c r="I40" s="20" t="s">
        <v>41</v>
      </c>
      <c r="J40" s="20"/>
      <c r="K40" s="20">
        <v>510</v>
      </c>
      <c r="L40" s="20">
        <f t="shared" si="17"/>
        <v>-77</v>
      </c>
      <c r="M40" s="20">
        <f t="shared" si="18"/>
        <v>377</v>
      </c>
      <c r="N40" s="20"/>
      <c r="O40" s="20">
        <v>56</v>
      </c>
      <c r="P40" s="20">
        <v>328.19999999999987</v>
      </c>
      <c r="Q40" s="20">
        <v>42.800000000000132</v>
      </c>
      <c r="R40" s="20">
        <f>IFERROR(VLOOKUP(A40,[1]Sheet!$A:$R,18,0),0)</f>
        <v>67</v>
      </c>
      <c r="S40" s="20">
        <f t="shared" si="19"/>
        <v>75.400000000000006</v>
      </c>
      <c r="T40" s="4">
        <f t="shared" si="16"/>
        <v>223.40000000000003</v>
      </c>
      <c r="U40" s="4">
        <f t="shared" si="8"/>
        <v>223.40000000000003</v>
      </c>
      <c r="V40" s="4"/>
      <c r="W40" s="4"/>
      <c r="X40" s="20"/>
      <c r="Y40" s="20">
        <f t="shared" si="9"/>
        <v>11</v>
      </c>
      <c r="Z40" s="20">
        <f t="shared" si="20"/>
        <v>8.0371352785145884</v>
      </c>
      <c r="AA40" s="20">
        <v>71</v>
      </c>
      <c r="AB40" s="20">
        <v>84.8</v>
      </c>
      <c r="AC40" s="20">
        <v>56.6</v>
      </c>
      <c r="AD40" s="20">
        <v>68.599999999999994</v>
      </c>
      <c r="AE40" s="20">
        <v>81</v>
      </c>
      <c r="AF40" s="20">
        <v>82</v>
      </c>
      <c r="AG40" s="20">
        <v>59</v>
      </c>
      <c r="AH40" s="20">
        <v>75.599999999999994</v>
      </c>
      <c r="AI40" s="20">
        <v>69</v>
      </c>
      <c r="AJ40" s="20">
        <v>87.4</v>
      </c>
      <c r="AK40" s="20" t="s">
        <v>46</v>
      </c>
      <c r="AL40" s="20">
        <f t="shared" si="10"/>
        <v>89</v>
      </c>
      <c r="AM40" s="20">
        <f t="shared" si="11"/>
        <v>0</v>
      </c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</row>
    <row r="41" spans="1:53" x14ac:dyDescent="0.25">
      <c r="A41" s="20" t="s">
        <v>86</v>
      </c>
      <c r="B41" s="20" t="s">
        <v>40</v>
      </c>
      <c r="C41" s="20">
        <v>139.20400000000001</v>
      </c>
      <c r="D41" s="20">
        <v>109.681</v>
      </c>
      <c r="E41" s="20">
        <v>103.967</v>
      </c>
      <c r="F41" s="20">
        <v>27.38</v>
      </c>
      <c r="G41" s="7">
        <v>1</v>
      </c>
      <c r="H41" s="20">
        <v>40</v>
      </c>
      <c r="I41" s="20" t="s">
        <v>41</v>
      </c>
      <c r="J41" s="20"/>
      <c r="K41" s="20">
        <v>125.815</v>
      </c>
      <c r="L41" s="20">
        <f t="shared" si="17"/>
        <v>-21.847999999999999</v>
      </c>
      <c r="M41" s="20">
        <f t="shared" si="18"/>
        <v>82.194999999999993</v>
      </c>
      <c r="N41" s="20">
        <v>21.771999999999998</v>
      </c>
      <c r="O41" s="20">
        <v>0</v>
      </c>
      <c r="P41" s="20">
        <v>0</v>
      </c>
      <c r="Q41" s="20">
        <v>89.285800000000023</v>
      </c>
      <c r="R41" s="20">
        <f>IFERROR(VLOOKUP(A41,[1]Sheet!$A:$R,18,0),0)</f>
        <v>0</v>
      </c>
      <c r="S41" s="20">
        <f t="shared" si="19"/>
        <v>16.439</v>
      </c>
      <c r="T41" s="4">
        <f t="shared" si="16"/>
        <v>64.163199999999989</v>
      </c>
      <c r="U41" s="4">
        <f t="shared" si="8"/>
        <v>64.163199999999989</v>
      </c>
      <c r="V41" s="4"/>
      <c r="W41" s="4"/>
      <c r="X41" s="20"/>
      <c r="Y41" s="20">
        <f t="shared" si="9"/>
        <v>11</v>
      </c>
      <c r="Z41" s="20">
        <f t="shared" si="20"/>
        <v>7.0968915384147468</v>
      </c>
      <c r="AA41" s="20">
        <v>15.675800000000001</v>
      </c>
      <c r="AB41" s="20">
        <v>10.059200000000001</v>
      </c>
      <c r="AC41" s="20">
        <v>13.523400000000001</v>
      </c>
      <c r="AD41" s="20">
        <v>16.248799999999999</v>
      </c>
      <c r="AE41" s="20">
        <v>14.098599999999999</v>
      </c>
      <c r="AF41" s="20">
        <v>5.2694000000000001</v>
      </c>
      <c r="AG41" s="20">
        <v>12.832000000000001</v>
      </c>
      <c r="AH41" s="20">
        <v>12.325799999999999</v>
      </c>
      <c r="AI41" s="20">
        <v>14.412599999999999</v>
      </c>
      <c r="AJ41" s="20">
        <v>18.9312</v>
      </c>
      <c r="AK41" s="20"/>
      <c r="AL41" s="20">
        <f t="shared" si="10"/>
        <v>64</v>
      </c>
      <c r="AM41" s="20">
        <f t="shared" si="11"/>
        <v>0</v>
      </c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</row>
    <row r="42" spans="1:53" x14ac:dyDescent="0.25">
      <c r="A42" s="24" t="s">
        <v>87</v>
      </c>
      <c r="B42" s="24" t="s">
        <v>45</v>
      </c>
      <c r="C42" s="24">
        <v>400</v>
      </c>
      <c r="D42" s="24">
        <v>730</v>
      </c>
      <c r="E42" s="24">
        <v>359</v>
      </c>
      <c r="F42" s="24">
        <v>413</v>
      </c>
      <c r="G42" s="25">
        <v>0.35</v>
      </c>
      <c r="H42" s="24">
        <v>40</v>
      </c>
      <c r="I42" s="24" t="s">
        <v>41</v>
      </c>
      <c r="J42" s="24"/>
      <c r="K42" s="24">
        <v>396</v>
      </c>
      <c r="L42" s="24">
        <f t="shared" si="17"/>
        <v>-37</v>
      </c>
      <c r="M42" s="24">
        <f t="shared" si="18"/>
        <v>347</v>
      </c>
      <c r="N42" s="24">
        <v>12</v>
      </c>
      <c r="O42" s="24">
        <v>0</v>
      </c>
      <c r="P42" s="24">
        <v>109.8</v>
      </c>
      <c r="Q42" s="24">
        <v>107.4</v>
      </c>
      <c r="R42" s="24">
        <f>IFERROR(VLOOKUP(A42,[1]Sheet!$A:$R,18,0),0)</f>
        <v>0</v>
      </c>
      <c r="S42" s="24">
        <f t="shared" si="19"/>
        <v>69.400000000000006</v>
      </c>
      <c r="T42" s="26">
        <f>12*S42-Q42-P42-F42</f>
        <v>202.60000000000014</v>
      </c>
      <c r="U42" s="4">
        <f t="shared" si="8"/>
        <v>202.60000000000014</v>
      </c>
      <c r="V42" s="4"/>
      <c r="W42" s="26"/>
      <c r="X42" s="24"/>
      <c r="Y42" s="20">
        <f t="shared" si="9"/>
        <v>12</v>
      </c>
      <c r="Z42" s="24">
        <f t="shared" si="20"/>
        <v>9.0806916426512956</v>
      </c>
      <c r="AA42" s="24">
        <v>65.599999999999994</v>
      </c>
      <c r="AB42" s="24">
        <v>82.8</v>
      </c>
      <c r="AC42" s="24">
        <v>83.2</v>
      </c>
      <c r="AD42" s="24">
        <v>72</v>
      </c>
      <c r="AE42" s="24">
        <v>72.8</v>
      </c>
      <c r="AF42" s="24">
        <v>55.6</v>
      </c>
      <c r="AG42" s="24">
        <v>49</v>
      </c>
      <c r="AH42" s="24">
        <v>79.8</v>
      </c>
      <c r="AI42" s="24">
        <v>81.8</v>
      </c>
      <c r="AJ42" s="24">
        <v>63.8</v>
      </c>
      <c r="AK42" s="24" t="s">
        <v>71</v>
      </c>
      <c r="AL42" s="20">
        <f t="shared" si="10"/>
        <v>71</v>
      </c>
      <c r="AM42" s="20">
        <f t="shared" si="11"/>
        <v>0</v>
      </c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</row>
    <row r="43" spans="1:53" x14ac:dyDescent="0.25">
      <c r="A43" s="20" t="s">
        <v>88</v>
      </c>
      <c r="B43" s="20" t="s">
        <v>45</v>
      </c>
      <c r="C43" s="20">
        <v>494</v>
      </c>
      <c r="D43" s="20">
        <v>408</v>
      </c>
      <c r="E43" s="20">
        <v>361</v>
      </c>
      <c r="F43" s="20">
        <v>211</v>
      </c>
      <c r="G43" s="7">
        <v>0.4</v>
      </c>
      <c r="H43" s="20">
        <v>40</v>
      </c>
      <c r="I43" s="20" t="s">
        <v>41</v>
      </c>
      <c r="J43" s="20"/>
      <c r="K43" s="20">
        <v>382</v>
      </c>
      <c r="L43" s="20">
        <f t="shared" si="17"/>
        <v>-21</v>
      </c>
      <c r="M43" s="20">
        <f t="shared" si="18"/>
        <v>361</v>
      </c>
      <c r="N43" s="20"/>
      <c r="O43" s="20">
        <v>0</v>
      </c>
      <c r="P43" s="20">
        <v>117.2</v>
      </c>
      <c r="Q43" s="20">
        <v>314.59999999999991</v>
      </c>
      <c r="R43" s="20">
        <f>IFERROR(VLOOKUP(A43,[1]Sheet!$A:$R,18,0),0)</f>
        <v>0</v>
      </c>
      <c r="S43" s="20">
        <f t="shared" si="19"/>
        <v>72.2</v>
      </c>
      <c r="T43" s="4">
        <f t="shared" si="16"/>
        <v>151.40000000000015</v>
      </c>
      <c r="U43" s="4">
        <f t="shared" si="8"/>
        <v>151.40000000000015</v>
      </c>
      <c r="V43" s="4"/>
      <c r="W43" s="4"/>
      <c r="X43" s="20"/>
      <c r="Y43" s="20">
        <f t="shared" si="9"/>
        <v>11</v>
      </c>
      <c r="Z43" s="20">
        <f t="shared" si="20"/>
        <v>8.9030470914127413</v>
      </c>
      <c r="AA43" s="20">
        <v>72.8</v>
      </c>
      <c r="AB43" s="20">
        <v>66</v>
      </c>
      <c r="AC43" s="20">
        <v>68.599999999999994</v>
      </c>
      <c r="AD43" s="20">
        <v>74.599999999999994</v>
      </c>
      <c r="AE43" s="20">
        <v>70.8</v>
      </c>
      <c r="AF43" s="20">
        <v>58</v>
      </c>
      <c r="AG43" s="20">
        <v>53</v>
      </c>
      <c r="AH43" s="20">
        <v>62.2</v>
      </c>
      <c r="AI43" s="20">
        <v>63.6</v>
      </c>
      <c r="AJ43" s="20">
        <v>74</v>
      </c>
      <c r="AK43" s="20" t="s">
        <v>46</v>
      </c>
      <c r="AL43" s="20">
        <f t="shared" si="10"/>
        <v>61</v>
      </c>
      <c r="AM43" s="20">
        <f t="shared" si="11"/>
        <v>0</v>
      </c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</row>
    <row r="44" spans="1:53" x14ac:dyDescent="0.25">
      <c r="A44" s="20" t="s">
        <v>89</v>
      </c>
      <c r="B44" s="20" t="s">
        <v>40</v>
      </c>
      <c r="C44" s="20">
        <v>113.041</v>
      </c>
      <c r="D44" s="20">
        <v>265.51400000000001</v>
      </c>
      <c r="E44" s="20">
        <v>144.887</v>
      </c>
      <c r="F44" s="20">
        <v>110.33199999999999</v>
      </c>
      <c r="G44" s="7">
        <v>1</v>
      </c>
      <c r="H44" s="20">
        <v>50</v>
      </c>
      <c r="I44" s="20" t="s">
        <v>41</v>
      </c>
      <c r="J44" s="20"/>
      <c r="K44" s="20">
        <v>193.517</v>
      </c>
      <c r="L44" s="20">
        <f t="shared" si="17"/>
        <v>-48.629999999999995</v>
      </c>
      <c r="M44" s="20">
        <f t="shared" si="18"/>
        <v>144.887</v>
      </c>
      <c r="N44" s="20"/>
      <c r="O44" s="20">
        <v>0</v>
      </c>
      <c r="P44" s="20">
        <v>129.74119999999999</v>
      </c>
      <c r="Q44" s="20">
        <v>91.260800000000074</v>
      </c>
      <c r="R44" s="20">
        <f>IFERROR(VLOOKUP(A44,[1]Sheet!$A:$R,18,0),0)</f>
        <v>0</v>
      </c>
      <c r="S44" s="20">
        <f t="shared" si="19"/>
        <v>28.977399999999999</v>
      </c>
      <c r="T44" s="4"/>
      <c r="U44" s="4">
        <f t="shared" si="8"/>
        <v>0</v>
      </c>
      <c r="V44" s="4"/>
      <c r="W44" s="4"/>
      <c r="X44" s="20"/>
      <c r="Y44" s="20">
        <f t="shared" si="9"/>
        <v>11.434221151656121</v>
      </c>
      <c r="Z44" s="20">
        <f t="shared" si="20"/>
        <v>11.434221151656121</v>
      </c>
      <c r="AA44" s="20">
        <v>33.860999999999997</v>
      </c>
      <c r="AB44" s="20">
        <v>34.6</v>
      </c>
      <c r="AC44" s="20">
        <v>19.715399999999999</v>
      </c>
      <c r="AD44" s="20">
        <v>22.6966</v>
      </c>
      <c r="AE44" s="20">
        <v>24.334399999999999</v>
      </c>
      <c r="AF44" s="20">
        <v>28.5488</v>
      </c>
      <c r="AG44" s="20">
        <v>24.050799999999999</v>
      </c>
      <c r="AH44" s="20">
        <v>25.014199999999999</v>
      </c>
      <c r="AI44" s="20">
        <v>26.340599999999998</v>
      </c>
      <c r="AJ44" s="20">
        <v>24.175599999999999</v>
      </c>
      <c r="AK44" s="20"/>
      <c r="AL44" s="20">
        <f t="shared" si="10"/>
        <v>0</v>
      </c>
      <c r="AM44" s="20">
        <f t="shared" si="11"/>
        <v>0</v>
      </c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</row>
    <row r="45" spans="1:53" x14ac:dyDescent="0.25">
      <c r="A45" s="20" t="s">
        <v>90</v>
      </c>
      <c r="B45" s="20" t="s">
        <v>40</v>
      </c>
      <c r="C45" s="20">
        <v>1403.1389999999999</v>
      </c>
      <c r="D45" s="20">
        <v>1839.7380000000001</v>
      </c>
      <c r="E45" s="20">
        <v>851.76800000000003</v>
      </c>
      <c r="F45" s="20">
        <v>1075.5830000000001</v>
      </c>
      <c r="G45" s="7">
        <v>1</v>
      </c>
      <c r="H45" s="20">
        <v>50</v>
      </c>
      <c r="I45" s="20" t="s">
        <v>41</v>
      </c>
      <c r="J45" s="20"/>
      <c r="K45" s="20">
        <v>1150.8520000000001</v>
      </c>
      <c r="L45" s="20">
        <f t="shared" si="17"/>
        <v>-299.08400000000006</v>
      </c>
      <c r="M45" s="20">
        <f t="shared" si="18"/>
        <v>829.94900000000007</v>
      </c>
      <c r="N45" s="20">
        <v>21.818999999999999</v>
      </c>
      <c r="O45" s="20">
        <v>0</v>
      </c>
      <c r="P45" s="20">
        <v>0</v>
      </c>
      <c r="Q45" s="20">
        <v>397.78879999999998</v>
      </c>
      <c r="R45" s="20">
        <f>IFERROR(VLOOKUP(A45,[1]Sheet!$A:$R,18,0),0)</f>
        <v>0</v>
      </c>
      <c r="S45" s="20">
        <f t="shared" si="19"/>
        <v>165.9898</v>
      </c>
      <c r="T45" s="4">
        <f t="shared" si="16"/>
        <v>352.51599999999985</v>
      </c>
      <c r="U45" s="4">
        <f t="shared" si="8"/>
        <v>352.51599999999985</v>
      </c>
      <c r="V45" s="4">
        <f>$V$1*S45</f>
        <v>124.49235</v>
      </c>
      <c r="W45" s="4"/>
      <c r="X45" s="20"/>
      <c r="Y45" s="20">
        <f t="shared" si="9"/>
        <v>11.75</v>
      </c>
      <c r="Z45" s="20">
        <f t="shared" si="20"/>
        <v>8.8762791448631191</v>
      </c>
      <c r="AA45" s="20">
        <v>159.1568</v>
      </c>
      <c r="AB45" s="20">
        <v>165.74539999999999</v>
      </c>
      <c r="AC45" s="20">
        <v>183.6978</v>
      </c>
      <c r="AD45" s="20">
        <v>180.4128</v>
      </c>
      <c r="AE45" s="20">
        <v>162.38640000000001</v>
      </c>
      <c r="AF45" s="20">
        <v>140.46619999999999</v>
      </c>
      <c r="AG45" s="20">
        <v>130.81299999999999</v>
      </c>
      <c r="AH45" s="20">
        <v>137.89279999999999</v>
      </c>
      <c r="AI45" s="20">
        <v>146.9348</v>
      </c>
      <c r="AJ45" s="20">
        <v>129.57380000000001</v>
      </c>
      <c r="AK45" s="20"/>
      <c r="AL45" s="20">
        <f t="shared" si="10"/>
        <v>353</v>
      </c>
      <c r="AM45" s="20">
        <f t="shared" si="11"/>
        <v>124</v>
      </c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</row>
    <row r="46" spans="1:53" x14ac:dyDescent="0.25">
      <c r="A46" s="15" t="s">
        <v>91</v>
      </c>
      <c r="B46" s="15" t="s">
        <v>40</v>
      </c>
      <c r="C46" s="15"/>
      <c r="D46" s="15"/>
      <c r="E46" s="15"/>
      <c r="F46" s="15"/>
      <c r="G46" s="16">
        <v>0</v>
      </c>
      <c r="H46" s="15">
        <v>40</v>
      </c>
      <c r="I46" s="15" t="s">
        <v>41</v>
      </c>
      <c r="J46" s="15"/>
      <c r="K46" s="15"/>
      <c r="L46" s="15">
        <f t="shared" si="17"/>
        <v>0</v>
      </c>
      <c r="M46" s="15">
        <f t="shared" si="18"/>
        <v>0</v>
      </c>
      <c r="N46" s="15"/>
      <c r="O46" s="15">
        <v>0</v>
      </c>
      <c r="P46" s="15">
        <v>0</v>
      </c>
      <c r="Q46" s="15">
        <v>0</v>
      </c>
      <c r="R46" s="15">
        <f>IFERROR(VLOOKUP(A46,[1]Sheet!$A:$R,18,0),0)</f>
        <v>0</v>
      </c>
      <c r="S46" s="15">
        <f t="shared" si="19"/>
        <v>0</v>
      </c>
      <c r="T46" s="17"/>
      <c r="U46" s="4">
        <f t="shared" si="8"/>
        <v>0</v>
      </c>
      <c r="V46" s="4"/>
      <c r="W46" s="17"/>
      <c r="X46" s="15"/>
      <c r="Y46" s="20" t="e">
        <f t="shared" si="9"/>
        <v>#DIV/0!</v>
      </c>
      <c r="Z46" s="15" t="e">
        <f t="shared" si="20"/>
        <v>#DIV/0!</v>
      </c>
      <c r="AA46" s="15">
        <v>0</v>
      </c>
      <c r="AB46" s="15">
        <v>0</v>
      </c>
      <c r="AC46" s="15">
        <v>0</v>
      </c>
      <c r="AD46" s="15">
        <v>0</v>
      </c>
      <c r="AE46" s="15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 t="s">
        <v>60</v>
      </c>
      <c r="AL46" s="20">
        <f t="shared" si="10"/>
        <v>0</v>
      </c>
      <c r="AM46" s="20">
        <f t="shared" si="11"/>
        <v>0</v>
      </c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</row>
    <row r="47" spans="1:53" x14ac:dyDescent="0.25">
      <c r="A47" s="20" t="s">
        <v>92</v>
      </c>
      <c r="B47" s="20" t="s">
        <v>45</v>
      </c>
      <c r="C47" s="20">
        <v>307</v>
      </c>
      <c r="D47" s="20">
        <v>17</v>
      </c>
      <c r="E47" s="20">
        <v>156</v>
      </c>
      <c r="F47" s="20">
        <v>139</v>
      </c>
      <c r="G47" s="7">
        <v>0.45</v>
      </c>
      <c r="H47" s="20">
        <v>50</v>
      </c>
      <c r="I47" s="20" t="s">
        <v>41</v>
      </c>
      <c r="J47" s="20"/>
      <c r="K47" s="20">
        <v>167</v>
      </c>
      <c r="L47" s="20">
        <f t="shared" si="17"/>
        <v>-11</v>
      </c>
      <c r="M47" s="20">
        <f t="shared" si="18"/>
        <v>156</v>
      </c>
      <c r="N47" s="20"/>
      <c r="O47" s="20">
        <v>0</v>
      </c>
      <c r="P47" s="20">
        <v>94.966459999999984</v>
      </c>
      <c r="Q47" s="20">
        <v>21.43353999999999</v>
      </c>
      <c r="R47" s="20">
        <f>IFERROR(VLOOKUP(A47,[1]Sheet!$A:$R,18,0),0)</f>
        <v>0</v>
      </c>
      <c r="S47" s="20">
        <f t="shared" si="19"/>
        <v>31.2</v>
      </c>
      <c r="T47" s="4">
        <f t="shared" ref="T47:T52" si="21">11*S47-Q47-P47-F47</f>
        <v>87.800000000000011</v>
      </c>
      <c r="U47" s="4">
        <f t="shared" si="8"/>
        <v>87.800000000000011</v>
      </c>
      <c r="V47" s="4"/>
      <c r="W47" s="4"/>
      <c r="X47" s="20"/>
      <c r="Y47" s="20">
        <f t="shared" si="9"/>
        <v>11</v>
      </c>
      <c r="Z47" s="20">
        <f t="shared" si="20"/>
        <v>8.1858974358974361</v>
      </c>
      <c r="AA47" s="20">
        <v>30.4</v>
      </c>
      <c r="AB47" s="20">
        <v>32.680199999999999</v>
      </c>
      <c r="AC47" s="20">
        <v>31.880199999999999</v>
      </c>
      <c r="AD47" s="20">
        <v>40.200000000000003</v>
      </c>
      <c r="AE47" s="20">
        <v>46.8</v>
      </c>
      <c r="AF47" s="20">
        <v>35.4</v>
      </c>
      <c r="AG47" s="20">
        <v>31</v>
      </c>
      <c r="AH47" s="20">
        <v>31.6</v>
      </c>
      <c r="AI47" s="20">
        <v>31.6</v>
      </c>
      <c r="AJ47" s="20">
        <v>33.527000000000001</v>
      </c>
      <c r="AK47" s="20" t="s">
        <v>46</v>
      </c>
      <c r="AL47" s="20">
        <f t="shared" si="10"/>
        <v>40</v>
      </c>
      <c r="AM47" s="20">
        <f t="shared" si="11"/>
        <v>0</v>
      </c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</row>
    <row r="48" spans="1:53" x14ac:dyDescent="0.25">
      <c r="A48" s="20" t="s">
        <v>93</v>
      </c>
      <c r="B48" s="20" t="s">
        <v>45</v>
      </c>
      <c r="C48" s="20">
        <v>73</v>
      </c>
      <c r="D48" s="20">
        <v>28</v>
      </c>
      <c r="E48" s="20">
        <v>35</v>
      </c>
      <c r="F48" s="20">
        <v>35</v>
      </c>
      <c r="G48" s="7">
        <v>0.4</v>
      </c>
      <c r="H48" s="20">
        <v>40</v>
      </c>
      <c r="I48" s="20" t="s">
        <v>41</v>
      </c>
      <c r="J48" s="20"/>
      <c r="K48" s="20">
        <v>43</v>
      </c>
      <c r="L48" s="20">
        <f t="shared" si="17"/>
        <v>-8</v>
      </c>
      <c r="M48" s="20">
        <f t="shared" si="18"/>
        <v>35</v>
      </c>
      <c r="N48" s="20"/>
      <c r="O48" s="20">
        <v>0</v>
      </c>
      <c r="P48" s="20">
        <v>12.19999999999999</v>
      </c>
      <c r="Q48" s="20">
        <v>7.4000000000000057</v>
      </c>
      <c r="R48" s="20">
        <f>IFERROR(VLOOKUP(A48,[1]Sheet!$A:$R,18,0),0)</f>
        <v>0</v>
      </c>
      <c r="S48" s="20">
        <f t="shared" si="19"/>
        <v>7</v>
      </c>
      <c r="T48" s="4">
        <f t="shared" si="21"/>
        <v>22.400000000000006</v>
      </c>
      <c r="U48" s="4">
        <f t="shared" si="8"/>
        <v>22.400000000000006</v>
      </c>
      <c r="V48" s="4"/>
      <c r="W48" s="4"/>
      <c r="X48" s="20"/>
      <c r="Y48" s="20">
        <f t="shared" si="9"/>
        <v>11</v>
      </c>
      <c r="Z48" s="20">
        <f t="shared" si="20"/>
        <v>7.7999999999999989</v>
      </c>
      <c r="AA48" s="20">
        <v>7.6</v>
      </c>
      <c r="AB48" s="20">
        <v>8.1999999999999993</v>
      </c>
      <c r="AC48" s="20">
        <v>5.2</v>
      </c>
      <c r="AD48" s="20">
        <v>10.6</v>
      </c>
      <c r="AE48" s="20">
        <v>11.8</v>
      </c>
      <c r="AF48" s="20">
        <v>6.8</v>
      </c>
      <c r="AG48" s="20">
        <v>7</v>
      </c>
      <c r="AH48" s="20">
        <v>10.199999999999999</v>
      </c>
      <c r="AI48" s="20">
        <v>9.8000000000000007</v>
      </c>
      <c r="AJ48" s="20">
        <v>6.8</v>
      </c>
      <c r="AK48" s="20"/>
      <c r="AL48" s="20">
        <f t="shared" si="10"/>
        <v>9</v>
      </c>
      <c r="AM48" s="20">
        <f t="shared" si="11"/>
        <v>0</v>
      </c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</row>
    <row r="49" spans="1:53" x14ac:dyDescent="0.25">
      <c r="A49" s="20" t="s">
        <v>94</v>
      </c>
      <c r="B49" s="20" t="s">
        <v>45</v>
      </c>
      <c r="C49" s="20">
        <v>62</v>
      </c>
      <c r="D49" s="20">
        <v>28</v>
      </c>
      <c r="E49" s="20">
        <v>35</v>
      </c>
      <c r="F49" s="20">
        <v>23</v>
      </c>
      <c r="G49" s="7">
        <v>0.4</v>
      </c>
      <c r="H49" s="20">
        <v>40</v>
      </c>
      <c r="I49" s="20" t="s">
        <v>41</v>
      </c>
      <c r="J49" s="20"/>
      <c r="K49" s="20">
        <v>38</v>
      </c>
      <c r="L49" s="20">
        <f t="shared" si="17"/>
        <v>-3</v>
      </c>
      <c r="M49" s="20">
        <f t="shared" si="18"/>
        <v>35</v>
      </c>
      <c r="N49" s="20"/>
      <c r="O49" s="20">
        <v>0</v>
      </c>
      <c r="P49" s="20">
        <v>50.199999999999989</v>
      </c>
      <c r="Q49" s="20">
        <v>30</v>
      </c>
      <c r="R49" s="20">
        <f>IFERROR(VLOOKUP(A49,[1]Sheet!$A:$R,18,0),0)</f>
        <v>0</v>
      </c>
      <c r="S49" s="20">
        <f t="shared" si="19"/>
        <v>7</v>
      </c>
      <c r="T49" s="4"/>
      <c r="U49" s="4">
        <f t="shared" si="8"/>
        <v>0</v>
      </c>
      <c r="V49" s="4"/>
      <c r="W49" s="4"/>
      <c r="X49" s="20"/>
      <c r="Y49" s="20">
        <f t="shared" si="9"/>
        <v>14.742857142857142</v>
      </c>
      <c r="Z49" s="20">
        <f t="shared" si="20"/>
        <v>14.742857142857142</v>
      </c>
      <c r="AA49" s="20">
        <v>11.2</v>
      </c>
      <c r="AB49" s="20">
        <v>10.199999999999999</v>
      </c>
      <c r="AC49" s="20">
        <v>4.8</v>
      </c>
      <c r="AD49" s="20">
        <v>9.6</v>
      </c>
      <c r="AE49" s="20">
        <v>11.8</v>
      </c>
      <c r="AF49" s="20">
        <v>5.8</v>
      </c>
      <c r="AG49" s="20">
        <v>5.4</v>
      </c>
      <c r="AH49" s="20">
        <v>8.4</v>
      </c>
      <c r="AI49" s="20">
        <v>8.4</v>
      </c>
      <c r="AJ49" s="20">
        <v>6.6</v>
      </c>
      <c r="AK49" s="20" t="s">
        <v>95</v>
      </c>
      <c r="AL49" s="20">
        <f t="shared" si="10"/>
        <v>0</v>
      </c>
      <c r="AM49" s="20">
        <f t="shared" si="11"/>
        <v>0</v>
      </c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</row>
    <row r="50" spans="1:53" x14ac:dyDescent="0.25">
      <c r="A50" s="20" t="s">
        <v>96</v>
      </c>
      <c r="B50" s="20" t="s">
        <v>40</v>
      </c>
      <c r="C50" s="20">
        <v>332.89499999999998</v>
      </c>
      <c r="D50" s="20">
        <v>580.38800000000003</v>
      </c>
      <c r="E50" s="20">
        <v>176.83</v>
      </c>
      <c r="F50" s="20">
        <v>434.233</v>
      </c>
      <c r="G50" s="7">
        <v>1</v>
      </c>
      <c r="H50" s="20">
        <v>50</v>
      </c>
      <c r="I50" s="20" t="s">
        <v>41</v>
      </c>
      <c r="J50" s="20"/>
      <c r="K50" s="20">
        <v>273.58800000000002</v>
      </c>
      <c r="L50" s="20">
        <f t="shared" si="17"/>
        <v>-96.75800000000001</v>
      </c>
      <c r="M50" s="20">
        <f t="shared" si="18"/>
        <v>166.08</v>
      </c>
      <c r="N50" s="20">
        <v>10.75</v>
      </c>
      <c r="O50" s="20">
        <v>0</v>
      </c>
      <c r="P50" s="20">
        <v>0</v>
      </c>
      <c r="Q50" s="20">
        <v>0</v>
      </c>
      <c r="R50" s="20">
        <f>IFERROR(VLOOKUP(A50,[1]Sheet!$A:$R,18,0),0)</f>
        <v>0</v>
      </c>
      <c r="S50" s="20">
        <f t="shared" si="19"/>
        <v>33.216000000000001</v>
      </c>
      <c r="T50" s="4"/>
      <c r="U50" s="4">
        <f t="shared" si="8"/>
        <v>0</v>
      </c>
      <c r="V50" s="4"/>
      <c r="W50" s="4"/>
      <c r="X50" s="20"/>
      <c r="Y50" s="20">
        <f t="shared" si="9"/>
        <v>13.073006984585742</v>
      </c>
      <c r="Z50" s="20">
        <f t="shared" si="20"/>
        <v>13.073006984585742</v>
      </c>
      <c r="AA50" s="20">
        <v>35.786799999999999</v>
      </c>
      <c r="AB50" s="20">
        <v>44.694000000000003</v>
      </c>
      <c r="AC50" s="20">
        <v>54.454600000000013</v>
      </c>
      <c r="AD50" s="20">
        <v>44.6708</v>
      </c>
      <c r="AE50" s="20">
        <v>34.922400000000003</v>
      </c>
      <c r="AF50" s="20">
        <v>40.604799999999997</v>
      </c>
      <c r="AG50" s="20">
        <v>35.311599999999999</v>
      </c>
      <c r="AH50" s="20">
        <v>34.099200000000003</v>
      </c>
      <c r="AI50" s="20">
        <v>38.079799999999999</v>
      </c>
      <c r="AJ50" s="20">
        <v>39.197800000000001</v>
      </c>
      <c r="AK50" s="20"/>
      <c r="AL50" s="20">
        <f t="shared" si="10"/>
        <v>0</v>
      </c>
      <c r="AM50" s="20">
        <f t="shared" si="11"/>
        <v>0</v>
      </c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</row>
    <row r="51" spans="1:53" x14ac:dyDescent="0.25">
      <c r="A51" s="20" t="s">
        <v>97</v>
      </c>
      <c r="B51" s="20" t="s">
        <v>40</v>
      </c>
      <c r="C51" s="20">
        <v>908.62400000000002</v>
      </c>
      <c r="D51" s="20">
        <v>1383.2380000000001</v>
      </c>
      <c r="E51" s="20">
        <v>711.06799999999998</v>
      </c>
      <c r="F51" s="20">
        <v>648.02499999999998</v>
      </c>
      <c r="G51" s="7">
        <v>1</v>
      </c>
      <c r="H51" s="20">
        <v>50</v>
      </c>
      <c r="I51" s="20" t="s">
        <v>41</v>
      </c>
      <c r="J51" s="20"/>
      <c r="K51" s="20">
        <v>997.42</v>
      </c>
      <c r="L51" s="20">
        <f t="shared" si="17"/>
        <v>-286.35199999999998</v>
      </c>
      <c r="M51" s="20">
        <f t="shared" si="18"/>
        <v>700.18799999999999</v>
      </c>
      <c r="N51" s="20">
        <v>10.88</v>
      </c>
      <c r="O51" s="20">
        <v>0</v>
      </c>
      <c r="P51" s="20">
        <v>316.57745200000011</v>
      </c>
      <c r="Q51" s="20">
        <v>516.32354799999973</v>
      </c>
      <c r="R51" s="20">
        <f>IFERROR(VLOOKUP(A51,[1]Sheet!$A:$R,18,0),0)</f>
        <v>0</v>
      </c>
      <c r="S51" s="20">
        <f t="shared" si="19"/>
        <v>140.0376</v>
      </c>
      <c r="T51" s="4">
        <f t="shared" si="21"/>
        <v>59.487599999999929</v>
      </c>
      <c r="U51" s="4">
        <f t="shared" si="8"/>
        <v>59.487599999999929</v>
      </c>
      <c r="V51" s="4">
        <f>$V$1*S51</f>
        <v>105.0282</v>
      </c>
      <c r="W51" s="4"/>
      <c r="X51" s="20"/>
      <c r="Y51" s="20">
        <f t="shared" si="9"/>
        <v>11.749999999999998</v>
      </c>
      <c r="Z51" s="20">
        <f t="shared" si="20"/>
        <v>10.575202659857066</v>
      </c>
      <c r="AA51" s="20">
        <v>152.10599999999999</v>
      </c>
      <c r="AB51" s="20">
        <v>144.9606</v>
      </c>
      <c r="AC51" s="20">
        <v>137.3058</v>
      </c>
      <c r="AD51" s="20">
        <v>138.27180000000001</v>
      </c>
      <c r="AE51" s="20">
        <v>137.29599999999999</v>
      </c>
      <c r="AF51" s="20">
        <v>134.53819999999999</v>
      </c>
      <c r="AG51" s="20">
        <v>133.69980000000001</v>
      </c>
      <c r="AH51" s="20">
        <v>130.8134</v>
      </c>
      <c r="AI51" s="20">
        <v>130.76419999999999</v>
      </c>
      <c r="AJ51" s="20">
        <v>113.62179999999999</v>
      </c>
      <c r="AK51" s="20"/>
      <c r="AL51" s="20">
        <f t="shared" si="10"/>
        <v>59</v>
      </c>
      <c r="AM51" s="20">
        <f t="shared" si="11"/>
        <v>105</v>
      </c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</row>
    <row r="52" spans="1:53" x14ac:dyDescent="0.25">
      <c r="A52" s="20" t="s">
        <v>98</v>
      </c>
      <c r="B52" s="20" t="s">
        <v>40</v>
      </c>
      <c r="C52" s="20">
        <v>133.61600000000001</v>
      </c>
      <c r="D52" s="20">
        <v>251.31</v>
      </c>
      <c r="E52" s="20">
        <v>123.291</v>
      </c>
      <c r="F52" s="20">
        <v>145.56899999999999</v>
      </c>
      <c r="G52" s="7">
        <v>1</v>
      </c>
      <c r="H52" s="20">
        <v>50</v>
      </c>
      <c r="I52" s="20" t="s">
        <v>41</v>
      </c>
      <c r="J52" s="20"/>
      <c r="K52" s="20">
        <v>158.96899999999999</v>
      </c>
      <c r="L52" s="20">
        <f t="shared" si="17"/>
        <v>-35.677999999999997</v>
      </c>
      <c r="M52" s="20">
        <f t="shared" si="18"/>
        <v>79.992999999999995</v>
      </c>
      <c r="N52" s="20">
        <v>43.298000000000002</v>
      </c>
      <c r="O52" s="20">
        <v>0</v>
      </c>
      <c r="P52" s="20">
        <v>0</v>
      </c>
      <c r="Q52" s="20">
        <v>0</v>
      </c>
      <c r="R52" s="20">
        <f>IFERROR(VLOOKUP(A52,[1]Sheet!$A:$R,18,0),0)</f>
        <v>0</v>
      </c>
      <c r="S52" s="20">
        <f t="shared" si="19"/>
        <v>15.9986</v>
      </c>
      <c r="T52" s="4">
        <f t="shared" si="21"/>
        <v>30.415600000000012</v>
      </c>
      <c r="U52" s="4">
        <f t="shared" si="8"/>
        <v>30.415600000000012</v>
      </c>
      <c r="V52" s="4"/>
      <c r="W52" s="4"/>
      <c r="X52" s="20"/>
      <c r="Y52" s="20">
        <f t="shared" si="9"/>
        <v>11</v>
      </c>
      <c r="Z52" s="20">
        <f t="shared" si="20"/>
        <v>9.098858650131886</v>
      </c>
      <c r="AA52" s="20">
        <v>11.0952</v>
      </c>
      <c r="AB52" s="20">
        <v>17.181999999999999</v>
      </c>
      <c r="AC52" s="20">
        <v>25.186399999999999</v>
      </c>
      <c r="AD52" s="20">
        <v>4.3163999999999998</v>
      </c>
      <c r="AE52" s="20">
        <v>5.9676</v>
      </c>
      <c r="AF52" s="20">
        <v>25.695</v>
      </c>
      <c r="AG52" s="20">
        <v>16.787600000000001</v>
      </c>
      <c r="AH52" s="20">
        <v>15.473599999999999</v>
      </c>
      <c r="AI52" s="20">
        <v>14.378399999999999</v>
      </c>
      <c r="AJ52" s="20">
        <v>15.4872</v>
      </c>
      <c r="AK52" s="32" t="s">
        <v>166</v>
      </c>
      <c r="AL52" s="20">
        <f t="shared" si="10"/>
        <v>30</v>
      </c>
      <c r="AM52" s="20">
        <f t="shared" si="11"/>
        <v>0</v>
      </c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</row>
    <row r="53" spans="1:53" x14ac:dyDescent="0.25">
      <c r="A53" s="11" t="s">
        <v>99</v>
      </c>
      <c r="B53" s="11" t="s">
        <v>45</v>
      </c>
      <c r="C53" s="11">
        <v>12</v>
      </c>
      <c r="D53" s="11"/>
      <c r="E53" s="11"/>
      <c r="F53" s="11"/>
      <c r="G53" s="12">
        <v>0</v>
      </c>
      <c r="H53" s="11" t="e">
        <v>#N/A</v>
      </c>
      <c r="I53" s="11" t="s">
        <v>53</v>
      </c>
      <c r="J53" s="11"/>
      <c r="K53" s="11"/>
      <c r="L53" s="11">
        <f t="shared" si="17"/>
        <v>0</v>
      </c>
      <c r="M53" s="11">
        <f t="shared" si="18"/>
        <v>0</v>
      </c>
      <c r="N53" s="11"/>
      <c r="O53" s="11">
        <v>0</v>
      </c>
      <c r="P53" s="11">
        <v>0</v>
      </c>
      <c r="Q53" s="11">
        <v>0</v>
      </c>
      <c r="R53" s="11">
        <f>IFERROR(VLOOKUP(A53,[1]Sheet!$A:$R,18,0),0)</f>
        <v>0</v>
      </c>
      <c r="S53" s="11">
        <f t="shared" si="19"/>
        <v>0</v>
      </c>
      <c r="T53" s="13"/>
      <c r="U53" s="4">
        <f t="shared" si="8"/>
        <v>0</v>
      </c>
      <c r="V53" s="4"/>
      <c r="W53" s="13"/>
      <c r="X53" s="11"/>
      <c r="Y53" s="20" t="e">
        <f t="shared" si="9"/>
        <v>#DIV/0!</v>
      </c>
      <c r="Z53" s="11" t="e">
        <f t="shared" si="20"/>
        <v>#DIV/0!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 t="s">
        <v>100</v>
      </c>
      <c r="AL53" s="20">
        <f t="shared" si="10"/>
        <v>0</v>
      </c>
      <c r="AM53" s="20">
        <f t="shared" si="11"/>
        <v>0</v>
      </c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</row>
    <row r="54" spans="1:53" x14ac:dyDescent="0.25">
      <c r="A54" s="20" t="s">
        <v>101</v>
      </c>
      <c r="B54" s="20" t="s">
        <v>45</v>
      </c>
      <c r="C54" s="20">
        <v>54</v>
      </c>
      <c r="D54" s="20">
        <v>340</v>
      </c>
      <c r="E54" s="20">
        <v>126</v>
      </c>
      <c r="F54" s="20">
        <v>265</v>
      </c>
      <c r="G54" s="7">
        <v>0.4</v>
      </c>
      <c r="H54" s="20">
        <v>50</v>
      </c>
      <c r="I54" s="20" t="s">
        <v>41</v>
      </c>
      <c r="J54" s="20"/>
      <c r="K54" s="20">
        <v>127</v>
      </c>
      <c r="L54" s="20">
        <f t="shared" si="17"/>
        <v>-1</v>
      </c>
      <c r="M54" s="20">
        <f t="shared" si="18"/>
        <v>86</v>
      </c>
      <c r="N54" s="20">
        <v>40</v>
      </c>
      <c r="O54" s="20">
        <v>0</v>
      </c>
      <c r="P54" s="20">
        <v>0</v>
      </c>
      <c r="Q54" s="20">
        <v>0</v>
      </c>
      <c r="R54" s="20">
        <f>IFERROR(VLOOKUP(A54,[1]Sheet!$A:$R,18,0),0)</f>
        <v>0</v>
      </c>
      <c r="S54" s="20">
        <f t="shared" si="19"/>
        <v>17.2</v>
      </c>
      <c r="T54" s="4"/>
      <c r="U54" s="4">
        <f t="shared" si="8"/>
        <v>0</v>
      </c>
      <c r="V54" s="4"/>
      <c r="W54" s="4"/>
      <c r="X54" s="20"/>
      <c r="Y54" s="20">
        <f t="shared" si="9"/>
        <v>15.406976744186046</v>
      </c>
      <c r="Z54" s="20">
        <f t="shared" si="20"/>
        <v>15.406976744186046</v>
      </c>
      <c r="AA54" s="20">
        <v>18.2</v>
      </c>
      <c r="AB54" s="20">
        <v>32.799999999999997</v>
      </c>
      <c r="AC54" s="20">
        <v>38</v>
      </c>
      <c r="AD54" s="20">
        <v>16.600000000000001</v>
      </c>
      <c r="AE54" s="20">
        <v>25</v>
      </c>
      <c r="AF54" s="20">
        <v>34.6</v>
      </c>
      <c r="AG54" s="20">
        <v>34</v>
      </c>
      <c r="AH54" s="20">
        <v>20</v>
      </c>
      <c r="AI54" s="20">
        <v>21.6</v>
      </c>
      <c r="AJ54" s="20">
        <v>30.762</v>
      </c>
      <c r="AK54" s="20"/>
      <c r="AL54" s="20">
        <f t="shared" si="10"/>
        <v>0</v>
      </c>
      <c r="AM54" s="20">
        <f t="shared" si="11"/>
        <v>0</v>
      </c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</row>
    <row r="55" spans="1:53" x14ac:dyDescent="0.25">
      <c r="A55" s="20" t="s">
        <v>102</v>
      </c>
      <c r="B55" s="20" t="s">
        <v>45</v>
      </c>
      <c r="C55" s="20">
        <v>1038</v>
      </c>
      <c r="D55" s="20">
        <v>2249</v>
      </c>
      <c r="E55" s="20">
        <v>897</v>
      </c>
      <c r="F55" s="20">
        <v>1263</v>
      </c>
      <c r="G55" s="7">
        <v>0.4</v>
      </c>
      <c r="H55" s="20">
        <v>40</v>
      </c>
      <c r="I55" s="20" t="s">
        <v>41</v>
      </c>
      <c r="J55" s="20"/>
      <c r="K55" s="20">
        <v>1052</v>
      </c>
      <c r="L55" s="20">
        <f t="shared" si="17"/>
        <v>-155</v>
      </c>
      <c r="M55" s="20">
        <f t="shared" si="18"/>
        <v>837</v>
      </c>
      <c r="N55" s="20">
        <v>60</v>
      </c>
      <c r="O55" s="20">
        <v>0</v>
      </c>
      <c r="P55" s="20">
        <v>0</v>
      </c>
      <c r="Q55" s="20">
        <v>0</v>
      </c>
      <c r="R55" s="20">
        <f>IFERROR(VLOOKUP(A55,[1]Sheet!$A:$R,18,0),0)</f>
        <v>0</v>
      </c>
      <c r="S55" s="20">
        <f t="shared" si="19"/>
        <v>167.4</v>
      </c>
      <c r="T55" s="4">
        <f t="shared" ref="T55:T61" si="22">11*S55-Q55-P55-F55</f>
        <v>578.40000000000009</v>
      </c>
      <c r="U55" s="4">
        <f t="shared" si="8"/>
        <v>578.40000000000009</v>
      </c>
      <c r="V55" s="4"/>
      <c r="W55" s="4"/>
      <c r="X55" s="20"/>
      <c r="Y55" s="20">
        <f t="shared" si="9"/>
        <v>11</v>
      </c>
      <c r="Z55" s="20">
        <f t="shared" si="20"/>
        <v>7.5448028673835124</v>
      </c>
      <c r="AA55" s="20">
        <v>154.80000000000001</v>
      </c>
      <c r="AB55" s="20">
        <v>193</v>
      </c>
      <c r="AC55" s="20">
        <v>222.4</v>
      </c>
      <c r="AD55" s="20">
        <v>177.8</v>
      </c>
      <c r="AE55" s="20">
        <v>161</v>
      </c>
      <c r="AF55" s="20">
        <v>174.6</v>
      </c>
      <c r="AG55" s="20">
        <v>159.80000000000001</v>
      </c>
      <c r="AH55" s="20">
        <v>184.2</v>
      </c>
      <c r="AI55" s="20">
        <v>179.8</v>
      </c>
      <c r="AJ55" s="20">
        <v>167.8</v>
      </c>
      <c r="AK55" s="20"/>
      <c r="AL55" s="20">
        <f t="shared" si="10"/>
        <v>231</v>
      </c>
      <c r="AM55" s="20">
        <f t="shared" si="11"/>
        <v>0</v>
      </c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</row>
    <row r="56" spans="1:53" x14ac:dyDescent="0.25">
      <c r="A56" s="20" t="s">
        <v>103</v>
      </c>
      <c r="B56" s="20" t="s">
        <v>45</v>
      </c>
      <c r="C56" s="20">
        <v>1033</v>
      </c>
      <c r="D56" s="20">
        <v>1014</v>
      </c>
      <c r="E56" s="20">
        <v>651</v>
      </c>
      <c r="F56" s="20">
        <v>647</v>
      </c>
      <c r="G56" s="7">
        <v>0.4</v>
      </c>
      <c r="H56" s="20">
        <v>40</v>
      </c>
      <c r="I56" s="20" t="s">
        <v>41</v>
      </c>
      <c r="J56" s="20"/>
      <c r="K56" s="20">
        <v>784</v>
      </c>
      <c r="L56" s="20">
        <f t="shared" si="17"/>
        <v>-133</v>
      </c>
      <c r="M56" s="20">
        <f t="shared" si="18"/>
        <v>603</v>
      </c>
      <c r="N56" s="20">
        <v>48</v>
      </c>
      <c r="O56" s="20">
        <v>0</v>
      </c>
      <c r="P56" s="20">
        <v>11.740000000000011</v>
      </c>
      <c r="Q56" s="20">
        <v>463.26</v>
      </c>
      <c r="R56" s="20">
        <f>IFERROR(VLOOKUP(A56,[1]Sheet!$A:$R,18,0),0)</f>
        <v>0</v>
      </c>
      <c r="S56" s="20">
        <f t="shared" si="19"/>
        <v>120.6</v>
      </c>
      <c r="T56" s="4">
        <f t="shared" si="22"/>
        <v>204.59999999999991</v>
      </c>
      <c r="U56" s="4">
        <f t="shared" si="8"/>
        <v>204.59999999999991</v>
      </c>
      <c r="V56" s="4"/>
      <c r="W56" s="4"/>
      <c r="X56" s="20"/>
      <c r="Y56" s="20">
        <f t="shared" si="9"/>
        <v>11</v>
      </c>
      <c r="Z56" s="20">
        <f t="shared" si="20"/>
        <v>9.3034825870646767</v>
      </c>
      <c r="AA56" s="20">
        <v>126</v>
      </c>
      <c r="AB56" s="20">
        <v>119.8</v>
      </c>
      <c r="AC56" s="20">
        <v>139.19999999999999</v>
      </c>
      <c r="AD56" s="20">
        <v>148.19999999999999</v>
      </c>
      <c r="AE56" s="20">
        <v>125</v>
      </c>
      <c r="AF56" s="20">
        <v>119.8</v>
      </c>
      <c r="AG56" s="20">
        <v>105.8</v>
      </c>
      <c r="AH56" s="20">
        <v>116.4</v>
      </c>
      <c r="AI56" s="20">
        <v>119.6</v>
      </c>
      <c r="AJ56" s="20">
        <v>103.6</v>
      </c>
      <c r="AK56" s="20"/>
      <c r="AL56" s="20">
        <f t="shared" si="10"/>
        <v>82</v>
      </c>
      <c r="AM56" s="20">
        <f t="shared" si="11"/>
        <v>0</v>
      </c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</row>
    <row r="57" spans="1:53" x14ac:dyDescent="0.25">
      <c r="A57" s="20" t="s">
        <v>104</v>
      </c>
      <c r="B57" s="20" t="s">
        <v>40</v>
      </c>
      <c r="C57" s="20">
        <v>311.25099999999998</v>
      </c>
      <c r="D57" s="20">
        <v>1541.0229999999999</v>
      </c>
      <c r="E57" s="20">
        <v>405.57100000000003</v>
      </c>
      <c r="F57" s="20">
        <v>661.91899999999998</v>
      </c>
      <c r="G57" s="7">
        <v>1</v>
      </c>
      <c r="H57" s="20">
        <v>40</v>
      </c>
      <c r="I57" s="20" t="s">
        <v>41</v>
      </c>
      <c r="J57" s="20"/>
      <c r="K57" s="20">
        <v>507.28899999999999</v>
      </c>
      <c r="L57" s="20">
        <f t="shared" si="17"/>
        <v>-101.71799999999996</v>
      </c>
      <c r="M57" s="20">
        <f t="shared" si="18"/>
        <v>373.00100000000003</v>
      </c>
      <c r="N57" s="20">
        <v>32.57</v>
      </c>
      <c r="O57" s="20">
        <v>0</v>
      </c>
      <c r="P57" s="20">
        <v>447.37700000000001</v>
      </c>
      <c r="Q57" s="20">
        <v>0</v>
      </c>
      <c r="R57" s="20">
        <f>IFERROR(VLOOKUP(A57,[1]Sheet!$A:$R,18,0),0)</f>
        <v>0</v>
      </c>
      <c r="S57" s="20">
        <f t="shared" si="19"/>
        <v>74.600200000000001</v>
      </c>
      <c r="T57" s="4"/>
      <c r="U57" s="4">
        <f t="shared" si="8"/>
        <v>0</v>
      </c>
      <c r="V57" s="4"/>
      <c r="W57" s="4"/>
      <c r="X57" s="20"/>
      <c r="Y57" s="20">
        <f t="shared" si="9"/>
        <v>14.86987970541634</v>
      </c>
      <c r="Z57" s="20">
        <f t="shared" si="20"/>
        <v>14.86987970541634</v>
      </c>
      <c r="AA57" s="20">
        <v>72.292000000000002</v>
      </c>
      <c r="AB57" s="20">
        <v>133.35140000000001</v>
      </c>
      <c r="AC57" s="20">
        <v>122.0354</v>
      </c>
      <c r="AD57" s="20">
        <v>88.660600000000002</v>
      </c>
      <c r="AE57" s="20">
        <v>83.164400000000001</v>
      </c>
      <c r="AF57" s="20">
        <v>94.11760000000001</v>
      </c>
      <c r="AG57" s="20">
        <v>96.115000000000009</v>
      </c>
      <c r="AH57" s="20">
        <v>92.6648</v>
      </c>
      <c r="AI57" s="20">
        <v>98.256600000000006</v>
      </c>
      <c r="AJ57" s="20">
        <v>81.453599999999994</v>
      </c>
      <c r="AK57" s="20"/>
      <c r="AL57" s="20">
        <f t="shared" si="10"/>
        <v>0</v>
      </c>
      <c r="AM57" s="20">
        <f t="shared" si="11"/>
        <v>0</v>
      </c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</row>
    <row r="58" spans="1:53" x14ac:dyDescent="0.25">
      <c r="A58" s="20" t="s">
        <v>105</v>
      </c>
      <c r="B58" s="20" t="s">
        <v>40</v>
      </c>
      <c r="C58" s="20">
        <v>489.80700000000002</v>
      </c>
      <c r="D58" s="20">
        <v>1206.9190000000001</v>
      </c>
      <c r="E58" s="20">
        <v>509.30599999999998</v>
      </c>
      <c r="F58" s="20">
        <v>481.76400000000001</v>
      </c>
      <c r="G58" s="7">
        <v>1</v>
      </c>
      <c r="H58" s="20">
        <v>40</v>
      </c>
      <c r="I58" s="20" t="s">
        <v>41</v>
      </c>
      <c r="J58" s="20"/>
      <c r="K58" s="20">
        <v>740.85400000000004</v>
      </c>
      <c r="L58" s="20">
        <f t="shared" si="17"/>
        <v>-231.54800000000006</v>
      </c>
      <c r="M58" s="20">
        <f t="shared" si="18"/>
        <v>482.37</v>
      </c>
      <c r="N58" s="20">
        <v>26.936</v>
      </c>
      <c r="O58" s="20">
        <v>0</v>
      </c>
      <c r="P58" s="20">
        <v>0</v>
      </c>
      <c r="Q58" s="20">
        <v>397.48059999999998</v>
      </c>
      <c r="R58" s="20">
        <f>IFERROR(VLOOKUP(A58,[1]Sheet!$A:$R,18,0),0)</f>
        <v>0</v>
      </c>
      <c r="S58" s="20">
        <f t="shared" si="19"/>
        <v>96.474000000000004</v>
      </c>
      <c r="T58" s="4">
        <f t="shared" si="22"/>
        <v>181.96939999999995</v>
      </c>
      <c r="U58" s="4">
        <f t="shared" si="8"/>
        <v>181.96939999999995</v>
      </c>
      <c r="V58" s="4"/>
      <c r="W58" s="4"/>
      <c r="X58" s="20"/>
      <c r="Y58" s="20">
        <f t="shared" si="9"/>
        <v>10.999999999999998</v>
      </c>
      <c r="Z58" s="20">
        <f t="shared" si="20"/>
        <v>9.1137985363932241</v>
      </c>
      <c r="AA58" s="20">
        <v>91.595600000000005</v>
      </c>
      <c r="AB58" s="20">
        <v>81.678599999999989</v>
      </c>
      <c r="AC58" s="20">
        <v>99.057600000000008</v>
      </c>
      <c r="AD58" s="20">
        <v>80.967200000000005</v>
      </c>
      <c r="AE58" s="20">
        <v>54.113</v>
      </c>
      <c r="AF58" s="20">
        <v>65.42519999999999</v>
      </c>
      <c r="AG58" s="20">
        <v>75.244799999999998</v>
      </c>
      <c r="AH58" s="20">
        <v>63.6188</v>
      </c>
      <c r="AI58" s="20">
        <v>70.22</v>
      </c>
      <c r="AJ58" s="20">
        <v>65.667400000000001</v>
      </c>
      <c r="AK58" s="20"/>
      <c r="AL58" s="20">
        <f t="shared" si="10"/>
        <v>182</v>
      </c>
      <c r="AM58" s="20">
        <f t="shared" si="11"/>
        <v>0</v>
      </c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</row>
    <row r="59" spans="1:53" x14ac:dyDescent="0.25">
      <c r="A59" s="20" t="s">
        <v>106</v>
      </c>
      <c r="B59" s="20" t="s">
        <v>40</v>
      </c>
      <c r="C59" s="20">
        <v>436.32900000000001</v>
      </c>
      <c r="D59" s="20">
        <v>1513.6030000000001</v>
      </c>
      <c r="E59" s="20">
        <v>570.73</v>
      </c>
      <c r="F59" s="20">
        <v>508.62299999999999</v>
      </c>
      <c r="G59" s="7">
        <v>1</v>
      </c>
      <c r="H59" s="20">
        <v>40</v>
      </c>
      <c r="I59" s="20" t="s">
        <v>41</v>
      </c>
      <c r="J59" s="20"/>
      <c r="K59" s="20">
        <v>897.17</v>
      </c>
      <c r="L59" s="20">
        <f t="shared" si="17"/>
        <v>-326.43999999999994</v>
      </c>
      <c r="M59" s="20">
        <f t="shared" si="18"/>
        <v>543.83900000000006</v>
      </c>
      <c r="N59" s="20">
        <v>26.890999999999998</v>
      </c>
      <c r="O59" s="20">
        <v>0</v>
      </c>
      <c r="P59" s="20">
        <v>226.49232799999999</v>
      </c>
      <c r="Q59" s="20">
        <v>498.44247199999978</v>
      </c>
      <c r="R59" s="20">
        <f>IFERROR(VLOOKUP(A59,[1]Sheet!$A:$R,18,0),0)</f>
        <v>0</v>
      </c>
      <c r="S59" s="20">
        <f t="shared" si="19"/>
        <v>108.76780000000001</v>
      </c>
      <c r="T59" s="4"/>
      <c r="U59" s="4">
        <f t="shared" si="8"/>
        <v>0</v>
      </c>
      <c r="V59" s="4"/>
      <c r="W59" s="4"/>
      <c r="X59" s="20"/>
      <c r="Y59" s="20">
        <f t="shared" si="9"/>
        <v>11.341203922484409</v>
      </c>
      <c r="Z59" s="20">
        <f t="shared" si="20"/>
        <v>11.341203922484409</v>
      </c>
      <c r="AA59" s="20">
        <v>128.03380000000001</v>
      </c>
      <c r="AB59" s="20">
        <v>121.2882</v>
      </c>
      <c r="AC59" s="20">
        <v>118.90940000000001</v>
      </c>
      <c r="AD59" s="20">
        <v>94.152999999999992</v>
      </c>
      <c r="AE59" s="20">
        <v>75.30980000000001</v>
      </c>
      <c r="AF59" s="20">
        <v>89.992999999999995</v>
      </c>
      <c r="AG59" s="20">
        <v>102.0668</v>
      </c>
      <c r="AH59" s="20">
        <v>80.572399999999988</v>
      </c>
      <c r="AI59" s="20">
        <v>73.82419999999999</v>
      </c>
      <c r="AJ59" s="20">
        <v>103.4132</v>
      </c>
      <c r="AK59" s="20"/>
      <c r="AL59" s="20">
        <f t="shared" si="10"/>
        <v>0</v>
      </c>
      <c r="AM59" s="20">
        <f t="shared" si="11"/>
        <v>0</v>
      </c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</row>
    <row r="60" spans="1:53" x14ac:dyDescent="0.25">
      <c r="A60" s="20" t="s">
        <v>107</v>
      </c>
      <c r="B60" s="20" t="s">
        <v>40</v>
      </c>
      <c r="C60" s="20">
        <v>57.497999999999998</v>
      </c>
      <c r="D60" s="20">
        <v>11.369</v>
      </c>
      <c r="E60" s="20">
        <v>42.841999999999999</v>
      </c>
      <c r="F60" s="20">
        <v>14.489000000000001</v>
      </c>
      <c r="G60" s="7">
        <v>1</v>
      </c>
      <c r="H60" s="20">
        <v>30</v>
      </c>
      <c r="I60" s="20" t="s">
        <v>41</v>
      </c>
      <c r="J60" s="20"/>
      <c r="K60" s="20">
        <v>47.8</v>
      </c>
      <c r="L60" s="20">
        <f t="shared" si="17"/>
        <v>-4.9579999999999984</v>
      </c>
      <c r="M60" s="20">
        <f t="shared" si="18"/>
        <v>42.841999999999999</v>
      </c>
      <c r="N60" s="20"/>
      <c r="O60" s="20">
        <v>0</v>
      </c>
      <c r="P60" s="20">
        <v>25.2682</v>
      </c>
      <c r="Q60" s="20">
        <v>35.105399999999982</v>
      </c>
      <c r="R60" s="20">
        <f>IFERROR(VLOOKUP(A60,[1]Sheet!$A:$R,18,0),0)</f>
        <v>0</v>
      </c>
      <c r="S60" s="20">
        <f t="shared" si="19"/>
        <v>8.5684000000000005</v>
      </c>
      <c r="T60" s="4">
        <f t="shared" si="22"/>
        <v>19.389800000000026</v>
      </c>
      <c r="U60" s="4">
        <f t="shared" si="8"/>
        <v>19.389800000000026</v>
      </c>
      <c r="V60" s="4"/>
      <c r="W60" s="4"/>
      <c r="X60" s="20"/>
      <c r="Y60" s="20">
        <f t="shared" si="9"/>
        <v>11</v>
      </c>
      <c r="Z60" s="20">
        <f t="shared" si="20"/>
        <v>8.7370570935063707</v>
      </c>
      <c r="AA60" s="20">
        <v>9.0475999999999992</v>
      </c>
      <c r="AB60" s="20">
        <v>7.5242000000000004</v>
      </c>
      <c r="AC60" s="20">
        <v>7.4054000000000002</v>
      </c>
      <c r="AD60" s="20">
        <v>9.1481999999999992</v>
      </c>
      <c r="AE60" s="20">
        <v>11.5136</v>
      </c>
      <c r="AF60" s="20">
        <v>9.5134000000000007</v>
      </c>
      <c r="AG60" s="20">
        <v>8.6419999999999995</v>
      </c>
      <c r="AH60" s="20">
        <v>16.215800000000002</v>
      </c>
      <c r="AI60" s="20">
        <v>9.9063999999999997</v>
      </c>
      <c r="AJ60" s="20">
        <v>9.0389999999999997</v>
      </c>
      <c r="AK60" s="20"/>
      <c r="AL60" s="20">
        <f t="shared" si="10"/>
        <v>19</v>
      </c>
      <c r="AM60" s="20">
        <f t="shared" si="11"/>
        <v>0</v>
      </c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</row>
    <row r="61" spans="1:53" x14ac:dyDescent="0.25">
      <c r="A61" s="20" t="s">
        <v>108</v>
      </c>
      <c r="B61" s="20" t="s">
        <v>45</v>
      </c>
      <c r="C61" s="20">
        <v>86</v>
      </c>
      <c r="D61" s="20">
        <v>67</v>
      </c>
      <c r="E61" s="20">
        <v>127</v>
      </c>
      <c r="F61" s="20">
        <v>27</v>
      </c>
      <c r="G61" s="7">
        <v>0.6</v>
      </c>
      <c r="H61" s="20">
        <v>60</v>
      </c>
      <c r="I61" s="20" t="s">
        <v>41</v>
      </c>
      <c r="J61" s="20"/>
      <c r="K61" s="20">
        <v>127</v>
      </c>
      <c r="L61" s="20">
        <f t="shared" si="17"/>
        <v>0</v>
      </c>
      <c r="M61" s="20">
        <f t="shared" si="18"/>
        <v>127</v>
      </c>
      <c r="N61" s="20"/>
      <c r="O61" s="20">
        <v>0</v>
      </c>
      <c r="P61" s="20">
        <v>88.400000000000034</v>
      </c>
      <c r="Q61" s="20">
        <v>12.799999999999949</v>
      </c>
      <c r="R61" s="20">
        <f>IFERROR(VLOOKUP(A61,[1]Sheet!$A:$R,18,0),0)</f>
        <v>0</v>
      </c>
      <c r="S61" s="20">
        <f t="shared" si="19"/>
        <v>25.4</v>
      </c>
      <c r="T61" s="4">
        <f t="shared" si="22"/>
        <v>151.19999999999999</v>
      </c>
      <c r="U61" s="4">
        <f t="shared" si="8"/>
        <v>151.19999999999999</v>
      </c>
      <c r="V61" s="4"/>
      <c r="W61" s="4"/>
      <c r="X61" s="20"/>
      <c r="Y61" s="20">
        <f t="shared" si="9"/>
        <v>11</v>
      </c>
      <c r="Z61" s="20">
        <f t="shared" si="20"/>
        <v>5.0472440944881889</v>
      </c>
      <c r="AA61" s="20">
        <v>18.2</v>
      </c>
      <c r="AB61" s="20">
        <v>18.600000000000001</v>
      </c>
      <c r="AC61" s="20">
        <v>16.2</v>
      </c>
      <c r="AD61" s="20">
        <v>16.600000000000001</v>
      </c>
      <c r="AE61" s="20">
        <v>19.8</v>
      </c>
      <c r="AF61" s="20">
        <v>18.399999999999999</v>
      </c>
      <c r="AG61" s="20">
        <v>16.399999999999999</v>
      </c>
      <c r="AH61" s="20">
        <v>20.2</v>
      </c>
      <c r="AI61" s="20">
        <v>19.399999999999999</v>
      </c>
      <c r="AJ61" s="20">
        <v>21.4</v>
      </c>
      <c r="AK61" s="20" t="s">
        <v>46</v>
      </c>
      <c r="AL61" s="20">
        <f t="shared" si="10"/>
        <v>91</v>
      </c>
      <c r="AM61" s="20">
        <f t="shared" si="11"/>
        <v>0</v>
      </c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</row>
    <row r="62" spans="1:53" x14ac:dyDescent="0.25">
      <c r="A62" s="11" t="s">
        <v>109</v>
      </c>
      <c r="B62" s="11" t="s">
        <v>45</v>
      </c>
      <c r="C62" s="11">
        <v>126</v>
      </c>
      <c r="D62" s="11"/>
      <c r="E62" s="11"/>
      <c r="F62" s="11"/>
      <c r="G62" s="12">
        <v>0</v>
      </c>
      <c r="H62" s="11" t="e">
        <v>#N/A</v>
      </c>
      <c r="I62" s="11" t="s">
        <v>53</v>
      </c>
      <c r="J62" s="11"/>
      <c r="K62" s="11"/>
      <c r="L62" s="11">
        <f t="shared" si="17"/>
        <v>0</v>
      </c>
      <c r="M62" s="11">
        <f t="shared" si="18"/>
        <v>0</v>
      </c>
      <c r="N62" s="11"/>
      <c r="O62" s="11">
        <v>0</v>
      </c>
      <c r="P62" s="11">
        <v>0</v>
      </c>
      <c r="Q62" s="11">
        <v>0</v>
      </c>
      <c r="R62" s="11">
        <f>IFERROR(VLOOKUP(A62,[1]Sheet!$A:$R,18,0),0)</f>
        <v>0</v>
      </c>
      <c r="S62" s="11">
        <f t="shared" si="19"/>
        <v>0</v>
      </c>
      <c r="T62" s="13"/>
      <c r="U62" s="4">
        <f t="shared" si="8"/>
        <v>0</v>
      </c>
      <c r="V62" s="4"/>
      <c r="W62" s="13"/>
      <c r="X62" s="11"/>
      <c r="Y62" s="20" t="e">
        <f t="shared" si="9"/>
        <v>#DIV/0!</v>
      </c>
      <c r="Z62" s="11" t="e">
        <f t="shared" si="20"/>
        <v>#DIV/0!</v>
      </c>
      <c r="AA62" s="11">
        <v>0</v>
      </c>
      <c r="AB62" s="11">
        <v>0.2</v>
      </c>
      <c r="AC62" s="11">
        <v>0.2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 t="s">
        <v>110</v>
      </c>
      <c r="AL62" s="20">
        <f t="shared" si="10"/>
        <v>0</v>
      </c>
      <c r="AM62" s="20">
        <f t="shared" si="11"/>
        <v>0</v>
      </c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</row>
    <row r="63" spans="1:53" x14ac:dyDescent="0.25">
      <c r="A63" s="15" t="s">
        <v>111</v>
      </c>
      <c r="B63" s="15" t="s">
        <v>45</v>
      </c>
      <c r="C63" s="15"/>
      <c r="D63" s="15"/>
      <c r="E63" s="15"/>
      <c r="F63" s="15"/>
      <c r="G63" s="16">
        <v>0</v>
      </c>
      <c r="H63" s="15">
        <v>50</v>
      </c>
      <c r="I63" s="15" t="s">
        <v>41</v>
      </c>
      <c r="J63" s="15"/>
      <c r="K63" s="15"/>
      <c r="L63" s="15">
        <f t="shared" si="17"/>
        <v>0</v>
      </c>
      <c r="M63" s="15">
        <f t="shared" si="18"/>
        <v>0</v>
      </c>
      <c r="N63" s="15"/>
      <c r="O63" s="15">
        <v>0</v>
      </c>
      <c r="P63" s="15">
        <v>0</v>
      </c>
      <c r="Q63" s="15">
        <v>0</v>
      </c>
      <c r="R63" s="15">
        <f>IFERROR(VLOOKUP(A63,[1]Sheet!$A:$R,18,0),0)</f>
        <v>0</v>
      </c>
      <c r="S63" s="15">
        <f t="shared" si="19"/>
        <v>0</v>
      </c>
      <c r="T63" s="17"/>
      <c r="U63" s="4">
        <f t="shared" si="8"/>
        <v>0</v>
      </c>
      <c r="V63" s="4"/>
      <c r="W63" s="17"/>
      <c r="X63" s="15"/>
      <c r="Y63" s="20" t="e">
        <f t="shared" si="9"/>
        <v>#DIV/0!</v>
      </c>
      <c r="Z63" s="15" t="e">
        <f t="shared" si="20"/>
        <v>#DIV/0!</v>
      </c>
      <c r="AA63" s="15">
        <v>0</v>
      </c>
      <c r="AB63" s="15">
        <v>0</v>
      </c>
      <c r="AC63" s="15">
        <v>0</v>
      </c>
      <c r="AD63" s="15">
        <v>0</v>
      </c>
      <c r="AE63" s="15">
        <v>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 t="s">
        <v>60</v>
      </c>
      <c r="AL63" s="20">
        <f t="shared" si="10"/>
        <v>0</v>
      </c>
      <c r="AM63" s="20">
        <f t="shared" si="11"/>
        <v>0</v>
      </c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</row>
    <row r="64" spans="1:53" x14ac:dyDescent="0.25">
      <c r="A64" s="15" t="s">
        <v>112</v>
      </c>
      <c r="B64" s="15" t="s">
        <v>45</v>
      </c>
      <c r="C64" s="15"/>
      <c r="D64" s="15"/>
      <c r="E64" s="15"/>
      <c r="F64" s="15"/>
      <c r="G64" s="16">
        <v>0</v>
      </c>
      <c r="H64" s="15">
        <v>50</v>
      </c>
      <c r="I64" s="15" t="s">
        <v>41</v>
      </c>
      <c r="J64" s="15"/>
      <c r="K64" s="15"/>
      <c r="L64" s="15">
        <f t="shared" si="17"/>
        <v>0</v>
      </c>
      <c r="M64" s="15">
        <f t="shared" si="18"/>
        <v>0</v>
      </c>
      <c r="N64" s="15"/>
      <c r="O64" s="15">
        <v>0</v>
      </c>
      <c r="P64" s="15">
        <v>0</v>
      </c>
      <c r="Q64" s="15">
        <v>0</v>
      </c>
      <c r="R64" s="15">
        <f>IFERROR(VLOOKUP(A64,[1]Sheet!$A:$R,18,0),0)</f>
        <v>0</v>
      </c>
      <c r="S64" s="15">
        <f t="shared" si="19"/>
        <v>0</v>
      </c>
      <c r="T64" s="17"/>
      <c r="U64" s="4">
        <f t="shared" si="8"/>
        <v>0</v>
      </c>
      <c r="V64" s="4"/>
      <c r="W64" s="17"/>
      <c r="X64" s="15"/>
      <c r="Y64" s="20" t="e">
        <f t="shared" si="9"/>
        <v>#DIV/0!</v>
      </c>
      <c r="Z64" s="15" t="e">
        <f t="shared" si="20"/>
        <v>#DIV/0!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 t="s">
        <v>60</v>
      </c>
      <c r="AL64" s="20">
        <f t="shared" si="10"/>
        <v>0</v>
      </c>
      <c r="AM64" s="20">
        <f t="shared" si="11"/>
        <v>0</v>
      </c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</row>
    <row r="65" spans="1:53" x14ac:dyDescent="0.25">
      <c r="A65" s="15" t="s">
        <v>113</v>
      </c>
      <c r="B65" s="15" t="s">
        <v>45</v>
      </c>
      <c r="C65" s="15"/>
      <c r="D65" s="15"/>
      <c r="E65" s="15"/>
      <c r="F65" s="15"/>
      <c r="G65" s="16">
        <v>0</v>
      </c>
      <c r="H65" s="15">
        <v>30</v>
      </c>
      <c r="I65" s="15" t="s">
        <v>41</v>
      </c>
      <c r="J65" s="15"/>
      <c r="K65" s="15">
        <v>24</v>
      </c>
      <c r="L65" s="15">
        <f t="shared" si="17"/>
        <v>-24</v>
      </c>
      <c r="M65" s="15">
        <f t="shared" si="18"/>
        <v>0</v>
      </c>
      <c r="N65" s="15"/>
      <c r="O65" s="15">
        <v>0</v>
      </c>
      <c r="P65" s="15">
        <v>0</v>
      </c>
      <c r="Q65" s="15">
        <v>0</v>
      </c>
      <c r="R65" s="15">
        <f>IFERROR(VLOOKUP(A65,[1]Sheet!$A:$R,18,0),0)</f>
        <v>0</v>
      </c>
      <c r="S65" s="15">
        <f t="shared" si="19"/>
        <v>0</v>
      </c>
      <c r="T65" s="17"/>
      <c r="U65" s="4">
        <f t="shared" si="8"/>
        <v>0</v>
      </c>
      <c r="V65" s="4"/>
      <c r="W65" s="17"/>
      <c r="X65" s="15"/>
      <c r="Y65" s="20" t="e">
        <f t="shared" si="9"/>
        <v>#DIV/0!</v>
      </c>
      <c r="Z65" s="15" t="e">
        <f t="shared" si="20"/>
        <v>#DIV/0!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 t="s">
        <v>60</v>
      </c>
      <c r="AL65" s="20">
        <f t="shared" si="10"/>
        <v>0</v>
      </c>
      <c r="AM65" s="20">
        <f t="shared" si="11"/>
        <v>0</v>
      </c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</row>
    <row r="66" spans="1:53" x14ac:dyDescent="0.25">
      <c r="A66" s="20" t="s">
        <v>114</v>
      </c>
      <c r="B66" s="20" t="s">
        <v>45</v>
      </c>
      <c r="C66" s="20">
        <v>92</v>
      </c>
      <c r="D66" s="20">
        <v>54</v>
      </c>
      <c r="E66" s="20">
        <v>107</v>
      </c>
      <c r="F66" s="20">
        <v>10</v>
      </c>
      <c r="G66" s="7">
        <v>0.6</v>
      </c>
      <c r="H66" s="20">
        <v>55</v>
      </c>
      <c r="I66" s="20" t="s">
        <v>41</v>
      </c>
      <c r="J66" s="20"/>
      <c r="K66" s="20">
        <v>107</v>
      </c>
      <c r="L66" s="20">
        <f t="shared" si="17"/>
        <v>0</v>
      </c>
      <c r="M66" s="20">
        <f t="shared" si="18"/>
        <v>107</v>
      </c>
      <c r="N66" s="20"/>
      <c r="O66" s="20">
        <v>0</v>
      </c>
      <c r="P66" s="20">
        <v>60.400000000000013</v>
      </c>
      <c r="Q66" s="20">
        <v>56.599999999999987</v>
      </c>
      <c r="R66" s="20">
        <f>IFERROR(VLOOKUP(A66,[1]Sheet!$A:$R,18,0),0)</f>
        <v>0</v>
      </c>
      <c r="S66" s="20">
        <f t="shared" si="19"/>
        <v>21.4</v>
      </c>
      <c r="T66" s="4">
        <f>11*S66-Q66-P66-F66</f>
        <v>108.39999999999998</v>
      </c>
      <c r="U66" s="4">
        <f t="shared" si="8"/>
        <v>108.39999999999998</v>
      </c>
      <c r="V66" s="4"/>
      <c r="W66" s="4"/>
      <c r="X66" s="20"/>
      <c r="Y66" s="20">
        <f t="shared" si="9"/>
        <v>11</v>
      </c>
      <c r="Z66" s="20">
        <f t="shared" si="20"/>
        <v>5.934579439252337</v>
      </c>
      <c r="AA66" s="20">
        <v>17</v>
      </c>
      <c r="AB66" s="20">
        <v>14.8</v>
      </c>
      <c r="AC66" s="20">
        <v>14</v>
      </c>
      <c r="AD66" s="20">
        <v>13.8</v>
      </c>
      <c r="AE66" s="20">
        <v>13.4</v>
      </c>
      <c r="AF66" s="20">
        <v>13.2</v>
      </c>
      <c r="AG66" s="20">
        <v>12.4</v>
      </c>
      <c r="AH66" s="20">
        <v>14.2</v>
      </c>
      <c r="AI66" s="20">
        <v>13.2</v>
      </c>
      <c r="AJ66" s="20">
        <v>16.600000000000001</v>
      </c>
      <c r="AK66" s="20"/>
      <c r="AL66" s="20">
        <f t="shared" si="10"/>
        <v>65</v>
      </c>
      <c r="AM66" s="20">
        <f t="shared" si="11"/>
        <v>0</v>
      </c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</row>
    <row r="67" spans="1:53" x14ac:dyDescent="0.25">
      <c r="A67" s="15" t="s">
        <v>115</v>
      </c>
      <c r="B67" s="15" t="s">
        <v>45</v>
      </c>
      <c r="C67" s="15"/>
      <c r="D67" s="15"/>
      <c r="E67" s="15"/>
      <c r="F67" s="15"/>
      <c r="G67" s="16">
        <v>0</v>
      </c>
      <c r="H67" s="15">
        <v>40</v>
      </c>
      <c r="I67" s="15" t="s">
        <v>41</v>
      </c>
      <c r="J67" s="15"/>
      <c r="K67" s="15"/>
      <c r="L67" s="15">
        <f t="shared" si="17"/>
        <v>0</v>
      </c>
      <c r="M67" s="15">
        <f t="shared" si="18"/>
        <v>0</v>
      </c>
      <c r="N67" s="15"/>
      <c r="O67" s="15">
        <v>0</v>
      </c>
      <c r="P67" s="15">
        <v>0</v>
      </c>
      <c r="Q67" s="15">
        <v>0</v>
      </c>
      <c r="R67" s="15">
        <f>IFERROR(VLOOKUP(A67,[1]Sheet!$A:$R,18,0),0)</f>
        <v>0</v>
      </c>
      <c r="S67" s="15">
        <f t="shared" si="19"/>
        <v>0</v>
      </c>
      <c r="T67" s="17"/>
      <c r="U67" s="4">
        <f t="shared" si="8"/>
        <v>0</v>
      </c>
      <c r="V67" s="4"/>
      <c r="W67" s="17"/>
      <c r="X67" s="15"/>
      <c r="Y67" s="20" t="e">
        <f t="shared" si="9"/>
        <v>#DIV/0!</v>
      </c>
      <c r="Z67" s="15" t="e">
        <f t="shared" si="20"/>
        <v>#DIV/0!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 t="s">
        <v>60</v>
      </c>
      <c r="AL67" s="20">
        <f t="shared" si="10"/>
        <v>0</v>
      </c>
      <c r="AM67" s="20">
        <f t="shared" si="11"/>
        <v>0</v>
      </c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</row>
    <row r="68" spans="1:53" x14ac:dyDescent="0.25">
      <c r="A68" s="20" t="s">
        <v>116</v>
      </c>
      <c r="B68" s="20" t="s">
        <v>45</v>
      </c>
      <c r="C68" s="20">
        <v>73</v>
      </c>
      <c r="D68" s="20">
        <v>150</v>
      </c>
      <c r="E68" s="20">
        <v>77</v>
      </c>
      <c r="F68" s="20">
        <v>56</v>
      </c>
      <c r="G68" s="7">
        <v>0.4</v>
      </c>
      <c r="H68" s="20">
        <v>50</v>
      </c>
      <c r="I68" s="20" t="s">
        <v>41</v>
      </c>
      <c r="J68" s="20"/>
      <c r="K68" s="20">
        <v>172</v>
      </c>
      <c r="L68" s="20">
        <f t="shared" si="17"/>
        <v>-95</v>
      </c>
      <c r="M68" s="20">
        <f t="shared" si="18"/>
        <v>77</v>
      </c>
      <c r="N68" s="20"/>
      <c r="O68" s="20">
        <v>0</v>
      </c>
      <c r="P68" s="20">
        <v>41</v>
      </c>
      <c r="Q68" s="20">
        <v>118.6</v>
      </c>
      <c r="R68" s="20">
        <f>IFERROR(VLOOKUP(A68,[1]Sheet!$A:$R,18,0),0)</f>
        <v>0</v>
      </c>
      <c r="S68" s="20">
        <f t="shared" si="19"/>
        <v>15.4</v>
      </c>
      <c r="T68" s="4"/>
      <c r="U68" s="4">
        <f t="shared" si="8"/>
        <v>0</v>
      </c>
      <c r="V68" s="4"/>
      <c r="W68" s="4"/>
      <c r="X68" s="20"/>
      <c r="Y68" s="20">
        <f t="shared" si="9"/>
        <v>14</v>
      </c>
      <c r="Z68" s="20">
        <f t="shared" si="20"/>
        <v>14</v>
      </c>
      <c r="AA68" s="20">
        <v>18.600000000000001</v>
      </c>
      <c r="AB68" s="20">
        <v>13</v>
      </c>
      <c r="AC68" s="20">
        <v>13.2</v>
      </c>
      <c r="AD68" s="20">
        <v>12.2</v>
      </c>
      <c r="AE68" s="20">
        <v>11</v>
      </c>
      <c r="AF68" s="20">
        <v>9</v>
      </c>
      <c r="AG68" s="20">
        <v>8.8000000000000007</v>
      </c>
      <c r="AH68" s="20">
        <v>9.4</v>
      </c>
      <c r="AI68" s="20">
        <v>8.1999999999999993</v>
      </c>
      <c r="AJ68" s="20">
        <v>6.4</v>
      </c>
      <c r="AK68" s="20" t="s">
        <v>46</v>
      </c>
      <c r="AL68" s="20">
        <f t="shared" si="10"/>
        <v>0</v>
      </c>
      <c r="AM68" s="20">
        <f t="shared" si="11"/>
        <v>0</v>
      </c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</row>
    <row r="69" spans="1:53" x14ac:dyDescent="0.25">
      <c r="A69" s="11" t="s">
        <v>117</v>
      </c>
      <c r="B69" s="11" t="s">
        <v>40</v>
      </c>
      <c r="C69" s="11"/>
      <c r="D69" s="11">
        <v>1.36</v>
      </c>
      <c r="E69" s="11">
        <v>1.36</v>
      </c>
      <c r="F69" s="11"/>
      <c r="G69" s="12">
        <v>0</v>
      </c>
      <c r="H69" s="11" t="e">
        <v>#N/A</v>
      </c>
      <c r="I69" s="11" t="s">
        <v>53</v>
      </c>
      <c r="J69" s="11"/>
      <c r="K69" s="11">
        <v>1.36</v>
      </c>
      <c r="L69" s="11">
        <f t="shared" si="17"/>
        <v>0</v>
      </c>
      <c r="M69" s="11">
        <f t="shared" si="18"/>
        <v>1.36</v>
      </c>
      <c r="N69" s="11"/>
      <c r="O69" s="11"/>
      <c r="P69" s="11"/>
      <c r="Q69" s="11"/>
      <c r="R69" s="11">
        <f>IFERROR(VLOOKUP(A69,[1]Sheet!$A:$R,18,0),0)</f>
        <v>0</v>
      </c>
      <c r="S69" s="11">
        <f t="shared" si="19"/>
        <v>0.27200000000000002</v>
      </c>
      <c r="T69" s="13"/>
      <c r="U69" s="4">
        <f t="shared" si="8"/>
        <v>0</v>
      </c>
      <c r="V69" s="4"/>
      <c r="W69" s="13"/>
      <c r="X69" s="11"/>
      <c r="Y69" s="20">
        <f t="shared" si="9"/>
        <v>0</v>
      </c>
      <c r="Z69" s="11">
        <f t="shared" si="20"/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/>
      <c r="AL69" s="20">
        <f t="shared" si="10"/>
        <v>0</v>
      </c>
      <c r="AM69" s="20">
        <f t="shared" si="11"/>
        <v>0</v>
      </c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</row>
    <row r="70" spans="1:53" x14ac:dyDescent="0.25">
      <c r="A70" s="15" t="s">
        <v>118</v>
      </c>
      <c r="B70" s="15" t="s">
        <v>45</v>
      </c>
      <c r="C70" s="15"/>
      <c r="D70" s="15"/>
      <c r="E70" s="15"/>
      <c r="F70" s="15"/>
      <c r="G70" s="16">
        <v>0</v>
      </c>
      <c r="H70" s="15">
        <v>55</v>
      </c>
      <c r="I70" s="15" t="s">
        <v>41</v>
      </c>
      <c r="J70" s="15"/>
      <c r="K70" s="15"/>
      <c r="L70" s="15">
        <f t="shared" ref="L70:L101" si="23">E70-K70</f>
        <v>0</v>
      </c>
      <c r="M70" s="15">
        <f t="shared" ref="M70:M101" si="24">E70-N70-O70</f>
        <v>0</v>
      </c>
      <c r="N70" s="15"/>
      <c r="O70" s="15">
        <v>0</v>
      </c>
      <c r="P70" s="15">
        <v>0</v>
      </c>
      <c r="Q70" s="15">
        <v>0</v>
      </c>
      <c r="R70" s="15">
        <f>IFERROR(VLOOKUP(A70,[1]Sheet!$A:$R,18,0),0)</f>
        <v>0</v>
      </c>
      <c r="S70" s="15">
        <f t="shared" ref="S70:S104" si="25">M70/5</f>
        <v>0</v>
      </c>
      <c r="T70" s="17"/>
      <c r="U70" s="4">
        <f t="shared" si="8"/>
        <v>0</v>
      </c>
      <c r="V70" s="4"/>
      <c r="W70" s="17"/>
      <c r="X70" s="15"/>
      <c r="Y70" s="20" t="e">
        <f t="shared" si="9"/>
        <v>#DIV/0!</v>
      </c>
      <c r="Z70" s="15" t="e">
        <f t="shared" ref="Z70:Z104" si="26">(F70+P70+Q70)/S70</f>
        <v>#DIV/0!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 t="s">
        <v>119</v>
      </c>
      <c r="AL70" s="20">
        <f t="shared" si="10"/>
        <v>0</v>
      </c>
      <c r="AM70" s="20">
        <f t="shared" si="11"/>
        <v>0</v>
      </c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</row>
    <row r="71" spans="1:53" x14ac:dyDescent="0.25">
      <c r="A71" s="20" t="s">
        <v>120</v>
      </c>
      <c r="B71" s="20" t="s">
        <v>40</v>
      </c>
      <c r="C71" s="20">
        <v>13.029</v>
      </c>
      <c r="D71" s="20"/>
      <c r="E71" s="20">
        <v>1.4570000000000001</v>
      </c>
      <c r="F71" s="20">
        <v>10.141</v>
      </c>
      <c r="G71" s="7">
        <v>1</v>
      </c>
      <c r="H71" s="20">
        <v>55</v>
      </c>
      <c r="I71" s="20" t="s">
        <v>41</v>
      </c>
      <c r="J71" s="20"/>
      <c r="K71" s="20">
        <v>1.4</v>
      </c>
      <c r="L71" s="20">
        <f t="shared" si="23"/>
        <v>5.7000000000000162E-2</v>
      </c>
      <c r="M71" s="20">
        <f t="shared" si="24"/>
        <v>1.4570000000000001</v>
      </c>
      <c r="N71" s="20"/>
      <c r="O71" s="20">
        <v>0</v>
      </c>
      <c r="P71" s="20">
        <v>0</v>
      </c>
      <c r="Q71" s="20">
        <v>4</v>
      </c>
      <c r="R71" s="20">
        <f>IFERROR(VLOOKUP(A71,[1]Sheet!$A:$R,18,0),0)</f>
        <v>0</v>
      </c>
      <c r="S71" s="20">
        <f t="shared" si="25"/>
        <v>0.29139999999999999</v>
      </c>
      <c r="T71" s="4"/>
      <c r="U71" s="4">
        <f t="shared" ref="U71:U104" si="27">T71</f>
        <v>0</v>
      </c>
      <c r="V71" s="4"/>
      <c r="W71" s="4"/>
      <c r="X71" s="20"/>
      <c r="Y71" s="20">
        <f t="shared" ref="Y71:Y104" si="28">(F71+P71+Q71+U71+V71)/S71</f>
        <v>48.527796842827726</v>
      </c>
      <c r="Z71" s="20">
        <f t="shared" si="26"/>
        <v>48.527796842827726</v>
      </c>
      <c r="AA71" s="20">
        <v>1.1594</v>
      </c>
      <c r="AB71" s="20">
        <v>0.86799999999999999</v>
      </c>
      <c r="AC71" s="20">
        <v>0</v>
      </c>
      <c r="AD71" s="20">
        <v>0.2888</v>
      </c>
      <c r="AE71" s="20">
        <v>0.2888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3" t="s">
        <v>162</v>
      </c>
      <c r="AL71" s="20">
        <f t="shared" ref="AL71:AL104" si="29">ROUND(G71*U71,0)</f>
        <v>0</v>
      </c>
      <c r="AM71" s="20">
        <f t="shared" ref="AM71:AM104" si="30">ROUND(G71*V71,0)</f>
        <v>0</v>
      </c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</row>
    <row r="72" spans="1:53" x14ac:dyDescent="0.25">
      <c r="A72" s="11" t="s">
        <v>121</v>
      </c>
      <c r="B72" s="11" t="s">
        <v>45</v>
      </c>
      <c r="C72" s="11">
        <v>15</v>
      </c>
      <c r="D72" s="11">
        <v>4</v>
      </c>
      <c r="E72" s="11">
        <v>2</v>
      </c>
      <c r="F72" s="11">
        <v>10</v>
      </c>
      <c r="G72" s="12">
        <v>0</v>
      </c>
      <c r="H72" s="11">
        <v>35</v>
      </c>
      <c r="I72" s="11" t="s">
        <v>53</v>
      </c>
      <c r="J72" s="11"/>
      <c r="K72" s="11">
        <v>2</v>
      </c>
      <c r="L72" s="11">
        <f t="shared" si="23"/>
        <v>0</v>
      </c>
      <c r="M72" s="11">
        <f t="shared" si="24"/>
        <v>2</v>
      </c>
      <c r="N72" s="11"/>
      <c r="O72" s="11">
        <v>0</v>
      </c>
      <c r="P72" s="11">
        <v>0</v>
      </c>
      <c r="Q72" s="11">
        <v>0</v>
      </c>
      <c r="R72" s="11">
        <f>IFERROR(VLOOKUP(A72,[1]Sheet!$A:$R,18,0),0)</f>
        <v>0</v>
      </c>
      <c r="S72" s="11">
        <f t="shared" si="25"/>
        <v>0.4</v>
      </c>
      <c r="T72" s="13"/>
      <c r="U72" s="4">
        <f t="shared" si="27"/>
        <v>0</v>
      </c>
      <c r="V72" s="4"/>
      <c r="W72" s="13"/>
      <c r="X72" s="11"/>
      <c r="Y72" s="20">
        <f t="shared" si="28"/>
        <v>25</v>
      </c>
      <c r="Z72" s="11">
        <f t="shared" si="26"/>
        <v>25</v>
      </c>
      <c r="AA72" s="11">
        <v>0.4</v>
      </c>
      <c r="AB72" s="11">
        <v>-0.2</v>
      </c>
      <c r="AC72" s="11">
        <v>0.2</v>
      </c>
      <c r="AD72" s="11">
        <v>1</v>
      </c>
      <c r="AE72" s="11">
        <v>1.4</v>
      </c>
      <c r="AF72" s="11">
        <v>1</v>
      </c>
      <c r="AG72" s="11">
        <v>0</v>
      </c>
      <c r="AH72" s="11">
        <v>0.6</v>
      </c>
      <c r="AI72" s="11">
        <v>0.8</v>
      </c>
      <c r="AJ72" s="11">
        <v>1.2</v>
      </c>
      <c r="AK72" s="23" t="s">
        <v>159</v>
      </c>
      <c r="AL72" s="20">
        <f t="shared" si="29"/>
        <v>0</v>
      </c>
      <c r="AM72" s="20">
        <f t="shared" si="30"/>
        <v>0</v>
      </c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</row>
    <row r="73" spans="1:53" x14ac:dyDescent="0.25">
      <c r="A73" s="24" t="s">
        <v>122</v>
      </c>
      <c r="B73" s="24" t="s">
        <v>40</v>
      </c>
      <c r="C73" s="24">
        <v>2893.1689999999999</v>
      </c>
      <c r="D73" s="24">
        <v>5960.7659999999996</v>
      </c>
      <c r="E73" s="24">
        <v>2117.4430000000002</v>
      </c>
      <c r="F73" s="24">
        <v>2673.1260000000002</v>
      </c>
      <c r="G73" s="25">
        <v>1</v>
      </c>
      <c r="H73" s="24">
        <v>60</v>
      </c>
      <c r="I73" s="24" t="s">
        <v>41</v>
      </c>
      <c r="J73" s="24"/>
      <c r="K73" s="24">
        <v>2126.81</v>
      </c>
      <c r="L73" s="24">
        <f t="shared" si="23"/>
        <v>-9.3669999999997344</v>
      </c>
      <c r="M73" s="24">
        <f t="shared" si="24"/>
        <v>1687.8640000000003</v>
      </c>
      <c r="N73" s="24">
        <v>429.57900000000001</v>
      </c>
      <c r="O73" s="24">
        <v>0</v>
      </c>
      <c r="P73" s="24">
        <v>485.63498000000379</v>
      </c>
      <c r="Q73" s="24">
        <v>467.52101999999599</v>
      </c>
      <c r="R73" s="24">
        <f>IFERROR(VLOOKUP(A73,[1]Sheet!$A:$R,18,0),0)</f>
        <v>0</v>
      </c>
      <c r="S73" s="24">
        <f t="shared" si="25"/>
        <v>337.57280000000003</v>
      </c>
      <c r="T73" s="26">
        <f>12*S73-Q73-P73-F73</f>
        <v>424.5916000000002</v>
      </c>
      <c r="U73" s="4">
        <f t="shared" si="27"/>
        <v>424.5916000000002</v>
      </c>
      <c r="V73" s="4">
        <f>$V$1*S73</f>
        <v>253.17960000000002</v>
      </c>
      <c r="W73" s="26"/>
      <c r="X73" s="24"/>
      <c r="Y73" s="20">
        <f t="shared" si="28"/>
        <v>12.75</v>
      </c>
      <c r="Z73" s="24">
        <f t="shared" si="26"/>
        <v>10.7422221221615</v>
      </c>
      <c r="AA73" s="24">
        <v>388.42099999999999</v>
      </c>
      <c r="AB73" s="24">
        <v>435.79939999999999</v>
      </c>
      <c r="AC73" s="24">
        <v>465.06479999999988</v>
      </c>
      <c r="AD73" s="24">
        <v>426.30720000000002</v>
      </c>
      <c r="AE73" s="24">
        <v>466.85520000000002</v>
      </c>
      <c r="AF73" s="24">
        <v>441.83440000000002</v>
      </c>
      <c r="AG73" s="24">
        <v>343.40159999999997</v>
      </c>
      <c r="AH73" s="24">
        <v>412.98379999999997</v>
      </c>
      <c r="AI73" s="24">
        <v>386.63639999999998</v>
      </c>
      <c r="AJ73" s="24">
        <v>392.03820000000002</v>
      </c>
      <c r="AK73" s="24" t="s">
        <v>55</v>
      </c>
      <c r="AL73" s="20">
        <f t="shared" si="29"/>
        <v>425</v>
      </c>
      <c r="AM73" s="20">
        <f t="shared" si="30"/>
        <v>253</v>
      </c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</row>
    <row r="74" spans="1:53" x14ac:dyDescent="0.25">
      <c r="A74" s="28" t="s">
        <v>123</v>
      </c>
      <c r="B74" s="28" t="s">
        <v>40</v>
      </c>
      <c r="C74" s="28">
        <v>2403.1010000000001</v>
      </c>
      <c r="D74" s="28">
        <v>2087.7809999999999</v>
      </c>
      <c r="E74" s="28">
        <v>1553.1179999999999</v>
      </c>
      <c r="F74" s="28">
        <v>1127.788</v>
      </c>
      <c r="G74" s="29">
        <v>1</v>
      </c>
      <c r="H74" s="28">
        <v>60</v>
      </c>
      <c r="I74" s="28" t="s">
        <v>41</v>
      </c>
      <c r="J74" s="28"/>
      <c r="K74" s="28">
        <v>1558.3150000000001</v>
      </c>
      <c r="L74" s="28">
        <f t="shared" si="23"/>
        <v>-5.1970000000001164</v>
      </c>
      <c r="M74" s="28">
        <f t="shared" si="24"/>
        <v>775.29099999999994</v>
      </c>
      <c r="N74" s="28">
        <v>777.827</v>
      </c>
      <c r="O74" s="28">
        <v>0</v>
      </c>
      <c r="P74" s="28">
        <v>384.52631999999988</v>
      </c>
      <c r="Q74" s="28">
        <v>0</v>
      </c>
      <c r="R74" s="28">
        <f>IFERROR(VLOOKUP(A74,[1]Sheet!$A:$R,18,0),0)</f>
        <v>0</v>
      </c>
      <c r="S74" s="28">
        <f t="shared" si="25"/>
        <v>155.0582</v>
      </c>
      <c r="T74" s="30"/>
      <c r="U74" s="4">
        <f t="shared" si="27"/>
        <v>0</v>
      </c>
      <c r="V74" s="4"/>
      <c r="W74" s="30"/>
      <c r="X74" s="28"/>
      <c r="Y74" s="20">
        <f t="shared" si="28"/>
        <v>9.7532044096990678</v>
      </c>
      <c r="Z74" s="28">
        <f t="shared" si="26"/>
        <v>9.7532044096990678</v>
      </c>
      <c r="AA74" s="28">
        <v>181.75299999999999</v>
      </c>
      <c r="AB74" s="28">
        <v>251.95840000000001</v>
      </c>
      <c r="AC74" s="28">
        <v>168.5402</v>
      </c>
      <c r="AD74" s="28">
        <v>303.7946</v>
      </c>
      <c r="AE74" s="28">
        <v>326.57040000000001</v>
      </c>
      <c r="AF74" s="28">
        <v>159.26859999999999</v>
      </c>
      <c r="AG74" s="28">
        <v>134.62960000000001</v>
      </c>
      <c r="AH74" s="28">
        <v>306.28980000000001</v>
      </c>
      <c r="AI74" s="28">
        <v>304.8596</v>
      </c>
      <c r="AJ74" s="28">
        <v>175.346</v>
      </c>
      <c r="AK74" s="31" t="s">
        <v>65</v>
      </c>
      <c r="AL74" s="20">
        <f t="shared" si="29"/>
        <v>0</v>
      </c>
      <c r="AM74" s="20">
        <f t="shared" si="30"/>
        <v>0</v>
      </c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</row>
    <row r="75" spans="1:53" x14ac:dyDescent="0.25">
      <c r="A75" s="24" t="s">
        <v>124</v>
      </c>
      <c r="B75" s="24" t="s">
        <v>40</v>
      </c>
      <c r="C75" s="24">
        <v>964.89800000000002</v>
      </c>
      <c r="D75" s="24">
        <v>4371.6130000000003</v>
      </c>
      <c r="E75" s="24">
        <v>1792.53</v>
      </c>
      <c r="F75" s="24">
        <v>2092.1439999999998</v>
      </c>
      <c r="G75" s="25">
        <v>1</v>
      </c>
      <c r="H75" s="24">
        <v>60</v>
      </c>
      <c r="I75" s="24" t="s">
        <v>41</v>
      </c>
      <c r="J75" s="24"/>
      <c r="K75" s="24">
        <v>2475.9540000000002</v>
      </c>
      <c r="L75" s="24">
        <f t="shared" si="23"/>
        <v>-683.42400000000021</v>
      </c>
      <c r="M75" s="24">
        <f t="shared" si="24"/>
        <v>1732.973</v>
      </c>
      <c r="N75" s="24">
        <v>59.557000000000002</v>
      </c>
      <c r="O75" s="24">
        <v>0</v>
      </c>
      <c r="P75" s="24">
        <v>1556.3322599999999</v>
      </c>
      <c r="Q75" s="24">
        <v>0</v>
      </c>
      <c r="R75" s="24">
        <f>IFERROR(VLOOKUP(A75,[1]Sheet!$A:$R,18,0),0)</f>
        <v>0</v>
      </c>
      <c r="S75" s="24">
        <f t="shared" si="25"/>
        <v>346.59460000000001</v>
      </c>
      <c r="T75" s="26">
        <f t="shared" ref="T75:T76" si="31">12*S75-Q75-P75-F75</f>
        <v>510.65894000000071</v>
      </c>
      <c r="U75" s="4">
        <f t="shared" si="27"/>
        <v>510.65894000000071</v>
      </c>
      <c r="V75" s="4">
        <f t="shared" ref="V75:V76" si="32">$V$1*S75</f>
        <v>259.94595000000004</v>
      </c>
      <c r="W75" s="26"/>
      <c r="X75" s="24"/>
      <c r="Y75" s="20">
        <f t="shared" si="28"/>
        <v>12.750000000000002</v>
      </c>
      <c r="Z75" s="24">
        <f t="shared" si="26"/>
        <v>10.526639076315671</v>
      </c>
      <c r="AA75" s="24">
        <v>335.08580000000001</v>
      </c>
      <c r="AB75" s="24">
        <v>446.32619999999997</v>
      </c>
      <c r="AC75" s="24">
        <v>378.19500000000011</v>
      </c>
      <c r="AD75" s="24">
        <v>283.33</v>
      </c>
      <c r="AE75" s="24">
        <v>287.46300000000002</v>
      </c>
      <c r="AF75" s="24">
        <v>398.13319999999999</v>
      </c>
      <c r="AG75" s="24">
        <v>406.21460000000002</v>
      </c>
      <c r="AH75" s="24">
        <v>283.79160000000002</v>
      </c>
      <c r="AI75" s="24">
        <v>268.4228</v>
      </c>
      <c r="AJ75" s="24">
        <v>318.49480000000011</v>
      </c>
      <c r="AK75" s="24" t="s">
        <v>125</v>
      </c>
      <c r="AL75" s="20">
        <f t="shared" si="29"/>
        <v>511</v>
      </c>
      <c r="AM75" s="20">
        <f t="shared" si="30"/>
        <v>260</v>
      </c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</row>
    <row r="76" spans="1:53" x14ac:dyDescent="0.25">
      <c r="A76" s="24" t="s">
        <v>63</v>
      </c>
      <c r="B76" s="24" t="s">
        <v>40</v>
      </c>
      <c r="C76" s="24">
        <v>3346.9490000000001</v>
      </c>
      <c r="D76" s="24">
        <v>5915.28</v>
      </c>
      <c r="E76" s="21">
        <f>2680.018+E21</f>
        <v>2682.46</v>
      </c>
      <c r="F76" s="24">
        <v>1614.5309999999999</v>
      </c>
      <c r="G76" s="25">
        <v>1</v>
      </c>
      <c r="H76" s="24">
        <v>60</v>
      </c>
      <c r="I76" s="24" t="s">
        <v>41</v>
      </c>
      <c r="J76" s="24"/>
      <c r="K76" s="24">
        <v>3802.5479999999998</v>
      </c>
      <c r="L76" s="24">
        <f t="shared" si="23"/>
        <v>-1120.0879999999997</v>
      </c>
      <c r="M76" s="24">
        <f t="shared" si="24"/>
        <v>2252.2249999999999</v>
      </c>
      <c r="N76" s="24">
        <v>280.23500000000001</v>
      </c>
      <c r="O76" s="24">
        <v>150</v>
      </c>
      <c r="P76" s="24">
        <v>507.28054000000009</v>
      </c>
      <c r="Q76" s="24">
        <v>2024.3366599999999</v>
      </c>
      <c r="R76" s="24">
        <f>IFERROR(VLOOKUP(A76,[1]Sheet!$A:$R,18,0),0)</f>
        <v>111</v>
      </c>
      <c r="S76" s="24">
        <f t="shared" si="25"/>
        <v>450.44499999999999</v>
      </c>
      <c r="T76" s="26">
        <f t="shared" si="31"/>
        <v>1259.1918000000001</v>
      </c>
      <c r="U76" s="4">
        <f t="shared" si="27"/>
        <v>1259.1918000000001</v>
      </c>
      <c r="V76" s="4">
        <f t="shared" si="32"/>
        <v>337.83375000000001</v>
      </c>
      <c r="W76" s="26"/>
      <c r="X76" s="24"/>
      <c r="Y76" s="20">
        <f t="shared" si="28"/>
        <v>12.75</v>
      </c>
      <c r="Z76" s="24">
        <f t="shared" si="26"/>
        <v>9.2045603791805881</v>
      </c>
      <c r="AA76" s="24">
        <v>413.43060000000003</v>
      </c>
      <c r="AB76" s="24">
        <v>390.21580000000012</v>
      </c>
      <c r="AC76" s="24">
        <v>414.16279999999989</v>
      </c>
      <c r="AD76" s="24">
        <v>384.53160000000003</v>
      </c>
      <c r="AE76" s="24">
        <v>542.63</v>
      </c>
      <c r="AF76" s="24">
        <v>530.54639999999995</v>
      </c>
      <c r="AG76" s="24">
        <v>378.3352000000001</v>
      </c>
      <c r="AH76" s="24">
        <v>461.96820000000002</v>
      </c>
      <c r="AI76" s="24">
        <v>457.82499999999999</v>
      </c>
      <c r="AJ76" s="24">
        <v>393.80220000000003</v>
      </c>
      <c r="AK76" s="24" t="s">
        <v>55</v>
      </c>
      <c r="AL76" s="20">
        <f t="shared" si="29"/>
        <v>1259</v>
      </c>
      <c r="AM76" s="20">
        <f t="shared" si="30"/>
        <v>338</v>
      </c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</row>
    <row r="77" spans="1:53" x14ac:dyDescent="0.25">
      <c r="A77" s="11" t="s">
        <v>126</v>
      </c>
      <c r="B77" s="11" t="s">
        <v>40</v>
      </c>
      <c r="C77" s="11">
        <v>16.077999999999999</v>
      </c>
      <c r="D77" s="11"/>
      <c r="E77" s="11">
        <v>0.95899999999999996</v>
      </c>
      <c r="F77" s="11">
        <v>4.048</v>
      </c>
      <c r="G77" s="12">
        <v>0</v>
      </c>
      <c r="H77" s="11">
        <v>55</v>
      </c>
      <c r="I77" s="11" t="s">
        <v>53</v>
      </c>
      <c r="J77" s="11"/>
      <c r="K77" s="11">
        <v>1.3</v>
      </c>
      <c r="L77" s="11">
        <f t="shared" si="23"/>
        <v>-0.34100000000000008</v>
      </c>
      <c r="M77" s="11">
        <f t="shared" si="24"/>
        <v>0.95899999999999996</v>
      </c>
      <c r="N77" s="11"/>
      <c r="O77" s="11">
        <v>0</v>
      </c>
      <c r="P77" s="11">
        <v>0</v>
      </c>
      <c r="Q77" s="11">
        <v>0</v>
      </c>
      <c r="R77" s="11">
        <f>IFERROR(VLOOKUP(A77,[1]Sheet!$A:$R,18,0),0)</f>
        <v>0</v>
      </c>
      <c r="S77" s="11">
        <f t="shared" si="25"/>
        <v>0.1918</v>
      </c>
      <c r="T77" s="13"/>
      <c r="U77" s="4">
        <f t="shared" si="27"/>
        <v>0</v>
      </c>
      <c r="V77" s="4"/>
      <c r="W77" s="13"/>
      <c r="X77" s="11"/>
      <c r="Y77" s="20">
        <f t="shared" si="28"/>
        <v>21.10531803962461</v>
      </c>
      <c r="Z77" s="11">
        <f t="shared" si="26"/>
        <v>21.10531803962461</v>
      </c>
      <c r="AA77" s="11">
        <v>0.26879999999999998</v>
      </c>
      <c r="AB77" s="11">
        <v>0.54059999999999997</v>
      </c>
      <c r="AC77" s="11">
        <v>1.0873999999999999</v>
      </c>
      <c r="AD77" s="11">
        <v>0.81440000000000001</v>
      </c>
      <c r="AE77" s="11">
        <v>0.53499999999999992</v>
      </c>
      <c r="AF77" s="11">
        <v>0.53320000000000001</v>
      </c>
      <c r="AG77" s="11">
        <v>0.53200000000000003</v>
      </c>
      <c r="AH77" s="11">
        <v>0.53079999999999994</v>
      </c>
      <c r="AI77" s="11">
        <v>0.52939999999999998</v>
      </c>
      <c r="AJ77" s="11">
        <v>0.53200000000000003</v>
      </c>
      <c r="AK77" s="23" t="s">
        <v>160</v>
      </c>
      <c r="AL77" s="20">
        <f t="shared" si="29"/>
        <v>0</v>
      </c>
      <c r="AM77" s="20">
        <f t="shared" si="30"/>
        <v>0</v>
      </c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</row>
    <row r="78" spans="1:53" x14ac:dyDescent="0.25">
      <c r="A78" s="11" t="s">
        <v>127</v>
      </c>
      <c r="B78" s="11" t="s">
        <v>40</v>
      </c>
      <c r="C78" s="11">
        <v>4.0339999999999998</v>
      </c>
      <c r="D78" s="11">
        <v>21.52</v>
      </c>
      <c r="E78" s="11">
        <v>1.3360000000000001</v>
      </c>
      <c r="F78" s="11">
        <v>13.435</v>
      </c>
      <c r="G78" s="12">
        <v>0</v>
      </c>
      <c r="H78" s="11">
        <v>55</v>
      </c>
      <c r="I78" s="11" t="s">
        <v>53</v>
      </c>
      <c r="J78" s="11"/>
      <c r="K78" s="11">
        <v>1.3</v>
      </c>
      <c r="L78" s="11">
        <f t="shared" si="23"/>
        <v>3.6000000000000032E-2</v>
      </c>
      <c r="M78" s="11">
        <f t="shared" si="24"/>
        <v>1.3360000000000001</v>
      </c>
      <c r="N78" s="11"/>
      <c r="O78" s="11">
        <v>0</v>
      </c>
      <c r="P78" s="11">
        <v>0</v>
      </c>
      <c r="Q78" s="11">
        <v>0</v>
      </c>
      <c r="R78" s="11">
        <f>IFERROR(VLOOKUP(A78,[1]Sheet!$A:$R,18,0),0)</f>
        <v>0</v>
      </c>
      <c r="S78" s="11">
        <f t="shared" si="25"/>
        <v>0.26719999999999999</v>
      </c>
      <c r="T78" s="13"/>
      <c r="U78" s="4">
        <f t="shared" si="27"/>
        <v>0</v>
      </c>
      <c r="V78" s="4"/>
      <c r="W78" s="13"/>
      <c r="X78" s="11"/>
      <c r="Y78" s="20">
        <f t="shared" si="28"/>
        <v>50.280688622754496</v>
      </c>
      <c r="Z78" s="11">
        <f t="shared" si="26"/>
        <v>50.280688622754496</v>
      </c>
      <c r="AA78" s="11">
        <v>0.2676</v>
      </c>
      <c r="AB78" s="11">
        <v>1.0702</v>
      </c>
      <c r="AC78" s="11">
        <v>1.6020000000000001</v>
      </c>
      <c r="AD78" s="11">
        <v>0.7994</v>
      </c>
      <c r="AE78" s="11">
        <v>0</v>
      </c>
      <c r="AF78" s="11">
        <v>0.26440000000000002</v>
      </c>
      <c r="AG78" s="11">
        <v>0.52779999999999994</v>
      </c>
      <c r="AH78" s="11">
        <v>1.0728</v>
      </c>
      <c r="AI78" s="11">
        <v>0.8093999999999999</v>
      </c>
      <c r="AJ78" s="11">
        <v>0.26840000000000003</v>
      </c>
      <c r="AK78" s="23" t="s">
        <v>161</v>
      </c>
      <c r="AL78" s="20">
        <f t="shared" si="29"/>
        <v>0</v>
      </c>
      <c r="AM78" s="20">
        <f t="shared" si="30"/>
        <v>0</v>
      </c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</row>
    <row r="79" spans="1:53" x14ac:dyDescent="0.25">
      <c r="A79" s="20" t="s">
        <v>128</v>
      </c>
      <c r="B79" s="20" t="s">
        <v>40</v>
      </c>
      <c r="C79" s="20">
        <v>-2.2810000000000001</v>
      </c>
      <c r="D79" s="20">
        <v>231.767</v>
      </c>
      <c r="E79" s="20">
        <v>60.982999999999997</v>
      </c>
      <c r="F79" s="20">
        <v>96.218999999999994</v>
      </c>
      <c r="G79" s="7">
        <v>1</v>
      </c>
      <c r="H79" s="20">
        <v>60</v>
      </c>
      <c r="I79" s="20" t="s">
        <v>41</v>
      </c>
      <c r="J79" s="20"/>
      <c r="K79" s="20">
        <v>62</v>
      </c>
      <c r="L79" s="20">
        <f t="shared" si="23"/>
        <v>-1.017000000000003</v>
      </c>
      <c r="M79" s="20">
        <f t="shared" si="24"/>
        <v>60.982999999999997</v>
      </c>
      <c r="N79" s="20"/>
      <c r="O79" s="20">
        <v>0</v>
      </c>
      <c r="P79" s="20">
        <v>50.160400000000003</v>
      </c>
      <c r="Q79" s="20">
        <v>0</v>
      </c>
      <c r="R79" s="20">
        <f>IFERROR(VLOOKUP(A79,[1]Sheet!$A:$R,18,0),0)</f>
        <v>0</v>
      </c>
      <c r="S79" s="20">
        <f t="shared" si="25"/>
        <v>12.1966</v>
      </c>
      <c r="T79" s="4"/>
      <c r="U79" s="4">
        <f t="shared" si="27"/>
        <v>0</v>
      </c>
      <c r="V79" s="4"/>
      <c r="W79" s="4"/>
      <c r="X79" s="20"/>
      <c r="Y79" s="20">
        <f t="shared" si="28"/>
        <v>12.001656199268648</v>
      </c>
      <c r="Z79" s="20">
        <f t="shared" si="26"/>
        <v>12.001656199268648</v>
      </c>
      <c r="AA79" s="20">
        <v>0</v>
      </c>
      <c r="AB79" s="20">
        <v>16.6934</v>
      </c>
      <c r="AC79" s="20">
        <v>16.6934</v>
      </c>
      <c r="AD79" s="20">
        <v>0</v>
      </c>
      <c r="AE79" s="20">
        <v>2.4062000000000001</v>
      </c>
      <c r="AF79" s="20">
        <v>4.7898000000000014</v>
      </c>
      <c r="AG79" s="20">
        <v>2.3835999999999999</v>
      </c>
      <c r="AH79" s="20">
        <v>0</v>
      </c>
      <c r="AI79" s="20">
        <v>0</v>
      </c>
      <c r="AJ79" s="20">
        <v>7.3477999999999994</v>
      </c>
      <c r="AK79" s="20"/>
      <c r="AL79" s="20">
        <f t="shared" si="29"/>
        <v>0</v>
      </c>
      <c r="AM79" s="20">
        <f t="shared" si="30"/>
        <v>0</v>
      </c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</row>
    <row r="80" spans="1:53" x14ac:dyDescent="0.25">
      <c r="A80" s="11" t="s">
        <v>129</v>
      </c>
      <c r="B80" s="11" t="s">
        <v>45</v>
      </c>
      <c r="C80" s="11">
        <v>2</v>
      </c>
      <c r="D80" s="11">
        <v>12</v>
      </c>
      <c r="E80" s="11">
        <v>2</v>
      </c>
      <c r="F80" s="11">
        <v>11</v>
      </c>
      <c r="G80" s="12">
        <v>0</v>
      </c>
      <c r="H80" s="11">
        <v>40</v>
      </c>
      <c r="I80" s="11" t="s">
        <v>53</v>
      </c>
      <c r="J80" s="11"/>
      <c r="K80" s="11">
        <v>3</v>
      </c>
      <c r="L80" s="11">
        <f t="shared" si="23"/>
        <v>-1</v>
      </c>
      <c r="M80" s="11">
        <f t="shared" si="24"/>
        <v>2</v>
      </c>
      <c r="N80" s="11"/>
      <c r="O80" s="11">
        <v>0</v>
      </c>
      <c r="P80" s="11">
        <v>7.7999999999999989</v>
      </c>
      <c r="Q80" s="11">
        <v>0</v>
      </c>
      <c r="R80" s="11">
        <f>IFERROR(VLOOKUP(A80,[1]Sheet!$A:$R,18,0),0)</f>
        <v>0</v>
      </c>
      <c r="S80" s="11">
        <f t="shared" si="25"/>
        <v>0.4</v>
      </c>
      <c r="T80" s="13"/>
      <c r="U80" s="4">
        <f t="shared" si="27"/>
        <v>0</v>
      </c>
      <c r="V80" s="4"/>
      <c r="W80" s="13"/>
      <c r="X80" s="11"/>
      <c r="Y80" s="20">
        <f t="shared" si="28"/>
        <v>46.999999999999993</v>
      </c>
      <c r="Z80" s="11">
        <f t="shared" si="26"/>
        <v>46.999999999999993</v>
      </c>
      <c r="AA80" s="11">
        <v>1</v>
      </c>
      <c r="AB80" s="11">
        <v>1.4</v>
      </c>
      <c r="AC80" s="11">
        <v>1</v>
      </c>
      <c r="AD80" s="11">
        <v>1.4</v>
      </c>
      <c r="AE80" s="11">
        <v>1.4</v>
      </c>
      <c r="AF80" s="11">
        <v>0.8</v>
      </c>
      <c r="AG80" s="11">
        <v>0.8</v>
      </c>
      <c r="AH80" s="11">
        <v>1</v>
      </c>
      <c r="AI80" s="11">
        <v>1.6</v>
      </c>
      <c r="AJ80" s="11">
        <v>0.6</v>
      </c>
      <c r="AK80" s="11"/>
      <c r="AL80" s="20">
        <f t="shared" si="29"/>
        <v>0</v>
      </c>
      <c r="AM80" s="20">
        <f t="shared" si="30"/>
        <v>0</v>
      </c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</row>
    <row r="81" spans="1:53" x14ac:dyDescent="0.25">
      <c r="A81" s="11" t="s">
        <v>130</v>
      </c>
      <c r="B81" s="11" t="s">
        <v>45</v>
      </c>
      <c r="C81" s="11">
        <v>-6</v>
      </c>
      <c r="D81" s="11">
        <v>6</v>
      </c>
      <c r="E81" s="11"/>
      <c r="F81" s="11"/>
      <c r="G81" s="12">
        <v>0</v>
      </c>
      <c r="H81" s="11">
        <v>40</v>
      </c>
      <c r="I81" s="11" t="s">
        <v>53</v>
      </c>
      <c r="J81" s="11"/>
      <c r="K81" s="11"/>
      <c r="L81" s="11">
        <f t="shared" si="23"/>
        <v>0</v>
      </c>
      <c r="M81" s="11">
        <f t="shared" si="24"/>
        <v>0</v>
      </c>
      <c r="N81" s="11"/>
      <c r="O81" s="11">
        <v>0</v>
      </c>
      <c r="P81" s="11">
        <v>10</v>
      </c>
      <c r="Q81" s="11">
        <v>0</v>
      </c>
      <c r="R81" s="11">
        <f>IFERROR(VLOOKUP(A81,[1]Sheet!$A:$R,18,0),0)</f>
        <v>0</v>
      </c>
      <c r="S81" s="11">
        <f t="shared" si="25"/>
        <v>0</v>
      </c>
      <c r="T81" s="13"/>
      <c r="U81" s="4">
        <f t="shared" si="27"/>
        <v>0</v>
      </c>
      <c r="V81" s="4"/>
      <c r="W81" s="13"/>
      <c r="X81" s="11"/>
      <c r="Y81" s="20" t="e">
        <f t="shared" si="28"/>
        <v>#DIV/0!</v>
      </c>
      <c r="Z81" s="11" t="e">
        <f t="shared" si="26"/>
        <v>#DIV/0!</v>
      </c>
      <c r="AA81" s="11">
        <v>1</v>
      </c>
      <c r="AB81" s="11">
        <v>1</v>
      </c>
      <c r="AC81" s="11">
        <v>0.2</v>
      </c>
      <c r="AD81" s="11">
        <v>1</v>
      </c>
      <c r="AE81" s="11">
        <v>1</v>
      </c>
      <c r="AF81" s="11">
        <v>0.4</v>
      </c>
      <c r="AG81" s="11">
        <v>1</v>
      </c>
      <c r="AH81" s="11">
        <v>1</v>
      </c>
      <c r="AI81" s="11">
        <v>1</v>
      </c>
      <c r="AJ81" s="11">
        <v>0.8</v>
      </c>
      <c r="AK81" s="11" t="s">
        <v>131</v>
      </c>
      <c r="AL81" s="20">
        <f t="shared" si="29"/>
        <v>0</v>
      </c>
      <c r="AM81" s="20">
        <f t="shared" si="30"/>
        <v>0</v>
      </c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</row>
    <row r="82" spans="1:53" x14ac:dyDescent="0.25">
      <c r="A82" s="20" t="s">
        <v>132</v>
      </c>
      <c r="B82" s="20" t="s">
        <v>45</v>
      </c>
      <c r="C82" s="20">
        <v>153</v>
      </c>
      <c r="D82" s="20">
        <v>32</v>
      </c>
      <c r="E82" s="20">
        <v>117</v>
      </c>
      <c r="F82" s="20">
        <v>23</v>
      </c>
      <c r="G82" s="7">
        <v>0.3</v>
      </c>
      <c r="H82" s="20">
        <v>40</v>
      </c>
      <c r="I82" s="20" t="s">
        <v>41</v>
      </c>
      <c r="J82" s="20"/>
      <c r="K82" s="20">
        <v>120</v>
      </c>
      <c r="L82" s="20">
        <f t="shared" si="23"/>
        <v>-3</v>
      </c>
      <c r="M82" s="20">
        <f t="shared" si="24"/>
        <v>117</v>
      </c>
      <c r="N82" s="20"/>
      <c r="O82" s="20">
        <v>0</v>
      </c>
      <c r="P82" s="20">
        <v>45</v>
      </c>
      <c r="Q82" s="20">
        <v>125</v>
      </c>
      <c r="R82" s="20">
        <f>IFERROR(VLOOKUP(A82,[1]Sheet!$A:$R,18,0),0)</f>
        <v>0</v>
      </c>
      <c r="S82" s="20">
        <f t="shared" si="25"/>
        <v>23.4</v>
      </c>
      <c r="T82" s="4">
        <f t="shared" ref="T82:T89" si="33">11*S82-Q82-P82-F82</f>
        <v>64.399999999999977</v>
      </c>
      <c r="U82" s="4">
        <f t="shared" si="27"/>
        <v>64.399999999999977</v>
      </c>
      <c r="V82" s="4"/>
      <c r="W82" s="4"/>
      <c r="X82" s="20"/>
      <c r="Y82" s="20">
        <f t="shared" si="28"/>
        <v>11</v>
      </c>
      <c r="Z82" s="20">
        <f t="shared" si="26"/>
        <v>8.2478632478632488</v>
      </c>
      <c r="AA82" s="20">
        <v>22</v>
      </c>
      <c r="AB82" s="20">
        <v>18</v>
      </c>
      <c r="AC82" s="20">
        <v>14.8</v>
      </c>
      <c r="AD82" s="20">
        <v>15.2</v>
      </c>
      <c r="AE82" s="20">
        <v>21</v>
      </c>
      <c r="AF82" s="20">
        <v>19.600000000000001</v>
      </c>
      <c r="AG82" s="20">
        <v>16.8</v>
      </c>
      <c r="AH82" s="20">
        <v>16.8</v>
      </c>
      <c r="AI82" s="20">
        <v>16.600000000000001</v>
      </c>
      <c r="AJ82" s="20">
        <v>19.8</v>
      </c>
      <c r="AK82" s="20"/>
      <c r="AL82" s="20">
        <f t="shared" si="29"/>
        <v>19</v>
      </c>
      <c r="AM82" s="20">
        <f t="shared" si="30"/>
        <v>0</v>
      </c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</row>
    <row r="83" spans="1:53" x14ac:dyDescent="0.25">
      <c r="A83" s="20" t="s">
        <v>133</v>
      </c>
      <c r="B83" s="20" t="s">
        <v>45</v>
      </c>
      <c r="C83" s="20">
        <v>35</v>
      </c>
      <c r="D83" s="20">
        <v>1</v>
      </c>
      <c r="E83" s="20">
        <v>5</v>
      </c>
      <c r="F83" s="20">
        <v>31</v>
      </c>
      <c r="G83" s="7">
        <v>0.05</v>
      </c>
      <c r="H83" s="20">
        <v>120</v>
      </c>
      <c r="I83" s="20" t="s">
        <v>41</v>
      </c>
      <c r="J83" s="20"/>
      <c r="K83" s="20">
        <v>5</v>
      </c>
      <c r="L83" s="20">
        <f t="shared" si="23"/>
        <v>0</v>
      </c>
      <c r="M83" s="20">
        <f t="shared" si="24"/>
        <v>5</v>
      </c>
      <c r="N83" s="20"/>
      <c r="O83" s="20">
        <v>0</v>
      </c>
      <c r="P83" s="20">
        <v>0</v>
      </c>
      <c r="Q83" s="20">
        <v>10</v>
      </c>
      <c r="R83" s="20">
        <f>IFERROR(VLOOKUP(A83,[1]Sheet!$A:$R,18,0),0)</f>
        <v>0</v>
      </c>
      <c r="S83" s="20">
        <f t="shared" si="25"/>
        <v>1</v>
      </c>
      <c r="T83" s="4"/>
      <c r="U83" s="4">
        <f t="shared" si="27"/>
        <v>0</v>
      </c>
      <c r="V83" s="4"/>
      <c r="W83" s="4"/>
      <c r="X83" s="20"/>
      <c r="Y83" s="20">
        <f t="shared" si="28"/>
        <v>41</v>
      </c>
      <c r="Z83" s="20">
        <f t="shared" si="26"/>
        <v>41</v>
      </c>
      <c r="AA83" s="20">
        <v>0.6</v>
      </c>
      <c r="AB83" s="20">
        <v>2.2000000000000002</v>
      </c>
      <c r="AC83" s="20">
        <v>3.2</v>
      </c>
      <c r="AD83" s="20">
        <v>1</v>
      </c>
      <c r="AE83" s="20">
        <v>0.4</v>
      </c>
      <c r="AF83" s="20">
        <v>0.8</v>
      </c>
      <c r="AG83" s="20">
        <v>0.6</v>
      </c>
      <c r="AH83" s="20">
        <v>0.2</v>
      </c>
      <c r="AI83" s="20">
        <v>0.2</v>
      </c>
      <c r="AJ83" s="20">
        <v>0</v>
      </c>
      <c r="AK83" s="22" t="s">
        <v>134</v>
      </c>
      <c r="AL83" s="20">
        <f t="shared" si="29"/>
        <v>0</v>
      </c>
      <c r="AM83" s="20">
        <f t="shared" si="30"/>
        <v>0</v>
      </c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</row>
    <row r="84" spans="1:53" x14ac:dyDescent="0.25">
      <c r="A84" s="24" t="s">
        <v>135</v>
      </c>
      <c r="B84" s="24" t="s">
        <v>40</v>
      </c>
      <c r="C84" s="24">
        <v>6153.5839999999998</v>
      </c>
      <c r="D84" s="24">
        <v>5496.2449999999999</v>
      </c>
      <c r="E84" s="24">
        <v>5467.8360000000002</v>
      </c>
      <c r="F84" s="24">
        <v>3583.4859999999999</v>
      </c>
      <c r="G84" s="25">
        <v>1</v>
      </c>
      <c r="H84" s="24">
        <v>40</v>
      </c>
      <c r="I84" s="24" t="s">
        <v>41</v>
      </c>
      <c r="J84" s="24"/>
      <c r="K84" s="24">
        <v>5773.8270000000002</v>
      </c>
      <c r="L84" s="24">
        <f t="shared" si="23"/>
        <v>-305.99099999999999</v>
      </c>
      <c r="M84" s="24">
        <f t="shared" si="24"/>
        <v>5441.9859999999999</v>
      </c>
      <c r="N84" s="24">
        <v>25.85</v>
      </c>
      <c r="O84" s="24">
        <v>0</v>
      </c>
      <c r="P84" s="24">
        <v>1123.552600000002</v>
      </c>
      <c r="Q84" s="24">
        <v>5640.6335999999956</v>
      </c>
      <c r="R84" s="24">
        <f>IFERROR(VLOOKUP(A84,[1]Sheet!$A:$R,18,0),0)</f>
        <v>0</v>
      </c>
      <c r="S84" s="24">
        <f t="shared" si="25"/>
        <v>1088.3971999999999</v>
      </c>
      <c r="T84" s="26">
        <f>12*S84-Q84-P84-F84</f>
        <v>2713.0942000000014</v>
      </c>
      <c r="U84" s="4">
        <f>T84-V84</f>
        <v>2213.0942000000014</v>
      </c>
      <c r="V84" s="4">
        <v>500</v>
      </c>
      <c r="W84" s="26"/>
      <c r="X84" s="24"/>
      <c r="Y84" s="20">
        <f t="shared" si="28"/>
        <v>12</v>
      </c>
      <c r="Z84" s="24">
        <f t="shared" si="26"/>
        <v>9.5072572770308472</v>
      </c>
      <c r="AA84" s="24">
        <v>1018.0316</v>
      </c>
      <c r="AB84" s="24">
        <v>934.2872000000001</v>
      </c>
      <c r="AC84" s="24">
        <v>918.22360000000003</v>
      </c>
      <c r="AD84" s="24">
        <v>914.80539999999996</v>
      </c>
      <c r="AE84" s="24">
        <v>1092.5316</v>
      </c>
      <c r="AF84" s="24">
        <v>970.83260000000007</v>
      </c>
      <c r="AG84" s="24">
        <v>1077.6089999999999</v>
      </c>
      <c r="AH84" s="24">
        <v>1057.1020000000001</v>
      </c>
      <c r="AI84" s="24">
        <v>1012.652</v>
      </c>
      <c r="AJ84" s="24">
        <v>878.23780000000011</v>
      </c>
      <c r="AK84" s="24" t="s">
        <v>55</v>
      </c>
      <c r="AL84" s="20">
        <f t="shared" si="29"/>
        <v>2213</v>
      </c>
      <c r="AM84" s="20">
        <f t="shared" si="30"/>
        <v>500</v>
      </c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</row>
    <row r="85" spans="1:53" x14ac:dyDescent="0.25">
      <c r="A85" s="20" t="s">
        <v>136</v>
      </c>
      <c r="B85" s="20" t="s">
        <v>40</v>
      </c>
      <c r="C85" s="20">
        <v>68.039000000000001</v>
      </c>
      <c r="D85" s="20">
        <v>118.23099999999999</v>
      </c>
      <c r="E85" s="20">
        <v>57.366</v>
      </c>
      <c r="F85" s="20"/>
      <c r="G85" s="7">
        <v>1</v>
      </c>
      <c r="H85" s="20">
        <v>60</v>
      </c>
      <c r="I85" s="20" t="s">
        <v>41</v>
      </c>
      <c r="J85" s="20"/>
      <c r="K85" s="20">
        <v>135.20099999999999</v>
      </c>
      <c r="L85" s="20">
        <f t="shared" si="23"/>
        <v>-77.834999999999994</v>
      </c>
      <c r="M85" s="20">
        <f t="shared" si="24"/>
        <v>57.366</v>
      </c>
      <c r="N85" s="20"/>
      <c r="O85" s="20">
        <v>0</v>
      </c>
      <c r="P85" s="20">
        <v>0</v>
      </c>
      <c r="Q85" s="20">
        <v>100.42140000000001</v>
      </c>
      <c r="R85" s="20">
        <f>IFERROR(VLOOKUP(A85,[1]Sheet!$A:$R,18,0),0)</f>
        <v>0</v>
      </c>
      <c r="S85" s="20">
        <f t="shared" si="25"/>
        <v>11.4732</v>
      </c>
      <c r="T85" s="4">
        <f t="shared" si="33"/>
        <v>25.783799999999999</v>
      </c>
      <c r="U85" s="4">
        <f t="shared" si="27"/>
        <v>25.783799999999999</v>
      </c>
      <c r="V85" s="4"/>
      <c r="W85" s="4"/>
      <c r="X85" s="20"/>
      <c r="Y85" s="20">
        <f t="shared" si="28"/>
        <v>11</v>
      </c>
      <c r="Z85" s="20">
        <f t="shared" si="26"/>
        <v>8.7526932329254272</v>
      </c>
      <c r="AA85" s="20">
        <v>14.3432</v>
      </c>
      <c r="AB85" s="20">
        <v>4.6609999999999996</v>
      </c>
      <c r="AC85" s="20">
        <v>6.4687999999999999</v>
      </c>
      <c r="AD85" s="20">
        <v>7.4672000000000001</v>
      </c>
      <c r="AE85" s="20">
        <v>4.9443999999999999</v>
      </c>
      <c r="AF85" s="20">
        <v>3.2374000000000001</v>
      </c>
      <c r="AG85" s="20">
        <v>3.5903999999999998</v>
      </c>
      <c r="AH85" s="20">
        <v>3.222</v>
      </c>
      <c r="AI85" s="20">
        <v>3.222</v>
      </c>
      <c r="AJ85" s="20">
        <v>1.581</v>
      </c>
      <c r="AK85" s="20"/>
      <c r="AL85" s="20">
        <f t="shared" si="29"/>
        <v>26</v>
      </c>
      <c r="AM85" s="20">
        <f t="shared" si="30"/>
        <v>0</v>
      </c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</row>
    <row r="86" spans="1:53" x14ac:dyDescent="0.25">
      <c r="A86" s="20" t="s">
        <v>137</v>
      </c>
      <c r="B86" s="20" t="s">
        <v>45</v>
      </c>
      <c r="C86" s="20">
        <v>254</v>
      </c>
      <c r="D86" s="20">
        <v>68</v>
      </c>
      <c r="E86" s="20">
        <v>206</v>
      </c>
      <c r="F86" s="20">
        <v>87</v>
      </c>
      <c r="G86" s="7">
        <v>0.3</v>
      </c>
      <c r="H86" s="20">
        <v>40</v>
      </c>
      <c r="I86" s="20" t="s">
        <v>41</v>
      </c>
      <c r="J86" s="20"/>
      <c r="K86" s="20">
        <v>211</v>
      </c>
      <c r="L86" s="20">
        <f t="shared" si="23"/>
        <v>-5</v>
      </c>
      <c r="M86" s="20">
        <f t="shared" si="24"/>
        <v>206</v>
      </c>
      <c r="N86" s="20"/>
      <c r="O86" s="20">
        <v>0</v>
      </c>
      <c r="P86" s="20">
        <v>72</v>
      </c>
      <c r="Q86" s="20">
        <v>203.6</v>
      </c>
      <c r="R86" s="20">
        <f>IFERROR(VLOOKUP(A86,[1]Sheet!$A:$R,18,0),0)</f>
        <v>0</v>
      </c>
      <c r="S86" s="20">
        <f t="shared" si="25"/>
        <v>41.2</v>
      </c>
      <c r="T86" s="4">
        <f t="shared" si="33"/>
        <v>90.600000000000051</v>
      </c>
      <c r="U86" s="4">
        <f t="shared" si="27"/>
        <v>90.600000000000051</v>
      </c>
      <c r="V86" s="4"/>
      <c r="W86" s="4"/>
      <c r="X86" s="20"/>
      <c r="Y86" s="20">
        <f t="shared" si="28"/>
        <v>11</v>
      </c>
      <c r="Z86" s="20">
        <f t="shared" si="26"/>
        <v>8.8009708737864081</v>
      </c>
      <c r="AA86" s="20">
        <v>40.6</v>
      </c>
      <c r="AB86" s="20">
        <v>35</v>
      </c>
      <c r="AC86" s="20">
        <v>35</v>
      </c>
      <c r="AD86" s="20">
        <v>36.799999999999997</v>
      </c>
      <c r="AE86" s="20">
        <v>43.8</v>
      </c>
      <c r="AF86" s="20">
        <v>34</v>
      </c>
      <c r="AG86" s="20">
        <v>34.799999999999997</v>
      </c>
      <c r="AH86" s="20">
        <v>46.8</v>
      </c>
      <c r="AI86" s="20">
        <v>49.8</v>
      </c>
      <c r="AJ86" s="20">
        <v>36.200000000000003</v>
      </c>
      <c r="AK86" s="20"/>
      <c r="AL86" s="20">
        <f t="shared" si="29"/>
        <v>27</v>
      </c>
      <c r="AM86" s="20">
        <f t="shared" si="30"/>
        <v>0</v>
      </c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</row>
    <row r="87" spans="1:53" x14ac:dyDescent="0.25">
      <c r="A87" s="20" t="s">
        <v>138</v>
      </c>
      <c r="B87" s="20" t="s">
        <v>45</v>
      </c>
      <c r="C87" s="20">
        <v>226</v>
      </c>
      <c r="D87" s="20">
        <v>23</v>
      </c>
      <c r="E87" s="20">
        <v>117</v>
      </c>
      <c r="F87" s="20">
        <v>22</v>
      </c>
      <c r="G87" s="7">
        <v>0.3</v>
      </c>
      <c r="H87" s="20">
        <v>40</v>
      </c>
      <c r="I87" s="20" t="s">
        <v>41</v>
      </c>
      <c r="J87" s="20"/>
      <c r="K87" s="20">
        <v>121</v>
      </c>
      <c r="L87" s="20">
        <f t="shared" si="23"/>
        <v>-4</v>
      </c>
      <c r="M87" s="20">
        <f t="shared" si="24"/>
        <v>117</v>
      </c>
      <c r="N87" s="20"/>
      <c r="O87" s="20">
        <v>0</v>
      </c>
      <c r="P87" s="20">
        <v>31.399999999999981</v>
      </c>
      <c r="Q87" s="20">
        <v>135.6</v>
      </c>
      <c r="R87" s="20">
        <f>IFERROR(VLOOKUP(A87,[1]Sheet!$A:$R,18,0),0)</f>
        <v>0</v>
      </c>
      <c r="S87" s="20">
        <f t="shared" si="25"/>
        <v>23.4</v>
      </c>
      <c r="T87" s="4">
        <f t="shared" si="33"/>
        <v>68.400000000000006</v>
      </c>
      <c r="U87" s="4">
        <f t="shared" si="27"/>
        <v>68.400000000000006</v>
      </c>
      <c r="V87" s="4"/>
      <c r="W87" s="4"/>
      <c r="X87" s="20"/>
      <c r="Y87" s="20">
        <f t="shared" si="28"/>
        <v>11</v>
      </c>
      <c r="Z87" s="20">
        <f t="shared" si="26"/>
        <v>8.0769230769230766</v>
      </c>
      <c r="AA87" s="20">
        <v>24</v>
      </c>
      <c r="AB87" s="20">
        <v>23.4</v>
      </c>
      <c r="AC87" s="20">
        <v>21.6</v>
      </c>
      <c r="AD87" s="20">
        <v>21</v>
      </c>
      <c r="AE87" s="20">
        <v>26.6</v>
      </c>
      <c r="AF87" s="20">
        <v>22</v>
      </c>
      <c r="AG87" s="20">
        <v>17.2</v>
      </c>
      <c r="AH87" s="20">
        <v>20.399999999999999</v>
      </c>
      <c r="AI87" s="20">
        <v>21.2</v>
      </c>
      <c r="AJ87" s="20">
        <v>20.6</v>
      </c>
      <c r="AK87" s="20" t="s">
        <v>139</v>
      </c>
      <c r="AL87" s="20">
        <f t="shared" si="29"/>
        <v>21</v>
      </c>
      <c r="AM87" s="20">
        <f t="shared" si="30"/>
        <v>0</v>
      </c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</row>
    <row r="88" spans="1:53" x14ac:dyDescent="0.25">
      <c r="A88" s="20" t="s">
        <v>140</v>
      </c>
      <c r="B88" s="20" t="s">
        <v>40</v>
      </c>
      <c r="C88" s="20">
        <v>35.613999999999997</v>
      </c>
      <c r="D88" s="20">
        <v>9.6620000000000008</v>
      </c>
      <c r="E88" s="20">
        <v>2.75</v>
      </c>
      <c r="F88" s="20">
        <v>30.056999999999999</v>
      </c>
      <c r="G88" s="7">
        <v>1</v>
      </c>
      <c r="H88" s="20">
        <v>45</v>
      </c>
      <c r="I88" s="20" t="s">
        <v>41</v>
      </c>
      <c r="J88" s="20"/>
      <c r="K88" s="20">
        <v>2.7</v>
      </c>
      <c r="L88" s="20">
        <f t="shared" si="23"/>
        <v>4.9999999999999822E-2</v>
      </c>
      <c r="M88" s="20">
        <f t="shared" si="24"/>
        <v>2.75</v>
      </c>
      <c r="N88" s="20"/>
      <c r="O88" s="20">
        <v>0</v>
      </c>
      <c r="P88" s="20">
        <v>0</v>
      </c>
      <c r="Q88" s="20">
        <v>0</v>
      </c>
      <c r="R88" s="20">
        <f>IFERROR(VLOOKUP(A88,[1]Sheet!$A:$R,18,0),0)</f>
        <v>0</v>
      </c>
      <c r="S88" s="20">
        <f t="shared" si="25"/>
        <v>0.55000000000000004</v>
      </c>
      <c r="T88" s="4"/>
      <c r="U88" s="4">
        <f t="shared" si="27"/>
        <v>0</v>
      </c>
      <c r="V88" s="4"/>
      <c r="W88" s="4"/>
      <c r="X88" s="20"/>
      <c r="Y88" s="20">
        <f t="shared" si="28"/>
        <v>54.649090909090901</v>
      </c>
      <c r="Z88" s="20">
        <f t="shared" si="26"/>
        <v>54.649090909090901</v>
      </c>
      <c r="AA88" s="20">
        <v>0.55300000000000005</v>
      </c>
      <c r="AB88" s="20">
        <v>0.27600000000000002</v>
      </c>
      <c r="AC88" s="20">
        <v>0.27960000000000002</v>
      </c>
      <c r="AD88" s="20">
        <v>2.1206</v>
      </c>
      <c r="AE88" s="20">
        <v>1.841</v>
      </c>
      <c r="AF88" s="20">
        <v>0.27700000000000002</v>
      </c>
      <c r="AG88" s="20">
        <v>0.55559999999999998</v>
      </c>
      <c r="AH88" s="20">
        <v>0.55519999999999992</v>
      </c>
      <c r="AI88" s="20">
        <v>0.81059999999999999</v>
      </c>
      <c r="AJ88" s="20">
        <v>1.0646</v>
      </c>
      <c r="AK88" s="23" t="s">
        <v>163</v>
      </c>
      <c r="AL88" s="20">
        <f t="shared" si="29"/>
        <v>0</v>
      </c>
      <c r="AM88" s="20">
        <f t="shared" si="30"/>
        <v>0</v>
      </c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</row>
    <row r="89" spans="1:53" x14ac:dyDescent="0.25">
      <c r="A89" s="20" t="s">
        <v>141</v>
      </c>
      <c r="B89" s="20" t="s">
        <v>40</v>
      </c>
      <c r="C89" s="20">
        <v>72.108000000000004</v>
      </c>
      <c r="D89" s="20">
        <v>21.204000000000001</v>
      </c>
      <c r="E89" s="20">
        <v>52.564</v>
      </c>
      <c r="F89" s="20">
        <v>12.269</v>
      </c>
      <c r="G89" s="7">
        <v>1</v>
      </c>
      <c r="H89" s="20">
        <v>50</v>
      </c>
      <c r="I89" s="20" t="s">
        <v>41</v>
      </c>
      <c r="J89" s="20"/>
      <c r="K89" s="20">
        <v>51</v>
      </c>
      <c r="L89" s="20">
        <f t="shared" si="23"/>
        <v>1.5640000000000001</v>
      </c>
      <c r="M89" s="20">
        <f t="shared" si="24"/>
        <v>52.564</v>
      </c>
      <c r="N89" s="20"/>
      <c r="O89" s="20">
        <v>0</v>
      </c>
      <c r="P89" s="20">
        <v>6.2097999999999871</v>
      </c>
      <c r="Q89" s="20">
        <v>44.544400000000003</v>
      </c>
      <c r="R89" s="20">
        <f>IFERROR(VLOOKUP(A89,[1]Sheet!$A:$R,18,0),0)</f>
        <v>0</v>
      </c>
      <c r="S89" s="20">
        <f t="shared" si="25"/>
        <v>10.5128</v>
      </c>
      <c r="T89" s="4">
        <f t="shared" si="33"/>
        <v>52.617600000000003</v>
      </c>
      <c r="U89" s="4">
        <f t="shared" si="27"/>
        <v>52.617600000000003</v>
      </c>
      <c r="V89" s="4"/>
      <c r="W89" s="4"/>
      <c r="X89" s="20"/>
      <c r="Y89" s="20">
        <f t="shared" si="28"/>
        <v>10.999999999999998</v>
      </c>
      <c r="Z89" s="20">
        <f t="shared" si="26"/>
        <v>5.994901453466249</v>
      </c>
      <c r="AA89" s="20">
        <v>8.6971999999999987</v>
      </c>
      <c r="AB89" s="20">
        <v>7.1197999999999997</v>
      </c>
      <c r="AC89" s="20">
        <v>7.6632000000000007</v>
      </c>
      <c r="AD89" s="20">
        <v>8.7848000000000006</v>
      </c>
      <c r="AE89" s="20">
        <v>7.5718000000000014</v>
      </c>
      <c r="AF89" s="20">
        <v>9.2303999999999995</v>
      </c>
      <c r="AG89" s="20">
        <v>8.7050000000000001</v>
      </c>
      <c r="AH89" s="20">
        <v>7.3334000000000001</v>
      </c>
      <c r="AI89" s="20">
        <v>8.4169999999999998</v>
      </c>
      <c r="AJ89" s="20">
        <v>10.3742</v>
      </c>
      <c r="AK89" s="20"/>
      <c r="AL89" s="20">
        <f t="shared" si="29"/>
        <v>53</v>
      </c>
      <c r="AM89" s="20">
        <f t="shared" si="30"/>
        <v>0</v>
      </c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</row>
    <row r="90" spans="1:53" x14ac:dyDescent="0.25">
      <c r="A90" s="11" t="s">
        <v>142</v>
      </c>
      <c r="B90" s="11" t="s">
        <v>45</v>
      </c>
      <c r="C90" s="11">
        <v>39</v>
      </c>
      <c r="D90" s="11">
        <v>12</v>
      </c>
      <c r="E90" s="11">
        <v>17</v>
      </c>
      <c r="F90" s="11">
        <v>20</v>
      </c>
      <c r="G90" s="12">
        <v>0</v>
      </c>
      <c r="H90" s="11">
        <v>40</v>
      </c>
      <c r="I90" s="11" t="s">
        <v>53</v>
      </c>
      <c r="J90" s="11"/>
      <c r="K90" s="11">
        <v>17</v>
      </c>
      <c r="L90" s="11">
        <f t="shared" si="23"/>
        <v>0</v>
      </c>
      <c r="M90" s="11">
        <f t="shared" si="24"/>
        <v>17</v>
      </c>
      <c r="N90" s="11"/>
      <c r="O90" s="11">
        <v>0</v>
      </c>
      <c r="P90" s="11">
        <v>0</v>
      </c>
      <c r="Q90" s="11">
        <v>0</v>
      </c>
      <c r="R90" s="11">
        <f>IFERROR(VLOOKUP(A90,[1]Sheet!$A:$R,18,0),0)</f>
        <v>0</v>
      </c>
      <c r="S90" s="11">
        <f t="shared" si="25"/>
        <v>3.4</v>
      </c>
      <c r="T90" s="13"/>
      <c r="U90" s="4">
        <f t="shared" si="27"/>
        <v>0</v>
      </c>
      <c r="V90" s="4"/>
      <c r="W90" s="13"/>
      <c r="X90" s="11"/>
      <c r="Y90" s="20">
        <f t="shared" si="28"/>
        <v>5.882352941176471</v>
      </c>
      <c r="Z90" s="11">
        <f t="shared" si="26"/>
        <v>5.882352941176471</v>
      </c>
      <c r="AA90" s="11">
        <v>1.8</v>
      </c>
      <c r="AB90" s="11">
        <v>1.6</v>
      </c>
      <c r="AC90" s="11">
        <v>1.4</v>
      </c>
      <c r="AD90" s="11">
        <v>2.8</v>
      </c>
      <c r="AE90" s="11">
        <v>3.6</v>
      </c>
      <c r="AF90" s="11">
        <v>1.6</v>
      </c>
      <c r="AG90" s="11">
        <v>0.4</v>
      </c>
      <c r="AH90" s="11">
        <v>0.4</v>
      </c>
      <c r="AI90" s="11">
        <v>0.8</v>
      </c>
      <c r="AJ90" s="11">
        <v>1.8</v>
      </c>
      <c r="AK90" s="22" t="s">
        <v>134</v>
      </c>
      <c r="AL90" s="20">
        <f t="shared" si="29"/>
        <v>0</v>
      </c>
      <c r="AM90" s="20">
        <f t="shared" si="30"/>
        <v>0</v>
      </c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</row>
    <row r="91" spans="1:53" x14ac:dyDescent="0.25">
      <c r="A91" s="20" t="s">
        <v>143</v>
      </c>
      <c r="B91" s="20" t="s">
        <v>45</v>
      </c>
      <c r="C91" s="20">
        <v>11</v>
      </c>
      <c r="D91" s="20">
        <v>17</v>
      </c>
      <c r="E91" s="20">
        <v>23</v>
      </c>
      <c r="F91" s="20">
        <v>-2</v>
      </c>
      <c r="G91" s="7">
        <v>0.3</v>
      </c>
      <c r="H91" s="20">
        <v>40</v>
      </c>
      <c r="I91" s="20" t="s">
        <v>41</v>
      </c>
      <c r="J91" s="20"/>
      <c r="K91" s="20">
        <v>23</v>
      </c>
      <c r="L91" s="20">
        <f t="shared" si="23"/>
        <v>0</v>
      </c>
      <c r="M91" s="20">
        <f t="shared" si="24"/>
        <v>23</v>
      </c>
      <c r="N91" s="20"/>
      <c r="O91" s="20">
        <v>0</v>
      </c>
      <c r="P91" s="20">
        <v>6</v>
      </c>
      <c r="Q91" s="20">
        <v>0</v>
      </c>
      <c r="R91" s="20">
        <f>IFERROR(VLOOKUP(A91,[1]Sheet!$A:$R,18,0),0)</f>
        <v>0</v>
      </c>
      <c r="S91" s="20">
        <f t="shared" si="25"/>
        <v>4.5999999999999996</v>
      </c>
      <c r="T91" s="4">
        <f>8*S91-Q91-P91-F91</f>
        <v>32.799999999999997</v>
      </c>
      <c r="U91" s="4">
        <f t="shared" si="27"/>
        <v>32.799999999999997</v>
      </c>
      <c r="V91" s="4"/>
      <c r="W91" s="4"/>
      <c r="X91" s="20"/>
      <c r="Y91" s="20">
        <f t="shared" si="28"/>
        <v>8</v>
      </c>
      <c r="Z91" s="20">
        <f t="shared" si="26"/>
        <v>0.86956521739130443</v>
      </c>
      <c r="AA91" s="20">
        <v>1.6</v>
      </c>
      <c r="AB91" s="20">
        <v>1.8</v>
      </c>
      <c r="AC91" s="20">
        <v>2</v>
      </c>
      <c r="AD91" s="20">
        <v>1</v>
      </c>
      <c r="AE91" s="20">
        <v>2.2000000000000002</v>
      </c>
      <c r="AF91" s="20">
        <v>1.6</v>
      </c>
      <c r="AG91" s="20">
        <v>0.4</v>
      </c>
      <c r="AH91" s="20">
        <v>0.8</v>
      </c>
      <c r="AI91" s="20">
        <v>0.8</v>
      </c>
      <c r="AJ91" s="20">
        <v>1.6</v>
      </c>
      <c r="AK91" s="20"/>
      <c r="AL91" s="20">
        <f t="shared" si="29"/>
        <v>10</v>
      </c>
      <c r="AM91" s="20">
        <f t="shared" si="30"/>
        <v>0</v>
      </c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</row>
    <row r="92" spans="1:53" x14ac:dyDescent="0.25">
      <c r="A92" s="20" t="s">
        <v>144</v>
      </c>
      <c r="B92" s="20" t="s">
        <v>45</v>
      </c>
      <c r="C92" s="20">
        <v>22</v>
      </c>
      <c r="D92" s="20">
        <v>8</v>
      </c>
      <c r="E92" s="20">
        <v>6</v>
      </c>
      <c r="F92" s="20">
        <v>21</v>
      </c>
      <c r="G92" s="7">
        <v>0.12</v>
      </c>
      <c r="H92" s="20">
        <v>45</v>
      </c>
      <c r="I92" s="20" t="s">
        <v>41</v>
      </c>
      <c r="J92" s="20"/>
      <c r="K92" s="20">
        <v>6</v>
      </c>
      <c r="L92" s="20">
        <f t="shared" si="23"/>
        <v>0</v>
      </c>
      <c r="M92" s="20">
        <f t="shared" si="24"/>
        <v>6</v>
      </c>
      <c r="N92" s="20"/>
      <c r="O92" s="20">
        <v>0</v>
      </c>
      <c r="P92" s="20">
        <v>0</v>
      </c>
      <c r="Q92" s="20">
        <v>20</v>
      </c>
      <c r="R92" s="20">
        <f>IFERROR(VLOOKUP(A92,[1]Sheet!$A:$R,18,0),0)</f>
        <v>0</v>
      </c>
      <c r="S92" s="20">
        <f t="shared" si="25"/>
        <v>1.2</v>
      </c>
      <c r="T92" s="4"/>
      <c r="U92" s="4">
        <f t="shared" si="27"/>
        <v>0</v>
      </c>
      <c r="V92" s="4"/>
      <c r="W92" s="4"/>
      <c r="X92" s="20"/>
      <c r="Y92" s="20">
        <f t="shared" si="28"/>
        <v>34.166666666666671</v>
      </c>
      <c r="Z92" s="20">
        <f t="shared" si="26"/>
        <v>34.166666666666671</v>
      </c>
      <c r="AA92" s="20">
        <v>0.8</v>
      </c>
      <c r="AB92" s="20">
        <v>2.2000000000000002</v>
      </c>
      <c r="AC92" s="20">
        <v>3.6</v>
      </c>
      <c r="AD92" s="20">
        <v>2.2000000000000002</v>
      </c>
      <c r="AE92" s="20">
        <v>4.8</v>
      </c>
      <c r="AF92" s="20">
        <v>3.2</v>
      </c>
      <c r="AG92" s="20">
        <v>0.6</v>
      </c>
      <c r="AH92" s="20">
        <v>0.2</v>
      </c>
      <c r="AI92" s="20">
        <v>0.2</v>
      </c>
      <c r="AJ92" s="20">
        <v>0.8</v>
      </c>
      <c r="AK92" s="23" t="s">
        <v>164</v>
      </c>
      <c r="AL92" s="20">
        <f t="shared" si="29"/>
        <v>0</v>
      </c>
      <c r="AM92" s="20">
        <f t="shared" si="30"/>
        <v>0</v>
      </c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</row>
    <row r="93" spans="1:53" x14ac:dyDescent="0.25">
      <c r="A93" s="18" t="s">
        <v>145</v>
      </c>
      <c r="B93" s="20" t="s">
        <v>40</v>
      </c>
      <c r="C93" s="20"/>
      <c r="D93" s="20"/>
      <c r="E93" s="20"/>
      <c r="F93" s="20"/>
      <c r="G93" s="7">
        <v>1</v>
      </c>
      <c r="H93" s="20">
        <v>180</v>
      </c>
      <c r="I93" s="20" t="s">
        <v>41</v>
      </c>
      <c r="J93" s="20"/>
      <c r="K93" s="20"/>
      <c r="L93" s="20">
        <f t="shared" si="23"/>
        <v>0</v>
      </c>
      <c r="M93" s="20">
        <f t="shared" si="24"/>
        <v>0</v>
      </c>
      <c r="N93" s="20"/>
      <c r="O93" s="20">
        <v>0</v>
      </c>
      <c r="P93" s="20">
        <v>0</v>
      </c>
      <c r="Q93" s="18"/>
      <c r="R93" s="20">
        <f>IFERROR(VLOOKUP(A93,[1]Sheet!$A:$R,18,0),0)</f>
        <v>0</v>
      </c>
      <c r="S93" s="20">
        <f t="shared" si="25"/>
        <v>0</v>
      </c>
      <c r="T93" s="19">
        <v>4</v>
      </c>
      <c r="U93" s="4">
        <f t="shared" si="27"/>
        <v>4</v>
      </c>
      <c r="V93" s="4"/>
      <c r="W93" s="4"/>
      <c r="X93" s="20"/>
      <c r="Y93" s="20" t="e">
        <f t="shared" si="28"/>
        <v>#DIV/0!</v>
      </c>
      <c r="Z93" s="20" t="e">
        <f t="shared" si="26"/>
        <v>#DIV/0!</v>
      </c>
      <c r="AA93" s="20">
        <v>0</v>
      </c>
      <c r="AB93" s="20">
        <v>0</v>
      </c>
      <c r="AC93" s="20">
        <v>0</v>
      </c>
      <c r="AD93" s="20">
        <v>0.30199999999999999</v>
      </c>
      <c r="AE93" s="20">
        <v>0.30199999999999999</v>
      </c>
      <c r="AF93" s="20">
        <v>0.2248</v>
      </c>
      <c r="AG93" s="20">
        <v>0.2248</v>
      </c>
      <c r="AH93" s="20">
        <v>0</v>
      </c>
      <c r="AI93" s="20">
        <v>0</v>
      </c>
      <c r="AJ93" s="20">
        <v>7.3800000000000004E-2</v>
      </c>
      <c r="AK93" s="18" t="s">
        <v>146</v>
      </c>
      <c r="AL93" s="20">
        <f t="shared" si="29"/>
        <v>4</v>
      </c>
      <c r="AM93" s="20">
        <f t="shared" si="30"/>
        <v>0</v>
      </c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</row>
    <row r="94" spans="1:53" x14ac:dyDescent="0.25">
      <c r="A94" s="15" t="s">
        <v>147</v>
      </c>
      <c r="B94" s="15" t="s">
        <v>45</v>
      </c>
      <c r="C94" s="15"/>
      <c r="D94" s="15"/>
      <c r="E94" s="15"/>
      <c r="F94" s="15"/>
      <c r="G94" s="16">
        <v>0</v>
      </c>
      <c r="H94" s="15">
        <v>90</v>
      </c>
      <c r="I94" s="15" t="s">
        <v>41</v>
      </c>
      <c r="J94" s="15"/>
      <c r="K94" s="15"/>
      <c r="L94" s="15">
        <f t="shared" si="23"/>
        <v>0</v>
      </c>
      <c r="M94" s="15">
        <f t="shared" si="24"/>
        <v>0</v>
      </c>
      <c r="N94" s="15"/>
      <c r="O94" s="15"/>
      <c r="P94" s="15"/>
      <c r="Q94" s="15">
        <v>0</v>
      </c>
      <c r="R94" s="15">
        <f>IFERROR(VLOOKUP(A94,[1]Sheet!$A:$R,18,0),0)</f>
        <v>0</v>
      </c>
      <c r="S94" s="15">
        <f t="shared" si="25"/>
        <v>0</v>
      </c>
      <c r="T94" s="17"/>
      <c r="U94" s="4">
        <f t="shared" si="27"/>
        <v>0</v>
      </c>
      <c r="V94" s="4"/>
      <c r="W94" s="17"/>
      <c r="X94" s="15"/>
      <c r="Y94" s="20" t="e">
        <f t="shared" si="28"/>
        <v>#DIV/0!</v>
      </c>
      <c r="Z94" s="15" t="e">
        <f t="shared" si="26"/>
        <v>#DIV/0!</v>
      </c>
      <c r="AA94" s="15">
        <v>0</v>
      </c>
      <c r="AB94" s="15">
        <v>0</v>
      </c>
      <c r="AC94" s="15">
        <v>0</v>
      </c>
      <c r="AD94" s="15">
        <v>0.30199999999999999</v>
      </c>
      <c r="AE94" s="15">
        <v>0.30199999999999999</v>
      </c>
      <c r="AF94" s="15">
        <v>0.2248</v>
      </c>
      <c r="AG94" s="15">
        <v>0.2248</v>
      </c>
      <c r="AH94" s="15">
        <v>0</v>
      </c>
      <c r="AI94" s="15">
        <v>0</v>
      </c>
      <c r="AJ94" s="15">
        <v>7.3800000000000004E-2</v>
      </c>
      <c r="AK94" s="15" t="s">
        <v>60</v>
      </c>
      <c r="AL94" s="20">
        <f t="shared" si="29"/>
        <v>0</v>
      </c>
      <c r="AM94" s="20">
        <f t="shared" si="30"/>
        <v>0</v>
      </c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</row>
    <row r="95" spans="1:53" x14ac:dyDescent="0.25">
      <c r="A95" s="20" t="s">
        <v>148</v>
      </c>
      <c r="B95" s="20" t="s">
        <v>45</v>
      </c>
      <c r="C95" s="20"/>
      <c r="D95" s="20"/>
      <c r="E95" s="20"/>
      <c r="F95" s="20"/>
      <c r="G95" s="7">
        <v>0.05</v>
      </c>
      <c r="H95" s="20">
        <v>90</v>
      </c>
      <c r="I95" s="20" t="s">
        <v>41</v>
      </c>
      <c r="J95" s="20"/>
      <c r="K95" s="20"/>
      <c r="L95" s="20">
        <f t="shared" si="23"/>
        <v>0</v>
      </c>
      <c r="M95" s="20">
        <f t="shared" si="24"/>
        <v>0</v>
      </c>
      <c r="N95" s="20"/>
      <c r="O95" s="20"/>
      <c r="P95" s="20"/>
      <c r="Q95" s="20">
        <v>50</v>
      </c>
      <c r="R95" s="20">
        <f>IFERROR(VLOOKUP(A95,[1]Sheet!$A:$R,18,0),0)</f>
        <v>0</v>
      </c>
      <c r="S95" s="20">
        <f t="shared" si="25"/>
        <v>0</v>
      </c>
      <c r="T95" s="4"/>
      <c r="U95" s="4">
        <f t="shared" si="27"/>
        <v>0</v>
      </c>
      <c r="V95" s="4"/>
      <c r="W95" s="4"/>
      <c r="X95" s="20"/>
      <c r="Y95" s="20" t="e">
        <f t="shared" si="28"/>
        <v>#DIV/0!</v>
      </c>
      <c r="Z95" s="20" t="e">
        <f t="shared" si="26"/>
        <v>#DIV/0!</v>
      </c>
      <c r="AA95" s="20">
        <v>0</v>
      </c>
      <c r="AB95" s="20">
        <v>0</v>
      </c>
      <c r="AC95" s="20">
        <v>0</v>
      </c>
      <c r="AD95" s="20">
        <v>0.30199999999999999</v>
      </c>
      <c r="AE95" s="20">
        <v>0.30199999999999999</v>
      </c>
      <c r="AF95" s="20">
        <v>0.2248</v>
      </c>
      <c r="AG95" s="20">
        <v>0.2248</v>
      </c>
      <c r="AH95" s="20">
        <v>0</v>
      </c>
      <c r="AI95" s="20">
        <v>0</v>
      </c>
      <c r="AJ95" s="20">
        <v>7.3800000000000004E-2</v>
      </c>
      <c r="AK95" s="20" t="s">
        <v>149</v>
      </c>
      <c r="AL95" s="20">
        <f t="shared" si="29"/>
        <v>0</v>
      </c>
      <c r="AM95" s="20">
        <f t="shared" si="30"/>
        <v>0</v>
      </c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</row>
    <row r="96" spans="1:53" x14ac:dyDescent="0.25">
      <c r="A96" s="20" t="s">
        <v>150</v>
      </c>
      <c r="B96" s="20" t="s">
        <v>45</v>
      </c>
      <c r="C96" s="20"/>
      <c r="D96" s="20"/>
      <c r="E96" s="20"/>
      <c r="F96" s="20"/>
      <c r="G96" s="7">
        <v>0.05</v>
      </c>
      <c r="H96" s="20">
        <v>90</v>
      </c>
      <c r="I96" s="20" t="s">
        <v>41</v>
      </c>
      <c r="J96" s="20"/>
      <c r="K96" s="20"/>
      <c r="L96" s="20">
        <f t="shared" si="23"/>
        <v>0</v>
      </c>
      <c r="M96" s="20">
        <f t="shared" si="24"/>
        <v>0</v>
      </c>
      <c r="N96" s="20"/>
      <c r="O96" s="20"/>
      <c r="P96" s="20"/>
      <c r="Q96" s="20">
        <v>50</v>
      </c>
      <c r="R96" s="20">
        <f>IFERROR(VLOOKUP(A96,[1]Sheet!$A:$R,18,0),0)</f>
        <v>0</v>
      </c>
      <c r="S96" s="20">
        <f t="shared" si="25"/>
        <v>0</v>
      </c>
      <c r="T96" s="4"/>
      <c r="U96" s="4">
        <f t="shared" si="27"/>
        <v>0</v>
      </c>
      <c r="V96" s="4"/>
      <c r="W96" s="4"/>
      <c r="X96" s="20"/>
      <c r="Y96" s="20" t="e">
        <f t="shared" si="28"/>
        <v>#DIV/0!</v>
      </c>
      <c r="Z96" s="20" t="e">
        <f t="shared" si="26"/>
        <v>#DIV/0!</v>
      </c>
      <c r="AA96" s="20">
        <v>0</v>
      </c>
      <c r="AB96" s="20">
        <v>0</v>
      </c>
      <c r="AC96" s="20">
        <v>0</v>
      </c>
      <c r="AD96" s="20">
        <v>0.30199999999999999</v>
      </c>
      <c r="AE96" s="20">
        <v>0.30199999999999999</v>
      </c>
      <c r="AF96" s="20">
        <v>0.2248</v>
      </c>
      <c r="AG96" s="20">
        <v>0.2248</v>
      </c>
      <c r="AH96" s="20">
        <v>0</v>
      </c>
      <c r="AI96" s="20">
        <v>0</v>
      </c>
      <c r="AJ96" s="20">
        <v>7.3800000000000004E-2</v>
      </c>
      <c r="AK96" s="20" t="s">
        <v>149</v>
      </c>
      <c r="AL96" s="20">
        <f t="shared" si="29"/>
        <v>0</v>
      </c>
      <c r="AM96" s="20">
        <f t="shared" si="30"/>
        <v>0</v>
      </c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</row>
    <row r="97" spans="1:53" x14ac:dyDescent="0.25">
      <c r="A97" s="20" t="s">
        <v>151</v>
      </c>
      <c r="B97" s="20" t="s">
        <v>45</v>
      </c>
      <c r="C97" s="20"/>
      <c r="D97" s="20"/>
      <c r="E97" s="20"/>
      <c r="F97" s="20"/>
      <c r="G97" s="7">
        <v>0.1</v>
      </c>
      <c r="H97" s="20">
        <v>730</v>
      </c>
      <c r="I97" s="20" t="s">
        <v>41</v>
      </c>
      <c r="J97" s="20"/>
      <c r="K97" s="20"/>
      <c r="L97" s="20">
        <f t="shared" si="23"/>
        <v>0</v>
      </c>
      <c r="M97" s="20">
        <f t="shared" si="24"/>
        <v>0</v>
      </c>
      <c r="N97" s="20"/>
      <c r="O97" s="20"/>
      <c r="P97" s="20"/>
      <c r="Q97" s="20">
        <v>100</v>
      </c>
      <c r="R97" s="20">
        <f>IFERROR(VLOOKUP(A97,[1]Sheet!$A:$R,18,0),0)</f>
        <v>0</v>
      </c>
      <c r="S97" s="20">
        <f t="shared" si="25"/>
        <v>0</v>
      </c>
      <c r="T97" s="4"/>
      <c r="U97" s="4">
        <f t="shared" si="27"/>
        <v>0</v>
      </c>
      <c r="V97" s="4"/>
      <c r="W97" s="4"/>
      <c r="X97" s="20"/>
      <c r="Y97" s="20" t="e">
        <f t="shared" si="28"/>
        <v>#DIV/0!</v>
      </c>
      <c r="Z97" s="20" t="e">
        <f t="shared" si="26"/>
        <v>#DIV/0!</v>
      </c>
      <c r="AA97" s="20">
        <v>0</v>
      </c>
      <c r="AB97" s="20">
        <v>0</v>
      </c>
      <c r="AC97" s="20">
        <v>0</v>
      </c>
      <c r="AD97" s="20">
        <v>0.30199999999999999</v>
      </c>
      <c r="AE97" s="20">
        <v>0.30199999999999999</v>
      </c>
      <c r="AF97" s="20">
        <v>0.2248</v>
      </c>
      <c r="AG97" s="20">
        <v>0.2248</v>
      </c>
      <c r="AH97" s="20">
        <v>0</v>
      </c>
      <c r="AI97" s="20">
        <v>0</v>
      </c>
      <c r="AJ97" s="20">
        <v>7.3800000000000004E-2</v>
      </c>
      <c r="AK97" s="20" t="s">
        <v>149</v>
      </c>
      <c r="AL97" s="20">
        <f t="shared" si="29"/>
        <v>0</v>
      </c>
      <c r="AM97" s="20">
        <f t="shared" si="30"/>
        <v>0</v>
      </c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</row>
    <row r="98" spans="1:53" x14ac:dyDescent="0.25">
      <c r="A98" s="20" t="s">
        <v>152</v>
      </c>
      <c r="B98" s="20" t="s">
        <v>45</v>
      </c>
      <c r="C98" s="20"/>
      <c r="D98" s="20"/>
      <c r="E98" s="20"/>
      <c r="F98" s="20"/>
      <c r="G98" s="7">
        <v>0.1</v>
      </c>
      <c r="H98" s="20">
        <v>730</v>
      </c>
      <c r="I98" s="20" t="s">
        <v>41</v>
      </c>
      <c r="J98" s="20"/>
      <c r="K98" s="20"/>
      <c r="L98" s="20">
        <f t="shared" si="23"/>
        <v>0</v>
      </c>
      <c r="M98" s="20">
        <f t="shared" si="24"/>
        <v>0</v>
      </c>
      <c r="N98" s="20"/>
      <c r="O98" s="20"/>
      <c r="P98" s="20"/>
      <c r="Q98" s="20">
        <v>100</v>
      </c>
      <c r="R98" s="20">
        <f>IFERROR(VLOOKUP(A98,[1]Sheet!$A:$R,18,0),0)</f>
        <v>0</v>
      </c>
      <c r="S98" s="20">
        <f t="shared" si="25"/>
        <v>0</v>
      </c>
      <c r="T98" s="4"/>
      <c r="U98" s="4">
        <f t="shared" si="27"/>
        <v>0</v>
      </c>
      <c r="V98" s="4"/>
      <c r="W98" s="4"/>
      <c r="X98" s="20"/>
      <c r="Y98" s="20" t="e">
        <f t="shared" si="28"/>
        <v>#DIV/0!</v>
      </c>
      <c r="Z98" s="20" t="e">
        <f t="shared" si="26"/>
        <v>#DIV/0!</v>
      </c>
      <c r="AA98" s="20">
        <v>0</v>
      </c>
      <c r="AB98" s="20">
        <v>0</v>
      </c>
      <c r="AC98" s="20">
        <v>0</v>
      </c>
      <c r="AD98" s="20">
        <v>0.30199999999999999</v>
      </c>
      <c r="AE98" s="20">
        <v>0.30199999999999999</v>
      </c>
      <c r="AF98" s="20">
        <v>0.2248</v>
      </c>
      <c r="AG98" s="20">
        <v>0.2248</v>
      </c>
      <c r="AH98" s="20">
        <v>0</v>
      </c>
      <c r="AI98" s="20">
        <v>0</v>
      </c>
      <c r="AJ98" s="20">
        <v>7.3800000000000004E-2</v>
      </c>
      <c r="AK98" s="20" t="s">
        <v>149</v>
      </c>
      <c r="AL98" s="20">
        <f t="shared" si="29"/>
        <v>0</v>
      </c>
      <c r="AM98" s="20">
        <f t="shared" si="30"/>
        <v>0</v>
      </c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</row>
    <row r="99" spans="1:53" x14ac:dyDescent="0.25">
      <c r="A99" s="20" t="s">
        <v>153</v>
      </c>
      <c r="B99" s="20" t="s">
        <v>45</v>
      </c>
      <c r="C99" s="20"/>
      <c r="D99" s="20"/>
      <c r="E99" s="20"/>
      <c r="F99" s="20"/>
      <c r="G99" s="7">
        <v>0.1</v>
      </c>
      <c r="H99" s="20">
        <v>730</v>
      </c>
      <c r="I99" s="20" t="s">
        <v>41</v>
      </c>
      <c r="J99" s="20"/>
      <c r="K99" s="20"/>
      <c r="L99" s="20">
        <f t="shared" si="23"/>
        <v>0</v>
      </c>
      <c r="M99" s="20">
        <f t="shared" si="24"/>
        <v>0</v>
      </c>
      <c r="N99" s="20"/>
      <c r="O99" s="20"/>
      <c r="P99" s="20"/>
      <c r="Q99" s="20">
        <v>100</v>
      </c>
      <c r="R99" s="20">
        <f>IFERROR(VLOOKUP(A99,[1]Sheet!$A:$R,18,0),0)</f>
        <v>0</v>
      </c>
      <c r="S99" s="20">
        <f t="shared" si="25"/>
        <v>0</v>
      </c>
      <c r="T99" s="4"/>
      <c r="U99" s="4">
        <f t="shared" si="27"/>
        <v>0</v>
      </c>
      <c r="V99" s="4"/>
      <c r="W99" s="4"/>
      <c r="X99" s="20"/>
      <c r="Y99" s="20" t="e">
        <f t="shared" si="28"/>
        <v>#DIV/0!</v>
      </c>
      <c r="Z99" s="20" t="e">
        <f t="shared" si="26"/>
        <v>#DIV/0!</v>
      </c>
      <c r="AA99" s="20">
        <v>0</v>
      </c>
      <c r="AB99" s="20">
        <v>0</v>
      </c>
      <c r="AC99" s="20">
        <v>0</v>
      </c>
      <c r="AD99" s="20">
        <v>0.30199999999999999</v>
      </c>
      <c r="AE99" s="20">
        <v>0.30199999999999999</v>
      </c>
      <c r="AF99" s="20">
        <v>0.2248</v>
      </c>
      <c r="AG99" s="20">
        <v>0.2248</v>
      </c>
      <c r="AH99" s="20">
        <v>0</v>
      </c>
      <c r="AI99" s="20">
        <v>0</v>
      </c>
      <c r="AJ99" s="20">
        <v>7.3800000000000004E-2</v>
      </c>
      <c r="AK99" s="20" t="s">
        <v>149</v>
      </c>
      <c r="AL99" s="20">
        <f t="shared" si="29"/>
        <v>0</v>
      </c>
      <c r="AM99" s="20">
        <f t="shared" si="30"/>
        <v>0</v>
      </c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</row>
    <row r="100" spans="1:53" x14ac:dyDescent="0.25">
      <c r="A100" s="20" t="s">
        <v>154</v>
      </c>
      <c r="B100" s="20" t="s">
        <v>40</v>
      </c>
      <c r="C100" s="20"/>
      <c r="D100" s="20"/>
      <c r="E100" s="20"/>
      <c r="F100" s="20"/>
      <c r="G100" s="7">
        <v>1</v>
      </c>
      <c r="H100" s="20">
        <v>180</v>
      </c>
      <c r="I100" s="20" t="s">
        <v>41</v>
      </c>
      <c r="J100" s="20"/>
      <c r="K100" s="20"/>
      <c r="L100" s="20">
        <f t="shared" si="23"/>
        <v>0</v>
      </c>
      <c r="M100" s="20">
        <f t="shared" si="24"/>
        <v>0</v>
      </c>
      <c r="N100" s="20"/>
      <c r="O100" s="20"/>
      <c r="P100" s="20"/>
      <c r="Q100" s="20">
        <v>50</v>
      </c>
      <c r="R100" s="20">
        <f>IFERROR(VLOOKUP(A100,[1]Sheet!$A:$R,18,0),0)</f>
        <v>0</v>
      </c>
      <c r="S100" s="20">
        <f t="shared" si="25"/>
        <v>0</v>
      </c>
      <c r="T100" s="4"/>
      <c r="U100" s="4">
        <f t="shared" si="27"/>
        <v>0</v>
      </c>
      <c r="V100" s="4"/>
      <c r="W100" s="4"/>
      <c r="X100" s="20"/>
      <c r="Y100" s="20" t="e">
        <f t="shared" si="28"/>
        <v>#DIV/0!</v>
      </c>
      <c r="Z100" s="20" t="e">
        <f t="shared" si="26"/>
        <v>#DIV/0!</v>
      </c>
      <c r="AA100" s="20">
        <v>0</v>
      </c>
      <c r="AB100" s="20">
        <v>0</v>
      </c>
      <c r="AC100" s="20">
        <v>0</v>
      </c>
      <c r="AD100" s="20">
        <v>0.30199999999999999</v>
      </c>
      <c r="AE100" s="20">
        <v>0.30199999999999999</v>
      </c>
      <c r="AF100" s="20">
        <v>0.2248</v>
      </c>
      <c r="AG100" s="20">
        <v>0.2248</v>
      </c>
      <c r="AH100" s="20">
        <v>0</v>
      </c>
      <c r="AI100" s="20">
        <v>0</v>
      </c>
      <c r="AJ100" s="20">
        <v>7.3800000000000004E-2</v>
      </c>
      <c r="AK100" s="20" t="s">
        <v>149</v>
      </c>
      <c r="AL100" s="20">
        <f t="shared" si="29"/>
        <v>0</v>
      </c>
      <c r="AM100" s="20">
        <f t="shared" si="30"/>
        <v>0</v>
      </c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</row>
    <row r="101" spans="1:53" x14ac:dyDescent="0.25">
      <c r="A101" s="20" t="s">
        <v>155</v>
      </c>
      <c r="B101" s="20" t="s">
        <v>40</v>
      </c>
      <c r="C101" s="20"/>
      <c r="D101" s="20"/>
      <c r="E101" s="20"/>
      <c r="F101" s="20"/>
      <c r="G101" s="7">
        <v>1</v>
      </c>
      <c r="H101" s="20">
        <v>180</v>
      </c>
      <c r="I101" s="20" t="s">
        <v>41</v>
      </c>
      <c r="J101" s="20"/>
      <c r="K101" s="20"/>
      <c r="L101" s="20">
        <f t="shared" si="23"/>
        <v>0</v>
      </c>
      <c r="M101" s="20">
        <f t="shared" si="24"/>
        <v>0</v>
      </c>
      <c r="N101" s="20"/>
      <c r="O101" s="20"/>
      <c r="P101" s="20"/>
      <c r="Q101" s="20">
        <v>50</v>
      </c>
      <c r="R101" s="20">
        <f>IFERROR(VLOOKUP(A101,[1]Sheet!$A:$R,18,0),0)</f>
        <v>0</v>
      </c>
      <c r="S101" s="20">
        <f t="shared" si="25"/>
        <v>0</v>
      </c>
      <c r="T101" s="4"/>
      <c r="U101" s="4">
        <f t="shared" si="27"/>
        <v>0</v>
      </c>
      <c r="V101" s="4"/>
      <c r="W101" s="4"/>
      <c r="X101" s="20"/>
      <c r="Y101" s="20" t="e">
        <f t="shared" si="28"/>
        <v>#DIV/0!</v>
      </c>
      <c r="Z101" s="20" t="e">
        <f t="shared" si="26"/>
        <v>#DIV/0!</v>
      </c>
      <c r="AA101" s="20">
        <v>0</v>
      </c>
      <c r="AB101" s="20">
        <v>0</v>
      </c>
      <c r="AC101" s="20">
        <v>0</v>
      </c>
      <c r="AD101" s="20">
        <v>0.30199999999999999</v>
      </c>
      <c r="AE101" s="20">
        <v>0.30199999999999999</v>
      </c>
      <c r="AF101" s="20">
        <v>0.2248</v>
      </c>
      <c r="AG101" s="20">
        <v>0.2248</v>
      </c>
      <c r="AH101" s="20">
        <v>0</v>
      </c>
      <c r="AI101" s="20">
        <v>0</v>
      </c>
      <c r="AJ101" s="20">
        <v>7.3800000000000004E-2</v>
      </c>
      <c r="AK101" s="20" t="s">
        <v>149</v>
      </c>
      <c r="AL101" s="20">
        <f t="shared" si="29"/>
        <v>0</v>
      </c>
      <c r="AM101" s="20">
        <f t="shared" si="30"/>
        <v>0</v>
      </c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</row>
    <row r="102" spans="1:53" x14ac:dyDescent="0.25">
      <c r="A102" s="20" t="s">
        <v>156</v>
      </c>
      <c r="B102" s="20" t="s">
        <v>45</v>
      </c>
      <c r="C102" s="20"/>
      <c r="D102" s="20"/>
      <c r="E102" s="20"/>
      <c r="F102" s="20"/>
      <c r="G102" s="7">
        <v>7.0000000000000007E-2</v>
      </c>
      <c r="H102" s="20">
        <v>90</v>
      </c>
      <c r="I102" s="20" t="s">
        <v>41</v>
      </c>
      <c r="J102" s="20"/>
      <c r="K102" s="20"/>
      <c r="L102" s="20">
        <f t="shared" ref="L102:L104" si="34">E102-K102</f>
        <v>0</v>
      </c>
      <c r="M102" s="20">
        <f t="shared" ref="M102:M104" si="35">E102-N102-O102</f>
        <v>0</v>
      </c>
      <c r="N102" s="20"/>
      <c r="O102" s="20"/>
      <c r="P102" s="20"/>
      <c r="Q102" s="20">
        <v>70</v>
      </c>
      <c r="R102" s="20">
        <f>IFERROR(VLOOKUP(A102,[1]Sheet!$A:$R,18,0),0)</f>
        <v>0</v>
      </c>
      <c r="S102" s="20">
        <f t="shared" si="25"/>
        <v>0</v>
      </c>
      <c r="T102" s="4"/>
      <c r="U102" s="4">
        <f t="shared" si="27"/>
        <v>0</v>
      </c>
      <c r="V102" s="4"/>
      <c r="W102" s="4"/>
      <c r="X102" s="20"/>
      <c r="Y102" s="20" t="e">
        <f t="shared" si="28"/>
        <v>#DIV/0!</v>
      </c>
      <c r="Z102" s="20" t="e">
        <f t="shared" si="26"/>
        <v>#DIV/0!</v>
      </c>
      <c r="AA102" s="20">
        <v>0</v>
      </c>
      <c r="AB102" s="20">
        <v>0</v>
      </c>
      <c r="AC102" s="20">
        <v>0</v>
      </c>
      <c r="AD102" s="20">
        <v>0.30199999999999999</v>
      </c>
      <c r="AE102" s="20">
        <v>0.30199999999999999</v>
      </c>
      <c r="AF102" s="20">
        <v>0.2248</v>
      </c>
      <c r="AG102" s="20">
        <v>0.2248</v>
      </c>
      <c r="AH102" s="20">
        <v>0</v>
      </c>
      <c r="AI102" s="20">
        <v>0</v>
      </c>
      <c r="AJ102" s="20">
        <v>7.3800000000000004E-2</v>
      </c>
      <c r="AK102" s="20" t="s">
        <v>149</v>
      </c>
      <c r="AL102" s="20">
        <f t="shared" si="29"/>
        <v>0</v>
      </c>
      <c r="AM102" s="20">
        <f t="shared" si="30"/>
        <v>0</v>
      </c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</row>
    <row r="103" spans="1:53" x14ac:dyDescent="0.25">
      <c r="A103" s="15" t="s">
        <v>157</v>
      </c>
      <c r="B103" s="15" t="s">
        <v>45</v>
      </c>
      <c r="C103" s="15"/>
      <c r="D103" s="15"/>
      <c r="E103" s="15"/>
      <c r="F103" s="15"/>
      <c r="G103" s="16">
        <v>0</v>
      </c>
      <c r="H103" s="15">
        <v>90</v>
      </c>
      <c r="I103" s="15" t="s">
        <v>41</v>
      </c>
      <c r="J103" s="15"/>
      <c r="K103" s="15"/>
      <c r="L103" s="15">
        <f t="shared" si="34"/>
        <v>0</v>
      </c>
      <c r="M103" s="15">
        <f t="shared" si="35"/>
        <v>0</v>
      </c>
      <c r="N103" s="15"/>
      <c r="O103" s="15"/>
      <c r="P103" s="15"/>
      <c r="Q103" s="15">
        <v>0</v>
      </c>
      <c r="R103" s="15">
        <f>IFERROR(VLOOKUP(A103,[1]Sheet!$A:$R,18,0),0)</f>
        <v>0</v>
      </c>
      <c r="S103" s="15">
        <f t="shared" si="25"/>
        <v>0</v>
      </c>
      <c r="T103" s="17"/>
      <c r="U103" s="4">
        <f t="shared" si="27"/>
        <v>0</v>
      </c>
      <c r="V103" s="4"/>
      <c r="W103" s="17"/>
      <c r="X103" s="15"/>
      <c r="Y103" s="20" t="e">
        <f t="shared" si="28"/>
        <v>#DIV/0!</v>
      </c>
      <c r="Z103" s="15" t="e">
        <f t="shared" si="26"/>
        <v>#DIV/0!</v>
      </c>
      <c r="AA103" s="15">
        <v>0</v>
      </c>
      <c r="AB103" s="15">
        <v>0</v>
      </c>
      <c r="AC103" s="15">
        <v>0</v>
      </c>
      <c r="AD103" s="15">
        <v>0.30199999999999999</v>
      </c>
      <c r="AE103" s="15">
        <v>0.30199999999999999</v>
      </c>
      <c r="AF103" s="15">
        <v>0.2248</v>
      </c>
      <c r="AG103" s="15">
        <v>0.2248</v>
      </c>
      <c r="AH103" s="15">
        <v>0</v>
      </c>
      <c r="AI103" s="15">
        <v>0</v>
      </c>
      <c r="AJ103" s="15">
        <v>7.3800000000000004E-2</v>
      </c>
      <c r="AK103" s="15" t="s">
        <v>60</v>
      </c>
      <c r="AL103" s="20">
        <f t="shared" si="29"/>
        <v>0</v>
      </c>
      <c r="AM103" s="20">
        <f t="shared" si="30"/>
        <v>0</v>
      </c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</row>
    <row r="104" spans="1:53" x14ac:dyDescent="0.25">
      <c r="A104" s="15" t="s">
        <v>158</v>
      </c>
      <c r="B104" s="15" t="s">
        <v>45</v>
      </c>
      <c r="C104" s="15"/>
      <c r="D104" s="15"/>
      <c r="E104" s="15"/>
      <c r="F104" s="15"/>
      <c r="G104" s="16">
        <v>0</v>
      </c>
      <c r="H104" s="15">
        <v>90</v>
      </c>
      <c r="I104" s="15" t="s">
        <v>41</v>
      </c>
      <c r="J104" s="15"/>
      <c r="K104" s="15"/>
      <c r="L104" s="15">
        <f t="shared" si="34"/>
        <v>0</v>
      </c>
      <c r="M104" s="15">
        <f t="shared" si="35"/>
        <v>0</v>
      </c>
      <c r="N104" s="15"/>
      <c r="O104" s="15"/>
      <c r="P104" s="15"/>
      <c r="Q104" s="15">
        <v>0</v>
      </c>
      <c r="R104" s="15">
        <f>IFERROR(VLOOKUP(A104,[1]Sheet!$A:$R,18,0),0)</f>
        <v>0</v>
      </c>
      <c r="S104" s="15">
        <f t="shared" si="25"/>
        <v>0</v>
      </c>
      <c r="T104" s="17"/>
      <c r="U104" s="4">
        <f t="shared" si="27"/>
        <v>0</v>
      </c>
      <c r="V104" s="4"/>
      <c r="W104" s="17"/>
      <c r="X104" s="15"/>
      <c r="Y104" s="20" t="e">
        <f t="shared" si="28"/>
        <v>#DIV/0!</v>
      </c>
      <c r="Z104" s="15" t="e">
        <f t="shared" si="26"/>
        <v>#DIV/0!</v>
      </c>
      <c r="AA104" s="15">
        <v>0</v>
      </c>
      <c r="AB104" s="15">
        <v>0</v>
      </c>
      <c r="AC104" s="15">
        <v>0</v>
      </c>
      <c r="AD104" s="15">
        <v>0.30199999999999999</v>
      </c>
      <c r="AE104" s="15">
        <v>0.30199999999999999</v>
      </c>
      <c r="AF104" s="15">
        <v>0.2248</v>
      </c>
      <c r="AG104" s="15">
        <v>0.2248</v>
      </c>
      <c r="AH104" s="15">
        <v>0</v>
      </c>
      <c r="AI104" s="15">
        <v>0</v>
      </c>
      <c r="AJ104" s="15">
        <v>7.3800000000000004E-2</v>
      </c>
      <c r="AK104" s="15" t="s">
        <v>60</v>
      </c>
      <c r="AL104" s="20">
        <f t="shared" si="29"/>
        <v>0</v>
      </c>
      <c r="AM104" s="20">
        <f t="shared" si="30"/>
        <v>0</v>
      </c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</row>
    <row r="105" spans="1:53" x14ac:dyDescent="0.25">
      <c r="A105" s="20"/>
      <c r="B105" s="20"/>
      <c r="C105" s="20"/>
      <c r="D105" s="20"/>
      <c r="E105" s="20"/>
      <c r="F105" s="20"/>
      <c r="G105" s="7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</row>
    <row r="106" spans="1:53" x14ac:dyDescent="0.25">
      <c r="A106" s="20"/>
      <c r="B106" s="20"/>
      <c r="C106" s="20"/>
      <c r="D106" s="20"/>
      <c r="E106" s="20"/>
      <c r="F106" s="20"/>
      <c r="G106" s="7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</row>
    <row r="107" spans="1:53" x14ac:dyDescent="0.25">
      <c r="A107" s="20"/>
      <c r="B107" s="20"/>
      <c r="C107" s="20"/>
      <c r="D107" s="20"/>
      <c r="E107" s="20"/>
      <c r="F107" s="20"/>
      <c r="G107" s="7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</row>
    <row r="108" spans="1:53" x14ac:dyDescent="0.25">
      <c r="A108" s="20"/>
      <c r="B108" s="20"/>
      <c r="C108" s="20"/>
      <c r="D108" s="20"/>
      <c r="E108" s="20"/>
      <c r="F108" s="20"/>
      <c r="G108" s="7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</row>
    <row r="109" spans="1:53" x14ac:dyDescent="0.25">
      <c r="A109" s="20"/>
      <c r="B109" s="20"/>
      <c r="C109" s="20"/>
      <c r="D109" s="20"/>
      <c r="E109" s="20"/>
      <c r="F109" s="20"/>
      <c r="G109" s="7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</row>
    <row r="110" spans="1:53" x14ac:dyDescent="0.25">
      <c r="A110" s="20"/>
      <c r="B110" s="20"/>
      <c r="C110" s="20"/>
      <c r="D110" s="20"/>
      <c r="E110" s="20"/>
      <c r="F110" s="20"/>
      <c r="G110" s="7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</row>
    <row r="111" spans="1:53" x14ac:dyDescent="0.25">
      <c r="A111" s="20"/>
      <c r="B111" s="20"/>
      <c r="C111" s="20"/>
      <c r="D111" s="20"/>
      <c r="E111" s="20"/>
      <c r="F111" s="20"/>
      <c r="G111" s="7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</row>
    <row r="112" spans="1:53" x14ac:dyDescent="0.25">
      <c r="A112" s="20"/>
      <c r="B112" s="20"/>
      <c r="C112" s="20"/>
      <c r="D112" s="20"/>
      <c r="E112" s="20"/>
      <c r="F112" s="20"/>
      <c r="G112" s="7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</row>
    <row r="113" spans="1:53" x14ac:dyDescent="0.25">
      <c r="A113" s="20"/>
      <c r="B113" s="20"/>
      <c r="C113" s="20"/>
      <c r="D113" s="20"/>
      <c r="E113" s="20"/>
      <c r="F113" s="20"/>
      <c r="G113" s="7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</row>
    <row r="114" spans="1:53" x14ac:dyDescent="0.25">
      <c r="A114" s="20"/>
      <c r="B114" s="20"/>
      <c r="C114" s="20"/>
      <c r="D114" s="20"/>
      <c r="E114" s="20"/>
      <c r="F114" s="20"/>
      <c r="G114" s="7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</row>
    <row r="115" spans="1:53" x14ac:dyDescent="0.25">
      <c r="A115" s="20"/>
      <c r="B115" s="20"/>
      <c r="C115" s="20"/>
      <c r="D115" s="20"/>
      <c r="E115" s="20"/>
      <c r="F115" s="20"/>
      <c r="G115" s="7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</row>
    <row r="116" spans="1:53" x14ac:dyDescent="0.25">
      <c r="A116" s="20"/>
      <c r="B116" s="20"/>
      <c r="C116" s="20"/>
      <c r="D116" s="20"/>
      <c r="E116" s="20"/>
      <c r="F116" s="20"/>
      <c r="G116" s="7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</row>
    <row r="117" spans="1:53" x14ac:dyDescent="0.25">
      <c r="A117" s="20"/>
      <c r="B117" s="20"/>
      <c r="C117" s="20"/>
      <c r="D117" s="20"/>
      <c r="E117" s="20"/>
      <c r="F117" s="20"/>
      <c r="G117" s="7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</row>
    <row r="118" spans="1:53" x14ac:dyDescent="0.25">
      <c r="A118" s="20"/>
      <c r="B118" s="20"/>
      <c r="C118" s="20"/>
      <c r="D118" s="20"/>
      <c r="E118" s="20"/>
      <c r="F118" s="20"/>
      <c r="G118" s="7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</row>
    <row r="119" spans="1:53" x14ac:dyDescent="0.25">
      <c r="A119" s="20"/>
      <c r="B119" s="20"/>
      <c r="C119" s="20"/>
      <c r="D119" s="20"/>
      <c r="E119" s="20"/>
      <c r="F119" s="20"/>
      <c r="G119" s="7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</row>
    <row r="120" spans="1:53" x14ac:dyDescent="0.25">
      <c r="A120" s="20"/>
      <c r="B120" s="20"/>
      <c r="C120" s="20"/>
      <c r="D120" s="20"/>
      <c r="E120" s="20"/>
      <c r="F120" s="20"/>
      <c r="G120" s="7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</row>
    <row r="121" spans="1:53" x14ac:dyDescent="0.25">
      <c r="A121" s="20"/>
      <c r="B121" s="20"/>
      <c r="C121" s="20"/>
      <c r="D121" s="20"/>
      <c r="E121" s="20"/>
      <c r="F121" s="20"/>
      <c r="G121" s="7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</row>
    <row r="122" spans="1:53" x14ac:dyDescent="0.25">
      <c r="A122" s="20"/>
      <c r="B122" s="20"/>
      <c r="C122" s="20"/>
      <c r="D122" s="20"/>
      <c r="E122" s="20"/>
      <c r="F122" s="20"/>
      <c r="G122" s="7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</row>
    <row r="123" spans="1:53" x14ac:dyDescent="0.25">
      <c r="A123" s="20"/>
      <c r="B123" s="20"/>
      <c r="C123" s="20"/>
      <c r="D123" s="20"/>
      <c r="E123" s="20"/>
      <c r="F123" s="20"/>
      <c r="G123" s="7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</row>
    <row r="124" spans="1:53" x14ac:dyDescent="0.25">
      <c r="A124" s="20"/>
      <c r="B124" s="20"/>
      <c r="C124" s="20"/>
      <c r="D124" s="20"/>
      <c r="E124" s="20"/>
      <c r="F124" s="20"/>
      <c r="G124" s="7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</row>
    <row r="125" spans="1:53" x14ac:dyDescent="0.25">
      <c r="A125" s="20"/>
      <c r="B125" s="20"/>
      <c r="C125" s="20"/>
      <c r="D125" s="20"/>
      <c r="E125" s="20"/>
      <c r="F125" s="20"/>
      <c r="G125" s="7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</row>
    <row r="126" spans="1:53" x14ac:dyDescent="0.25">
      <c r="A126" s="20"/>
      <c r="B126" s="20"/>
      <c r="C126" s="20"/>
      <c r="D126" s="20"/>
      <c r="E126" s="20"/>
      <c r="F126" s="20"/>
      <c r="G126" s="7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</row>
    <row r="127" spans="1:53" x14ac:dyDescent="0.25">
      <c r="A127" s="20"/>
      <c r="B127" s="20"/>
      <c r="C127" s="20"/>
      <c r="D127" s="20"/>
      <c r="E127" s="20"/>
      <c r="F127" s="20"/>
      <c r="G127" s="7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</row>
    <row r="128" spans="1:53" x14ac:dyDescent="0.25">
      <c r="A128" s="20"/>
      <c r="B128" s="20"/>
      <c r="C128" s="20"/>
      <c r="D128" s="20"/>
      <c r="E128" s="20"/>
      <c r="F128" s="20"/>
      <c r="G128" s="7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</row>
    <row r="129" spans="1:53" x14ac:dyDescent="0.25">
      <c r="A129" s="20"/>
      <c r="B129" s="20"/>
      <c r="C129" s="20"/>
      <c r="D129" s="20"/>
      <c r="E129" s="20"/>
      <c r="F129" s="20"/>
      <c r="G129" s="7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</row>
    <row r="130" spans="1:53" x14ac:dyDescent="0.25">
      <c r="A130" s="20"/>
      <c r="B130" s="20"/>
      <c r="C130" s="20"/>
      <c r="D130" s="20"/>
      <c r="E130" s="20"/>
      <c r="F130" s="20"/>
      <c r="G130" s="7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</row>
    <row r="131" spans="1:53" x14ac:dyDescent="0.25">
      <c r="A131" s="20"/>
      <c r="B131" s="20"/>
      <c r="C131" s="20"/>
      <c r="D131" s="20"/>
      <c r="E131" s="20"/>
      <c r="F131" s="20"/>
      <c r="G131" s="7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</row>
    <row r="132" spans="1:53" x14ac:dyDescent="0.25">
      <c r="A132" s="20"/>
      <c r="B132" s="20"/>
      <c r="C132" s="20"/>
      <c r="D132" s="20"/>
      <c r="E132" s="20"/>
      <c r="F132" s="20"/>
      <c r="G132" s="7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</row>
    <row r="133" spans="1:53" x14ac:dyDescent="0.25">
      <c r="A133" s="20"/>
      <c r="B133" s="20"/>
      <c r="C133" s="20"/>
      <c r="D133" s="20"/>
      <c r="E133" s="20"/>
      <c r="F133" s="20"/>
      <c r="G133" s="7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</row>
    <row r="134" spans="1:53" x14ac:dyDescent="0.25">
      <c r="A134" s="20"/>
      <c r="B134" s="20"/>
      <c r="C134" s="20"/>
      <c r="D134" s="20"/>
      <c r="E134" s="20"/>
      <c r="F134" s="20"/>
      <c r="G134" s="7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</row>
    <row r="135" spans="1:53" x14ac:dyDescent="0.25">
      <c r="A135" s="20"/>
      <c r="B135" s="20"/>
      <c r="C135" s="20"/>
      <c r="D135" s="20"/>
      <c r="E135" s="20"/>
      <c r="F135" s="20"/>
      <c r="G135" s="7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</row>
    <row r="136" spans="1:53" x14ac:dyDescent="0.25">
      <c r="A136" s="20"/>
      <c r="B136" s="20"/>
      <c r="C136" s="20"/>
      <c r="D136" s="20"/>
      <c r="E136" s="20"/>
      <c r="F136" s="20"/>
      <c r="G136" s="7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</row>
    <row r="137" spans="1:53" x14ac:dyDescent="0.25">
      <c r="A137" s="20"/>
      <c r="B137" s="20"/>
      <c r="C137" s="20"/>
      <c r="D137" s="20"/>
      <c r="E137" s="20"/>
      <c r="F137" s="20"/>
      <c r="G137" s="7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</row>
    <row r="138" spans="1:53" x14ac:dyDescent="0.25">
      <c r="A138" s="20"/>
      <c r="B138" s="20"/>
      <c r="C138" s="20"/>
      <c r="D138" s="20"/>
      <c r="E138" s="20"/>
      <c r="F138" s="20"/>
      <c r="G138" s="7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</row>
    <row r="139" spans="1:53" x14ac:dyDescent="0.25">
      <c r="A139" s="20"/>
      <c r="B139" s="20"/>
      <c r="C139" s="20"/>
      <c r="D139" s="20"/>
      <c r="E139" s="20"/>
      <c r="F139" s="20"/>
      <c r="G139" s="7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</row>
    <row r="140" spans="1:53" x14ac:dyDescent="0.25">
      <c r="A140" s="20"/>
      <c r="B140" s="20"/>
      <c r="C140" s="20"/>
      <c r="D140" s="20"/>
      <c r="E140" s="20"/>
      <c r="F140" s="20"/>
      <c r="G140" s="7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</row>
    <row r="141" spans="1:53" x14ac:dyDescent="0.25">
      <c r="A141" s="20"/>
      <c r="B141" s="20"/>
      <c r="C141" s="20"/>
      <c r="D141" s="20"/>
      <c r="E141" s="20"/>
      <c r="F141" s="20"/>
      <c r="G141" s="7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</row>
    <row r="142" spans="1:53" x14ac:dyDescent="0.25">
      <c r="A142" s="20"/>
      <c r="B142" s="20"/>
      <c r="C142" s="20"/>
      <c r="D142" s="20"/>
      <c r="E142" s="20"/>
      <c r="F142" s="20"/>
      <c r="G142" s="7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</row>
    <row r="143" spans="1:53" x14ac:dyDescent="0.25">
      <c r="A143" s="20"/>
      <c r="B143" s="20"/>
      <c r="C143" s="20"/>
      <c r="D143" s="20"/>
      <c r="E143" s="20"/>
      <c r="F143" s="20"/>
      <c r="G143" s="7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</row>
    <row r="144" spans="1:53" x14ac:dyDescent="0.25">
      <c r="A144" s="20"/>
      <c r="B144" s="20"/>
      <c r="C144" s="20"/>
      <c r="D144" s="20"/>
      <c r="E144" s="20"/>
      <c r="F144" s="20"/>
      <c r="G144" s="7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</row>
    <row r="145" spans="1:53" x14ac:dyDescent="0.25">
      <c r="A145" s="20"/>
      <c r="B145" s="20"/>
      <c r="C145" s="20"/>
      <c r="D145" s="20"/>
      <c r="E145" s="20"/>
      <c r="F145" s="20"/>
      <c r="G145" s="7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</row>
    <row r="146" spans="1:53" x14ac:dyDescent="0.25">
      <c r="A146" s="20"/>
      <c r="B146" s="20"/>
      <c r="C146" s="20"/>
      <c r="D146" s="20"/>
      <c r="E146" s="20"/>
      <c r="F146" s="20"/>
      <c r="G146" s="7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</row>
    <row r="147" spans="1:53" x14ac:dyDescent="0.25">
      <c r="A147" s="20"/>
      <c r="B147" s="20"/>
      <c r="C147" s="20"/>
      <c r="D147" s="20"/>
      <c r="E147" s="20"/>
      <c r="F147" s="20"/>
      <c r="G147" s="7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</row>
    <row r="148" spans="1:53" x14ac:dyDescent="0.25">
      <c r="A148" s="20"/>
      <c r="B148" s="20"/>
      <c r="C148" s="20"/>
      <c r="D148" s="20"/>
      <c r="E148" s="20"/>
      <c r="F148" s="20"/>
      <c r="G148" s="7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</row>
    <row r="149" spans="1:53" x14ac:dyDescent="0.25">
      <c r="A149" s="20"/>
      <c r="B149" s="20"/>
      <c r="C149" s="20"/>
      <c r="D149" s="20"/>
      <c r="E149" s="20"/>
      <c r="F149" s="20"/>
      <c r="G149" s="7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</row>
    <row r="150" spans="1:53" x14ac:dyDescent="0.25">
      <c r="A150" s="20"/>
      <c r="B150" s="20"/>
      <c r="C150" s="20"/>
      <c r="D150" s="20"/>
      <c r="E150" s="20"/>
      <c r="F150" s="20"/>
      <c r="G150" s="7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</row>
    <row r="151" spans="1:53" x14ac:dyDescent="0.25">
      <c r="A151" s="20"/>
      <c r="B151" s="20"/>
      <c r="C151" s="20"/>
      <c r="D151" s="20"/>
      <c r="E151" s="20"/>
      <c r="F151" s="20"/>
      <c r="G151" s="7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</row>
    <row r="152" spans="1:53" x14ac:dyDescent="0.25">
      <c r="A152" s="20"/>
      <c r="B152" s="20"/>
      <c r="C152" s="20"/>
      <c r="D152" s="20"/>
      <c r="E152" s="20"/>
      <c r="F152" s="20"/>
      <c r="G152" s="7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</row>
    <row r="153" spans="1:53" x14ac:dyDescent="0.25">
      <c r="A153" s="20"/>
      <c r="B153" s="20"/>
      <c r="C153" s="20"/>
      <c r="D153" s="20"/>
      <c r="E153" s="20"/>
      <c r="F153" s="20"/>
      <c r="G153" s="7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</row>
    <row r="154" spans="1:53" x14ac:dyDescent="0.25">
      <c r="A154" s="20"/>
      <c r="B154" s="20"/>
      <c r="C154" s="20"/>
      <c r="D154" s="20"/>
      <c r="E154" s="20"/>
      <c r="F154" s="20"/>
      <c r="G154" s="7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</row>
    <row r="155" spans="1:53" x14ac:dyDescent="0.25">
      <c r="A155" s="20"/>
      <c r="B155" s="20"/>
      <c r="C155" s="20"/>
      <c r="D155" s="20"/>
      <c r="E155" s="20"/>
      <c r="F155" s="20"/>
      <c r="G155" s="7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</row>
    <row r="156" spans="1:53" x14ac:dyDescent="0.25">
      <c r="A156" s="20"/>
      <c r="B156" s="20"/>
      <c r="C156" s="20"/>
      <c r="D156" s="20"/>
      <c r="E156" s="20"/>
      <c r="F156" s="20"/>
      <c r="G156" s="7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</row>
    <row r="157" spans="1:53" x14ac:dyDescent="0.25">
      <c r="A157" s="20"/>
      <c r="B157" s="20"/>
      <c r="C157" s="20"/>
      <c r="D157" s="20"/>
      <c r="E157" s="20"/>
      <c r="F157" s="20"/>
      <c r="G157" s="7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</row>
    <row r="158" spans="1:53" x14ac:dyDescent="0.25">
      <c r="A158" s="20"/>
      <c r="B158" s="20"/>
      <c r="C158" s="20"/>
      <c r="D158" s="20"/>
      <c r="E158" s="20"/>
      <c r="F158" s="20"/>
      <c r="G158" s="7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</row>
    <row r="159" spans="1:53" x14ac:dyDescent="0.25">
      <c r="A159" s="20"/>
      <c r="B159" s="20"/>
      <c r="C159" s="20"/>
      <c r="D159" s="20"/>
      <c r="E159" s="20"/>
      <c r="F159" s="20"/>
      <c r="G159" s="7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</row>
    <row r="160" spans="1:53" x14ac:dyDescent="0.25">
      <c r="A160" s="20"/>
      <c r="B160" s="20"/>
      <c r="C160" s="20"/>
      <c r="D160" s="20"/>
      <c r="E160" s="20"/>
      <c r="F160" s="20"/>
      <c r="G160" s="7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</row>
    <row r="161" spans="1:53" x14ac:dyDescent="0.25">
      <c r="A161" s="20"/>
      <c r="B161" s="20"/>
      <c r="C161" s="20"/>
      <c r="D161" s="20"/>
      <c r="E161" s="20"/>
      <c r="F161" s="20"/>
      <c r="G161" s="7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</row>
    <row r="162" spans="1:53" x14ac:dyDescent="0.25">
      <c r="A162" s="20"/>
      <c r="B162" s="20"/>
      <c r="C162" s="20"/>
      <c r="D162" s="20"/>
      <c r="E162" s="20"/>
      <c r="F162" s="20"/>
      <c r="G162" s="7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</row>
    <row r="163" spans="1:53" x14ac:dyDescent="0.25">
      <c r="A163" s="20"/>
      <c r="B163" s="20"/>
      <c r="C163" s="20"/>
      <c r="D163" s="20"/>
      <c r="E163" s="20"/>
      <c r="F163" s="20"/>
      <c r="G163" s="7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</row>
    <row r="164" spans="1:53" x14ac:dyDescent="0.25">
      <c r="A164" s="20"/>
      <c r="B164" s="20"/>
      <c r="C164" s="20"/>
      <c r="D164" s="20"/>
      <c r="E164" s="20"/>
      <c r="F164" s="20"/>
      <c r="G164" s="7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</row>
    <row r="165" spans="1:53" x14ac:dyDescent="0.25">
      <c r="A165" s="20"/>
      <c r="B165" s="20"/>
      <c r="C165" s="20"/>
      <c r="D165" s="20"/>
      <c r="E165" s="20"/>
      <c r="F165" s="20"/>
      <c r="G165" s="7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</row>
    <row r="166" spans="1:53" x14ac:dyDescent="0.25">
      <c r="A166" s="20"/>
      <c r="B166" s="20"/>
      <c r="C166" s="20"/>
      <c r="D166" s="20"/>
      <c r="E166" s="20"/>
      <c r="F166" s="20"/>
      <c r="G166" s="7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</row>
    <row r="167" spans="1:53" x14ac:dyDescent="0.25">
      <c r="A167" s="20"/>
      <c r="B167" s="20"/>
      <c r="C167" s="20"/>
      <c r="D167" s="20"/>
      <c r="E167" s="20"/>
      <c r="F167" s="20"/>
      <c r="G167" s="7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</row>
    <row r="168" spans="1:53" x14ac:dyDescent="0.25">
      <c r="A168" s="20"/>
      <c r="B168" s="20"/>
      <c r="C168" s="20"/>
      <c r="D168" s="20"/>
      <c r="E168" s="20"/>
      <c r="F168" s="20"/>
      <c r="G168" s="7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</row>
    <row r="169" spans="1:53" x14ac:dyDescent="0.25">
      <c r="A169" s="20"/>
      <c r="B169" s="20"/>
      <c r="C169" s="20"/>
      <c r="D169" s="20"/>
      <c r="E169" s="20"/>
      <c r="F169" s="20"/>
      <c r="G169" s="7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</row>
    <row r="170" spans="1:53" x14ac:dyDescent="0.25">
      <c r="A170" s="20"/>
      <c r="B170" s="20"/>
      <c r="C170" s="20"/>
      <c r="D170" s="20"/>
      <c r="E170" s="20"/>
      <c r="F170" s="20"/>
      <c r="G170" s="7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</row>
    <row r="171" spans="1:53" x14ac:dyDescent="0.25">
      <c r="A171" s="20"/>
      <c r="B171" s="20"/>
      <c r="C171" s="20"/>
      <c r="D171" s="20"/>
      <c r="E171" s="20"/>
      <c r="F171" s="20"/>
      <c r="G171" s="7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</row>
    <row r="172" spans="1:53" x14ac:dyDescent="0.25">
      <c r="A172" s="20"/>
      <c r="B172" s="20"/>
      <c r="C172" s="20"/>
      <c r="D172" s="20"/>
      <c r="E172" s="20"/>
      <c r="F172" s="20"/>
      <c r="G172" s="7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</row>
    <row r="173" spans="1:53" x14ac:dyDescent="0.25">
      <c r="A173" s="20"/>
      <c r="B173" s="20"/>
      <c r="C173" s="20"/>
      <c r="D173" s="20"/>
      <c r="E173" s="20"/>
      <c r="F173" s="20"/>
      <c r="G173" s="7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</row>
    <row r="174" spans="1:53" x14ac:dyDescent="0.25">
      <c r="A174" s="20"/>
      <c r="B174" s="20"/>
      <c r="C174" s="20"/>
      <c r="D174" s="20"/>
      <c r="E174" s="20"/>
      <c r="F174" s="20"/>
      <c r="G174" s="7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</row>
    <row r="175" spans="1:53" x14ac:dyDescent="0.25">
      <c r="A175" s="20"/>
      <c r="B175" s="20"/>
      <c r="C175" s="20"/>
      <c r="D175" s="20"/>
      <c r="E175" s="20"/>
      <c r="F175" s="20"/>
      <c r="G175" s="7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</row>
    <row r="176" spans="1:53" x14ac:dyDescent="0.25">
      <c r="A176" s="20"/>
      <c r="B176" s="20"/>
      <c r="C176" s="20"/>
      <c r="D176" s="20"/>
      <c r="E176" s="20"/>
      <c r="F176" s="20"/>
      <c r="G176" s="7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</row>
    <row r="177" spans="1:53" x14ac:dyDescent="0.25">
      <c r="A177" s="20"/>
      <c r="B177" s="20"/>
      <c r="C177" s="20"/>
      <c r="D177" s="20"/>
      <c r="E177" s="20"/>
      <c r="F177" s="20"/>
      <c r="G177" s="7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</row>
    <row r="178" spans="1:53" x14ac:dyDescent="0.25">
      <c r="A178" s="20"/>
      <c r="B178" s="20"/>
      <c r="C178" s="20"/>
      <c r="D178" s="20"/>
      <c r="E178" s="20"/>
      <c r="F178" s="20"/>
      <c r="G178" s="7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</row>
    <row r="179" spans="1:53" x14ac:dyDescent="0.25">
      <c r="A179" s="20"/>
      <c r="B179" s="20"/>
      <c r="C179" s="20"/>
      <c r="D179" s="20"/>
      <c r="E179" s="20"/>
      <c r="F179" s="20"/>
      <c r="G179" s="7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</row>
    <row r="180" spans="1:53" x14ac:dyDescent="0.25">
      <c r="A180" s="20"/>
      <c r="B180" s="20"/>
      <c r="C180" s="20"/>
      <c r="D180" s="20"/>
      <c r="E180" s="20"/>
      <c r="F180" s="20"/>
      <c r="G180" s="7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</row>
    <row r="181" spans="1:53" x14ac:dyDescent="0.25">
      <c r="A181" s="20"/>
      <c r="B181" s="20"/>
      <c r="C181" s="20"/>
      <c r="D181" s="20"/>
      <c r="E181" s="20"/>
      <c r="F181" s="20"/>
      <c r="G181" s="7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</row>
    <row r="182" spans="1:53" x14ac:dyDescent="0.25">
      <c r="A182" s="20"/>
      <c r="B182" s="20"/>
      <c r="C182" s="20"/>
      <c r="D182" s="20"/>
      <c r="E182" s="20"/>
      <c r="F182" s="20"/>
      <c r="G182" s="7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</row>
    <row r="183" spans="1:53" x14ac:dyDescent="0.25">
      <c r="A183" s="20"/>
      <c r="B183" s="20"/>
      <c r="C183" s="20"/>
      <c r="D183" s="20"/>
      <c r="E183" s="20"/>
      <c r="F183" s="20"/>
      <c r="G183" s="7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</row>
    <row r="184" spans="1:53" x14ac:dyDescent="0.25">
      <c r="A184" s="20"/>
      <c r="B184" s="20"/>
      <c r="C184" s="20"/>
      <c r="D184" s="20"/>
      <c r="E184" s="20"/>
      <c r="F184" s="20"/>
      <c r="G184" s="7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</row>
    <row r="185" spans="1:53" x14ac:dyDescent="0.25">
      <c r="A185" s="20"/>
      <c r="B185" s="20"/>
      <c r="C185" s="20"/>
      <c r="D185" s="20"/>
      <c r="E185" s="20"/>
      <c r="F185" s="20"/>
      <c r="G185" s="7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</row>
    <row r="186" spans="1:53" x14ac:dyDescent="0.25">
      <c r="A186" s="20"/>
      <c r="B186" s="20"/>
      <c r="C186" s="20"/>
      <c r="D186" s="20"/>
      <c r="E186" s="20"/>
      <c r="F186" s="20"/>
      <c r="G186" s="7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</row>
    <row r="187" spans="1:53" x14ac:dyDescent="0.25">
      <c r="A187" s="20"/>
      <c r="B187" s="20"/>
      <c r="C187" s="20"/>
      <c r="D187" s="20"/>
      <c r="E187" s="20"/>
      <c r="F187" s="20"/>
      <c r="G187" s="7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</row>
    <row r="188" spans="1:53" x14ac:dyDescent="0.25">
      <c r="A188" s="20"/>
      <c r="B188" s="20"/>
      <c r="C188" s="20"/>
      <c r="D188" s="20"/>
      <c r="E188" s="20"/>
      <c r="F188" s="20"/>
      <c r="G188" s="7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</row>
    <row r="189" spans="1:53" x14ac:dyDescent="0.25">
      <c r="A189" s="20"/>
      <c r="B189" s="20"/>
      <c r="C189" s="20"/>
      <c r="D189" s="20"/>
      <c r="E189" s="20"/>
      <c r="F189" s="20"/>
      <c r="G189" s="7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</row>
    <row r="190" spans="1:53" x14ac:dyDescent="0.25">
      <c r="A190" s="20"/>
      <c r="B190" s="20"/>
      <c r="C190" s="20"/>
      <c r="D190" s="20"/>
      <c r="E190" s="20"/>
      <c r="F190" s="20"/>
      <c r="G190" s="7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</row>
    <row r="191" spans="1:53" x14ac:dyDescent="0.25">
      <c r="A191" s="20"/>
      <c r="B191" s="20"/>
      <c r="C191" s="20"/>
      <c r="D191" s="20"/>
      <c r="E191" s="20"/>
      <c r="F191" s="20"/>
      <c r="G191" s="7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</row>
    <row r="192" spans="1:53" x14ac:dyDescent="0.25">
      <c r="A192" s="20"/>
      <c r="B192" s="20"/>
      <c r="C192" s="20"/>
      <c r="D192" s="20"/>
      <c r="E192" s="20"/>
      <c r="F192" s="20"/>
      <c r="G192" s="7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</row>
    <row r="193" spans="1:53" x14ac:dyDescent="0.25">
      <c r="A193" s="20"/>
      <c r="B193" s="20"/>
      <c r="C193" s="20"/>
      <c r="D193" s="20"/>
      <c r="E193" s="20"/>
      <c r="F193" s="20"/>
      <c r="G193" s="7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</row>
    <row r="194" spans="1:53" x14ac:dyDescent="0.25">
      <c r="A194" s="20"/>
      <c r="B194" s="20"/>
      <c r="C194" s="20"/>
      <c r="D194" s="20"/>
      <c r="E194" s="20"/>
      <c r="F194" s="20"/>
      <c r="G194" s="7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</row>
    <row r="195" spans="1:53" x14ac:dyDescent="0.25">
      <c r="A195" s="20"/>
      <c r="B195" s="20"/>
      <c r="C195" s="20"/>
      <c r="D195" s="20"/>
      <c r="E195" s="20"/>
      <c r="F195" s="20"/>
      <c r="G195" s="7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</row>
    <row r="196" spans="1:53" x14ac:dyDescent="0.25">
      <c r="A196" s="20"/>
      <c r="B196" s="20"/>
      <c r="C196" s="20"/>
      <c r="D196" s="20"/>
      <c r="E196" s="20"/>
      <c r="F196" s="20"/>
      <c r="G196" s="7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</row>
    <row r="197" spans="1:53" x14ac:dyDescent="0.25">
      <c r="A197" s="20"/>
      <c r="B197" s="20"/>
      <c r="C197" s="20"/>
      <c r="D197" s="20"/>
      <c r="E197" s="20"/>
      <c r="F197" s="20"/>
      <c r="G197" s="7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</row>
    <row r="198" spans="1:53" x14ac:dyDescent="0.25">
      <c r="A198" s="20"/>
      <c r="B198" s="20"/>
      <c r="C198" s="20"/>
      <c r="D198" s="20"/>
      <c r="E198" s="20"/>
      <c r="F198" s="20"/>
      <c r="G198" s="7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</row>
    <row r="199" spans="1:53" x14ac:dyDescent="0.25">
      <c r="A199" s="20"/>
      <c r="B199" s="20"/>
      <c r="C199" s="20"/>
      <c r="D199" s="20"/>
      <c r="E199" s="20"/>
      <c r="F199" s="20"/>
      <c r="G199" s="7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</row>
    <row r="200" spans="1:53" x14ac:dyDescent="0.25">
      <c r="A200" s="20"/>
      <c r="B200" s="20"/>
      <c r="C200" s="20"/>
      <c r="D200" s="20"/>
      <c r="E200" s="20"/>
      <c r="F200" s="20"/>
      <c r="G200" s="7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</row>
    <row r="201" spans="1:53" x14ac:dyDescent="0.25">
      <c r="A201" s="20"/>
      <c r="B201" s="20"/>
      <c r="C201" s="20"/>
      <c r="D201" s="20"/>
      <c r="E201" s="20"/>
      <c r="F201" s="20"/>
      <c r="G201" s="7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</row>
    <row r="202" spans="1:53" x14ac:dyDescent="0.25">
      <c r="A202" s="20"/>
      <c r="B202" s="20"/>
      <c r="C202" s="20"/>
      <c r="D202" s="20"/>
      <c r="E202" s="20"/>
      <c r="F202" s="20"/>
      <c r="G202" s="7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</row>
    <row r="203" spans="1:53" x14ac:dyDescent="0.25">
      <c r="A203" s="20"/>
      <c r="B203" s="20"/>
      <c r="C203" s="20"/>
      <c r="D203" s="20"/>
      <c r="E203" s="20"/>
      <c r="F203" s="20"/>
      <c r="G203" s="7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</row>
    <row r="204" spans="1:53" x14ac:dyDescent="0.25">
      <c r="A204" s="20"/>
      <c r="B204" s="20"/>
      <c r="C204" s="20"/>
      <c r="D204" s="20"/>
      <c r="E204" s="20"/>
      <c r="F204" s="20"/>
      <c r="G204" s="7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</row>
    <row r="205" spans="1:53" x14ac:dyDescent="0.25">
      <c r="A205" s="20"/>
      <c r="B205" s="20"/>
      <c r="C205" s="20"/>
      <c r="D205" s="20"/>
      <c r="E205" s="20"/>
      <c r="F205" s="20"/>
      <c r="G205" s="7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</row>
    <row r="206" spans="1:53" x14ac:dyDescent="0.25">
      <c r="A206" s="20"/>
      <c r="B206" s="20"/>
      <c r="C206" s="20"/>
      <c r="D206" s="20"/>
      <c r="E206" s="20"/>
      <c r="F206" s="20"/>
      <c r="G206" s="7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</row>
    <row r="207" spans="1:53" x14ac:dyDescent="0.25">
      <c r="A207" s="20"/>
      <c r="B207" s="20"/>
      <c r="C207" s="20"/>
      <c r="D207" s="20"/>
      <c r="E207" s="20"/>
      <c r="F207" s="20"/>
      <c r="G207" s="7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</row>
    <row r="208" spans="1:53" x14ac:dyDescent="0.25">
      <c r="A208" s="20"/>
      <c r="B208" s="20"/>
      <c r="C208" s="20"/>
      <c r="D208" s="20"/>
      <c r="E208" s="20"/>
      <c r="F208" s="20"/>
      <c r="G208" s="7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</row>
    <row r="209" spans="1:53" x14ac:dyDescent="0.25">
      <c r="A209" s="20"/>
      <c r="B209" s="20"/>
      <c r="C209" s="20"/>
      <c r="D209" s="20"/>
      <c r="E209" s="20"/>
      <c r="F209" s="20"/>
      <c r="G209" s="7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</row>
    <row r="210" spans="1:53" x14ac:dyDescent="0.25">
      <c r="A210" s="20"/>
      <c r="B210" s="20"/>
      <c r="C210" s="20"/>
      <c r="D210" s="20"/>
      <c r="E210" s="20"/>
      <c r="F210" s="20"/>
      <c r="G210" s="7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</row>
    <row r="211" spans="1:53" x14ac:dyDescent="0.25">
      <c r="A211" s="20"/>
      <c r="B211" s="20"/>
      <c r="C211" s="20"/>
      <c r="D211" s="20"/>
      <c r="E211" s="20"/>
      <c r="F211" s="20"/>
      <c r="G211" s="7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</row>
    <row r="212" spans="1:53" x14ac:dyDescent="0.25">
      <c r="A212" s="20"/>
      <c r="B212" s="20"/>
      <c r="C212" s="20"/>
      <c r="D212" s="20"/>
      <c r="E212" s="20"/>
      <c r="F212" s="20"/>
      <c r="G212" s="7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</row>
    <row r="213" spans="1:53" x14ac:dyDescent="0.25">
      <c r="A213" s="20"/>
      <c r="B213" s="20"/>
      <c r="C213" s="20"/>
      <c r="D213" s="20"/>
      <c r="E213" s="20"/>
      <c r="F213" s="20"/>
      <c r="G213" s="7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</row>
    <row r="214" spans="1:53" x14ac:dyDescent="0.25">
      <c r="A214" s="20"/>
      <c r="B214" s="20"/>
      <c r="C214" s="20"/>
      <c r="D214" s="20"/>
      <c r="E214" s="20"/>
      <c r="F214" s="20"/>
      <c r="G214" s="7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</row>
    <row r="215" spans="1:53" x14ac:dyDescent="0.25">
      <c r="A215" s="20"/>
      <c r="B215" s="20"/>
      <c r="C215" s="20"/>
      <c r="D215" s="20"/>
      <c r="E215" s="20"/>
      <c r="F215" s="20"/>
      <c r="G215" s="7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</row>
    <row r="216" spans="1:53" x14ac:dyDescent="0.25">
      <c r="A216" s="20"/>
      <c r="B216" s="20"/>
      <c r="C216" s="20"/>
      <c r="D216" s="20"/>
      <c r="E216" s="20"/>
      <c r="F216" s="20"/>
      <c r="G216" s="7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</row>
    <row r="217" spans="1:53" x14ac:dyDescent="0.25">
      <c r="A217" s="20"/>
      <c r="B217" s="20"/>
      <c r="C217" s="20"/>
      <c r="D217" s="20"/>
      <c r="E217" s="20"/>
      <c r="F217" s="20"/>
      <c r="G217" s="7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</row>
    <row r="218" spans="1:53" x14ac:dyDescent="0.25">
      <c r="A218" s="20"/>
      <c r="B218" s="20"/>
      <c r="C218" s="20"/>
      <c r="D218" s="20"/>
      <c r="E218" s="20"/>
      <c r="F218" s="20"/>
      <c r="G218" s="7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</row>
    <row r="219" spans="1:53" x14ac:dyDescent="0.25">
      <c r="A219" s="20"/>
      <c r="B219" s="20"/>
      <c r="C219" s="20"/>
      <c r="D219" s="20"/>
      <c r="E219" s="20"/>
      <c r="F219" s="20"/>
      <c r="G219" s="7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</row>
    <row r="220" spans="1:53" x14ac:dyDescent="0.25">
      <c r="A220" s="20"/>
      <c r="B220" s="20"/>
      <c r="C220" s="20"/>
      <c r="D220" s="20"/>
      <c r="E220" s="20"/>
      <c r="F220" s="20"/>
      <c r="G220" s="7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</row>
    <row r="221" spans="1:53" x14ac:dyDescent="0.25">
      <c r="A221" s="20"/>
      <c r="B221" s="20"/>
      <c r="C221" s="20"/>
      <c r="D221" s="20"/>
      <c r="E221" s="20"/>
      <c r="F221" s="20"/>
      <c r="G221" s="7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</row>
    <row r="222" spans="1:53" x14ac:dyDescent="0.25">
      <c r="A222" s="20"/>
      <c r="B222" s="20"/>
      <c r="C222" s="20"/>
      <c r="D222" s="20"/>
      <c r="E222" s="20"/>
      <c r="F222" s="20"/>
      <c r="G222" s="7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</row>
    <row r="223" spans="1:53" x14ac:dyDescent="0.25">
      <c r="A223" s="20"/>
      <c r="B223" s="20"/>
      <c r="C223" s="20"/>
      <c r="D223" s="20"/>
      <c r="E223" s="20"/>
      <c r="F223" s="20"/>
      <c r="G223" s="7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</row>
    <row r="224" spans="1:53" x14ac:dyDescent="0.25">
      <c r="A224" s="20"/>
      <c r="B224" s="20"/>
      <c r="C224" s="20"/>
      <c r="D224" s="20"/>
      <c r="E224" s="20"/>
      <c r="F224" s="20"/>
      <c r="G224" s="7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</row>
    <row r="225" spans="1:53" x14ac:dyDescent="0.25">
      <c r="A225" s="20"/>
      <c r="B225" s="20"/>
      <c r="C225" s="20"/>
      <c r="D225" s="20"/>
      <c r="E225" s="20"/>
      <c r="F225" s="20"/>
      <c r="G225" s="7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</row>
    <row r="226" spans="1:53" x14ac:dyDescent="0.25">
      <c r="A226" s="20"/>
      <c r="B226" s="20"/>
      <c r="C226" s="20"/>
      <c r="D226" s="20"/>
      <c r="E226" s="20"/>
      <c r="F226" s="20"/>
      <c r="G226" s="7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</row>
    <row r="227" spans="1:53" x14ac:dyDescent="0.25">
      <c r="A227" s="20"/>
      <c r="B227" s="20"/>
      <c r="C227" s="20"/>
      <c r="D227" s="20"/>
      <c r="E227" s="20"/>
      <c r="F227" s="20"/>
      <c r="G227" s="7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</row>
    <row r="228" spans="1:53" x14ac:dyDescent="0.25">
      <c r="A228" s="20"/>
      <c r="B228" s="20"/>
      <c r="C228" s="20"/>
      <c r="D228" s="20"/>
      <c r="E228" s="20"/>
      <c r="F228" s="20"/>
      <c r="G228" s="7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</row>
    <row r="229" spans="1:53" x14ac:dyDescent="0.25">
      <c r="A229" s="20"/>
      <c r="B229" s="20"/>
      <c r="C229" s="20"/>
      <c r="D229" s="20"/>
      <c r="E229" s="20"/>
      <c r="F229" s="20"/>
      <c r="G229" s="7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</row>
    <row r="230" spans="1:53" x14ac:dyDescent="0.25">
      <c r="A230" s="20"/>
      <c r="B230" s="20"/>
      <c r="C230" s="20"/>
      <c r="D230" s="20"/>
      <c r="E230" s="20"/>
      <c r="F230" s="20"/>
      <c r="G230" s="7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</row>
    <row r="231" spans="1:53" x14ac:dyDescent="0.25">
      <c r="A231" s="20"/>
      <c r="B231" s="20"/>
      <c r="C231" s="20"/>
      <c r="D231" s="20"/>
      <c r="E231" s="20"/>
      <c r="F231" s="20"/>
      <c r="G231" s="7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</row>
    <row r="232" spans="1:53" x14ac:dyDescent="0.25">
      <c r="A232" s="20"/>
      <c r="B232" s="20"/>
      <c r="C232" s="20"/>
      <c r="D232" s="20"/>
      <c r="E232" s="20"/>
      <c r="F232" s="20"/>
      <c r="G232" s="7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</row>
    <row r="233" spans="1:53" x14ac:dyDescent="0.25">
      <c r="A233" s="20"/>
      <c r="B233" s="20"/>
      <c r="C233" s="20"/>
      <c r="D233" s="20"/>
      <c r="E233" s="20"/>
      <c r="F233" s="20"/>
      <c r="G233" s="7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</row>
    <row r="234" spans="1:53" x14ac:dyDescent="0.25">
      <c r="A234" s="20"/>
      <c r="B234" s="20"/>
      <c r="C234" s="20"/>
      <c r="D234" s="20"/>
      <c r="E234" s="20"/>
      <c r="F234" s="20"/>
      <c r="G234" s="7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</row>
    <row r="235" spans="1:53" x14ac:dyDescent="0.25">
      <c r="A235" s="20"/>
      <c r="B235" s="20"/>
      <c r="C235" s="20"/>
      <c r="D235" s="20"/>
      <c r="E235" s="20"/>
      <c r="F235" s="20"/>
      <c r="G235" s="7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</row>
    <row r="236" spans="1:53" x14ac:dyDescent="0.25">
      <c r="A236" s="20"/>
      <c r="B236" s="20"/>
      <c r="C236" s="20"/>
      <c r="D236" s="20"/>
      <c r="E236" s="20"/>
      <c r="F236" s="20"/>
      <c r="G236" s="7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</row>
    <row r="237" spans="1:53" x14ac:dyDescent="0.25">
      <c r="A237" s="20"/>
      <c r="B237" s="20"/>
      <c r="C237" s="20"/>
      <c r="D237" s="20"/>
      <c r="E237" s="20"/>
      <c r="F237" s="20"/>
      <c r="G237" s="7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</row>
    <row r="238" spans="1:53" x14ac:dyDescent="0.25">
      <c r="A238" s="20"/>
      <c r="B238" s="20"/>
      <c r="C238" s="20"/>
      <c r="D238" s="20"/>
      <c r="E238" s="20"/>
      <c r="F238" s="20"/>
      <c r="G238" s="7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</row>
    <row r="239" spans="1:53" x14ac:dyDescent="0.25">
      <c r="A239" s="20"/>
      <c r="B239" s="20"/>
      <c r="C239" s="20"/>
      <c r="D239" s="20"/>
      <c r="E239" s="20"/>
      <c r="F239" s="20"/>
      <c r="G239" s="7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</row>
    <row r="240" spans="1:53" x14ac:dyDescent="0.25">
      <c r="A240" s="20"/>
      <c r="B240" s="20"/>
      <c r="C240" s="20"/>
      <c r="D240" s="20"/>
      <c r="E240" s="20"/>
      <c r="F240" s="20"/>
      <c r="G240" s="7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</row>
    <row r="241" spans="1:53" x14ac:dyDescent="0.25">
      <c r="A241" s="20"/>
      <c r="B241" s="20"/>
      <c r="C241" s="20"/>
      <c r="D241" s="20"/>
      <c r="E241" s="20"/>
      <c r="F241" s="20"/>
      <c r="G241" s="7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</row>
    <row r="242" spans="1:53" x14ac:dyDescent="0.25">
      <c r="A242" s="20"/>
      <c r="B242" s="20"/>
      <c r="C242" s="20"/>
      <c r="D242" s="20"/>
      <c r="E242" s="20"/>
      <c r="F242" s="20"/>
      <c r="G242" s="7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</row>
    <row r="243" spans="1:53" x14ac:dyDescent="0.25">
      <c r="A243" s="20"/>
      <c r="B243" s="20"/>
      <c r="C243" s="20"/>
      <c r="D243" s="20"/>
      <c r="E243" s="20"/>
      <c r="F243" s="20"/>
      <c r="G243" s="7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</row>
    <row r="244" spans="1:53" x14ac:dyDescent="0.25">
      <c r="A244" s="20"/>
      <c r="B244" s="20"/>
      <c r="C244" s="20"/>
      <c r="D244" s="20"/>
      <c r="E244" s="20"/>
      <c r="F244" s="20"/>
      <c r="G244" s="7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</row>
    <row r="245" spans="1:53" x14ac:dyDescent="0.25">
      <c r="A245" s="20"/>
      <c r="B245" s="20"/>
      <c r="C245" s="20"/>
      <c r="D245" s="20"/>
      <c r="E245" s="20"/>
      <c r="F245" s="20"/>
      <c r="G245" s="7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</row>
    <row r="246" spans="1:53" x14ac:dyDescent="0.25">
      <c r="A246" s="20"/>
      <c r="B246" s="20"/>
      <c r="C246" s="20"/>
      <c r="D246" s="20"/>
      <c r="E246" s="20"/>
      <c r="F246" s="20"/>
      <c r="G246" s="7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</row>
    <row r="247" spans="1:53" x14ac:dyDescent="0.25">
      <c r="A247" s="20"/>
      <c r="B247" s="20"/>
      <c r="C247" s="20"/>
      <c r="D247" s="20"/>
      <c r="E247" s="20"/>
      <c r="F247" s="20"/>
      <c r="G247" s="7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</row>
    <row r="248" spans="1:53" x14ac:dyDescent="0.25">
      <c r="A248" s="20"/>
      <c r="B248" s="20"/>
      <c r="C248" s="20"/>
      <c r="D248" s="20"/>
      <c r="E248" s="20"/>
      <c r="F248" s="20"/>
      <c r="G248" s="7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</row>
    <row r="249" spans="1:53" x14ac:dyDescent="0.25">
      <c r="A249" s="20"/>
      <c r="B249" s="20"/>
      <c r="C249" s="20"/>
      <c r="D249" s="20"/>
      <c r="E249" s="20"/>
      <c r="F249" s="20"/>
      <c r="G249" s="7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</row>
    <row r="250" spans="1:53" x14ac:dyDescent="0.25">
      <c r="A250" s="20"/>
      <c r="B250" s="20"/>
      <c r="C250" s="20"/>
      <c r="D250" s="20"/>
      <c r="E250" s="20"/>
      <c r="F250" s="20"/>
      <c r="G250" s="7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</row>
    <row r="251" spans="1:53" x14ac:dyDescent="0.25">
      <c r="A251" s="20"/>
      <c r="B251" s="20"/>
      <c r="C251" s="20"/>
      <c r="D251" s="20"/>
      <c r="E251" s="20"/>
      <c r="F251" s="20"/>
      <c r="G251" s="7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</row>
    <row r="252" spans="1:53" x14ac:dyDescent="0.25">
      <c r="A252" s="20"/>
      <c r="B252" s="20"/>
      <c r="C252" s="20"/>
      <c r="D252" s="20"/>
      <c r="E252" s="20"/>
      <c r="F252" s="20"/>
      <c r="G252" s="7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</row>
    <row r="253" spans="1:53" x14ac:dyDescent="0.25">
      <c r="A253" s="20"/>
      <c r="B253" s="20"/>
      <c r="C253" s="20"/>
      <c r="D253" s="20"/>
      <c r="E253" s="20"/>
      <c r="F253" s="20"/>
      <c r="G253" s="7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</row>
    <row r="254" spans="1:53" x14ac:dyDescent="0.25">
      <c r="A254" s="20"/>
      <c r="B254" s="20"/>
      <c r="C254" s="20"/>
      <c r="D254" s="20"/>
      <c r="E254" s="20"/>
      <c r="F254" s="20"/>
      <c r="G254" s="7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</row>
    <row r="255" spans="1:53" x14ac:dyDescent="0.25">
      <c r="A255" s="20"/>
      <c r="B255" s="20"/>
      <c r="C255" s="20"/>
      <c r="D255" s="20"/>
      <c r="E255" s="20"/>
      <c r="F255" s="20"/>
      <c r="G255" s="7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</row>
    <row r="256" spans="1:53" x14ac:dyDescent="0.25">
      <c r="A256" s="20"/>
      <c r="B256" s="20"/>
      <c r="C256" s="20"/>
      <c r="D256" s="20"/>
      <c r="E256" s="20"/>
      <c r="F256" s="20"/>
      <c r="G256" s="7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</row>
    <row r="257" spans="1:53" x14ac:dyDescent="0.25">
      <c r="A257" s="20"/>
      <c r="B257" s="20"/>
      <c r="C257" s="20"/>
      <c r="D257" s="20"/>
      <c r="E257" s="20"/>
      <c r="F257" s="20"/>
      <c r="G257" s="7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</row>
    <row r="258" spans="1:53" x14ac:dyDescent="0.25">
      <c r="A258" s="20"/>
      <c r="B258" s="20"/>
      <c r="C258" s="20"/>
      <c r="D258" s="20"/>
      <c r="E258" s="20"/>
      <c r="F258" s="20"/>
      <c r="G258" s="7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</row>
    <row r="259" spans="1:53" x14ac:dyDescent="0.25">
      <c r="A259" s="20"/>
      <c r="B259" s="20"/>
      <c r="C259" s="20"/>
      <c r="D259" s="20"/>
      <c r="E259" s="20"/>
      <c r="F259" s="20"/>
      <c r="G259" s="7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</row>
    <row r="260" spans="1:53" x14ac:dyDescent="0.25">
      <c r="A260" s="20"/>
      <c r="B260" s="20"/>
      <c r="C260" s="20"/>
      <c r="D260" s="20"/>
      <c r="E260" s="20"/>
      <c r="F260" s="20"/>
      <c r="G260" s="7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</row>
    <row r="261" spans="1:53" x14ac:dyDescent="0.25">
      <c r="A261" s="20"/>
      <c r="B261" s="20"/>
      <c r="C261" s="20"/>
      <c r="D261" s="20"/>
      <c r="E261" s="20"/>
      <c r="F261" s="20"/>
      <c r="G261" s="7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</row>
    <row r="262" spans="1:53" x14ac:dyDescent="0.25">
      <c r="A262" s="20"/>
      <c r="B262" s="20"/>
      <c r="C262" s="20"/>
      <c r="D262" s="20"/>
      <c r="E262" s="20"/>
      <c r="F262" s="20"/>
      <c r="G262" s="7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</row>
    <row r="263" spans="1:53" x14ac:dyDescent="0.25">
      <c r="A263" s="20"/>
      <c r="B263" s="20"/>
      <c r="C263" s="20"/>
      <c r="D263" s="20"/>
      <c r="E263" s="20"/>
      <c r="F263" s="20"/>
      <c r="G263" s="7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</row>
    <row r="264" spans="1:53" x14ac:dyDescent="0.25">
      <c r="A264" s="20"/>
      <c r="B264" s="20"/>
      <c r="C264" s="20"/>
      <c r="D264" s="20"/>
      <c r="E264" s="20"/>
      <c r="F264" s="20"/>
      <c r="G264" s="7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</row>
    <row r="265" spans="1:53" x14ac:dyDescent="0.25">
      <c r="A265" s="20"/>
      <c r="B265" s="20"/>
      <c r="C265" s="20"/>
      <c r="D265" s="20"/>
      <c r="E265" s="20"/>
      <c r="F265" s="20"/>
      <c r="G265" s="7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</row>
    <row r="266" spans="1:53" x14ac:dyDescent="0.25">
      <c r="A266" s="20"/>
      <c r="B266" s="20"/>
      <c r="C266" s="20"/>
      <c r="D266" s="20"/>
      <c r="E266" s="20"/>
      <c r="F266" s="20"/>
      <c r="G266" s="7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</row>
    <row r="267" spans="1:53" x14ac:dyDescent="0.25">
      <c r="A267" s="20"/>
      <c r="B267" s="20"/>
      <c r="C267" s="20"/>
      <c r="D267" s="20"/>
      <c r="E267" s="20"/>
      <c r="F267" s="20"/>
      <c r="G267" s="7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</row>
    <row r="268" spans="1:53" x14ac:dyDescent="0.25">
      <c r="A268" s="20"/>
      <c r="B268" s="20"/>
      <c r="C268" s="20"/>
      <c r="D268" s="20"/>
      <c r="E268" s="20"/>
      <c r="F268" s="20"/>
      <c r="G268" s="7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</row>
    <row r="269" spans="1:53" x14ac:dyDescent="0.25">
      <c r="A269" s="20"/>
      <c r="B269" s="20"/>
      <c r="C269" s="20"/>
      <c r="D269" s="20"/>
      <c r="E269" s="20"/>
      <c r="F269" s="20"/>
      <c r="G269" s="7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</row>
    <row r="270" spans="1:53" x14ac:dyDescent="0.25">
      <c r="A270" s="20"/>
      <c r="B270" s="20"/>
      <c r="C270" s="20"/>
      <c r="D270" s="20"/>
      <c r="E270" s="20"/>
      <c r="F270" s="20"/>
      <c r="G270" s="7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</row>
    <row r="271" spans="1:53" x14ac:dyDescent="0.25">
      <c r="A271" s="20"/>
      <c r="B271" s="20"/>
      <c r="C271" s="20"/>
      <c r="D271" s="20"/>
      <c r="E271" s="20"/>
      <c r="F271" s="20"/>
      <c r="G271" s="7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</row>
    <row r="272" spans="1:53" x14ac:dyDescent="0.25">
      <c r="A272" s="20"/>
      <c r="B272" s="20"/>
      <c r="C272" s="20"/>
      <c r="D272" s="20"/>
      <c r="E272" s="20"/>
      <c r="F272" s="20"/>
      <c r="G272" s="7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</row>
    <row r="273" spans="1:53" x14ac:dyDescent="0.25">
      <c r="A273" s="20"/>
      <c r="B273" s="20"/>
      <c r="C273" s="20"/>
      <c r="D273" s="20"/>
      <c r="E273" s="20"/>
      <c r="F273" s="20"/>
      <c r="G273" s="7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</row>
    <row r="274" spans="1:53" x14ac:dyDescent="0.25">
      <c r="A274" s="20"/>
      <c r="B274" s="20"/>
      <c r="C274" s="20"/>
      <c r="D274" s="20"/>
      <c r="E274" s="20"/>
      <c r="F274" s="20"/>
      <c r="G274" s="7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</row>
    <row r="275" spans="1:53" x14ac:dyDescent="0.25">
      <c r="A275" s="20"/>
      <c r="B275" s="20"/>
      <c r="C275" s="20"/>
      <c r="D275" s="20"/>
      <c r="E275" s="20"/>
      <c r="F275" s="20"/>
      <c r="G275" s="7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</row>
    <row r="276" spans="1:53" x14ac:dyDescent="0.25">
      <c r="A276" s="20"/>
      <c r="B276" s="20"/>
      <c r="C276" s="20"/>
      <c r="D276" s="20"/>
      <c r="E276" s="20"/>
      <c r="F276" s="20"/>
      <c r="G276" s="7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</row>
    <row r="277" spans="1:53" x14ac:dyDescent="0.25">
      <c r="A277" s="20"/>
      <c r="B277" s="20"/>
      <c r="C277" s="20"/>
      <c r="D277" s="20"/>
      <c r="E277" s="20"/>
      <c r="F277" s="20"/>
      <c r="G277" s="7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</row>
    <row r="278" spans="1:53" x14ac:dyDescent="0.25">
      <c r="A278" s="20"/>
      <c r="B278" s="20"/>
      <c r="C278" s="20"/>
      <c r="D278" s="20"/>
      <c r="E278" s="20"/>
      <c r="F278" s="20"/>
      <c r="G278" s="7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</row>
    <row r="279" spans="1:53" x14ac:dyDescent="0.25">
      <c r="A279" s="20"/>
      <c r="B279" s="20"/>
      <c r="C279" s="20"/>
      <c r="D279" s="20"/>
      <c r="E279" s="20"/>
      <c r="F279" s="20"/>
      <c r="G279" s="7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</row>
    <row r="280" spans="1:53" x14ac:dyDescent="0.25">
      <c r="A280" s="20"/>
      <c r="B280" s="20"/>
      <c r="C280" s="20"/>
      <c r="D280" s="20"/>
      <c r="E280" s="20"/>
      <c r="F280" s="20"/>
      <c r="G280" s="7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</row>
    <row r="281" spans="1:53" x14ac:dyDescent="0.25">
      <c r="A281" s="20"/>
      <c r="B281" s="20"/>
      <c r="C281" s="20"/>
      <c r="D281" s="20"/>
      <c r="E281" s="20"/>
      <c r="F281" s="20"/>
      <c r="G281" s="7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</row>
    <row r="282" spans="1:53" x14ac:dyDescent="0.25">
      <c r="A282" s="20"/>
      <c r="B282" s="20"/>
      <c r="C282" s="20"/>
      <c r="D282" s="20"/>
      <c r="E282" s="20"/>
      <c r="F282" s="20"/>
      <c r="G282" s="7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</row>
    <row r="283" spans="1:53" x14ac:dyDescent="0.25">
      <c r="A283" s="20"/>
      <c r="B283" s="20"/>
      <c r="C283" s="20"/>
      <c r="D283" s="20"/>
      <c r="E283" s="20"/>
      <c r="F283" s="20"/>
      <c r="G283" s="7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</row>
    <row r="284" spans="1:53" x14ac:dyDescent="0.25">
      <c r="A284" s="20"/>
      <c r="B284" s="20"/>
      <c r="C284" s="20"/>
      <c r="D284" s="20"/>
      <c r="E284" s="20"/>
      <c r="F284" s="20"/>
      <c r="G284" s="7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</row>
    <row r="285" spans="1:53" x14ac:dyDescent="0.25">
      <c r="A285" s="20"/>
      <c r="B285" s="20"/>
      <c r="C285" s="20"/>
      <c r="D285" s="20"/>
      <c r="E285" s="20"/>
      <c r="F285" s="20"/>
      <c r="G285" s="7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</row>
    <row r="286" spans="1:53" x14ac:dyDescent="0.25">
      <c r="A286" s="20"/>
      <c r="B286" s="20"/>
      <c r="C286" s="20"/>
      <c r="D286" s="20"/>
      <c r="E286" s="20"/>
      <c r="F286" s="20"/>
      <c r="G286" s="7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</row>
    <row r="287" spans="1:53" x14ac:dyDescent="0.25">
      <c r="A287" s="20"/>
      <c r="B287" s="20"/>
      <c r="C287" s="20"/>
      <c r="D287" s="20"/>
      <c r="E287" s="20"/>
      <c r="F287" s="20"/>
      <c r="G287" s="7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</row>
    <row r="288" spans="1:53" x14ac:dyDescent="0.25">
      <c r="A288" s="20"/>
      <c r="B288" s="20"/>
      <c r="C288" s="20"/>
      <c r="D288" s="20"/>
      <c r="E288" s="20"/>
      <c r="F288" s="20"/>
      <c r="G288" s="7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</row>
    <row r="289" spans="1:53" x14ac:dyDescent="0.25">
      <c r="A289" s="20"/>
      <c r="B289" s="20"/>
      <c r="C289" s="20"/>
      <c r="D289" s="20"/>
      <c r="E289" s="20"/>
      <c r="F289" s="20"/>
      <c r="G289" s="7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</row>
    <row r="290" spans="1:53" x14ac:dyDescent="0.25">
      <c r="A290" s="20"/>
      <c r="B290" s="20"/>
      <c r="C290" s="20"/>
      <c r="D290" s="20"/>
      <c r="E290" s="20"/>
      <c r="F290" s="20"/>
      <c r="G290" s="7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</row>
    <row r="291" spans="1:53" x14ac:dyDescent="0.25">
      <c r="A291" s="20"/>
      <c r="B291" s="20"/>
      <c r="C291" s="20"/>
      <c r="D291" s="20"/>
      <c r="E291" s="20"/>
      <c r="F291" s="20"/>
      <c r="G291" s="7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</row>
    <row r="292" spans="1:53" x14ac:dyDescent="0.25">
      <c r="A292" s="20"/>
      <c r="B292" s="20"/>
      <c r="C292" s="20"/>
      <c r="D292" s="20"/>
      <c r="E292" s="20"/>
      <c r="F292" s="20"/>
      <c r="G292" s="7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</row>
    <row r="293" spans="1:53" x14ac:dyDescent="0.25">
      <c r="A293" s="20"/>
      <c r="B293" s="20"/>
      <c r="C293" s="20"/>
      <c r="D293" s="20"/>
      <c r="E293" s="20"/>
      <c r="F293" s="20"/>
      <c r="G293" s="7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</row>
    <row r="294" spans="1:53" x14ac:dyDescent="0.25">
      <c r="A294" s="20"/>
      <c r="B294" s="20"/>
      <c r="C294" s="20"/>
      <c r="D294" s="20"/>
      <c r="E294" s="20"/>
      <c r="F294" s="20"/>
      <c r="G294" s="7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</row>
    <row r="295" spans="1:53" x14ac:dyDescent="0.25">
      <c r="A295" s="20"/>
      <c r="B295" s="20"/>
      <c r="C295" s="20"/>
      <c r="D295" s="20"/>
      <c r="E295" s="20"/>
      <c r="F295" s="20"/>
      <c r="G295" s="7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</row>
    <row r="296" spans="1:53" x14ac:dyDescent="0.25">
      <c r="A296" s="20"/>
      <c r="B296" s="20"/>
      <c r="C296" s="20"/>
      <c r="D296" s="20"/>
      <c r="E296" s="20"/>
      <c r="F296" s="20"/>
      <c r="G296" s="7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</row>
    <row r="297" spans="1:53" x14ac:dyDescent="0.25">
      <c r="A297" s="20"/>
      <c r="B297" s="20"/>
      <c r="C297" s="20"/>
      <c r="D297" s="20"/>
      <c r="E297" s="20"/>
      <c r="F297" s="20"/>
      <c r="G297" s="7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</row>
    <row r="298" spans="1:53" x14ac:dyDescent="0.25">
      <c r="A298" s="20"/>
      <c r="B298" s="20"/>
      <c r="C298" s="20"/>
      <c r="D298" s="20"/>
      <c r="E298" s="20"/>
      <c r="F298" s="20"/>
      <c r="G298" s="7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</row>
    <row r="299" spans="1:53" x14ac:dyDescent="0.25">
      <c r="A299" s="20"/>
      <c r="B299" s="20"/>
      <c r="C299" s="20"/>
      <c r="D299" s="20"/>
      <c r="E299" s="20"/>
      <c r="F299" s="20"/>
      <c r="G299" s="7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</row>
    <row r="300" spans="1:53" x14ac:dyDescent="0.25">
      <c r="A300" s="20"/>
      <c r="B300" s="20"/>
      <c r="C300" s="20"/>
      <c r="D300" s="20"/>
      <c r="E300" s="20"/>
      <c r="F300" s="20"/>
      <c r="G300" s="7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</row>
    <row r="301" spans="1:53" x14ac:dyDescent="0.25">
      <c r="A301" s="20"/>
      <c r="B301" s="20"/>
      <c r="C301" s="20"/>
      <c r="D301" s="20"/>
      <c r="E301" s="20"/>
      <c r="F301" s="20"/>
      <c r="G301" s="7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</row>
    <row r="302" spans="1:53" x14ac:dyDescent="0.25">
      <c r="A302" s="20"/>
      <c r="B302" s="20"/>
      <c r="C302" s="20"/>
      <c r="D302" s="20"/>
      <c r="E302" s="20"/>
      <c r="F302" s="20"/>
      <c r="G302" s="7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</row>
    <row r="303" spans="1:53" x14ac:dyDescent="0.25">
      <c r="A303" s="20"/>
      <c r="B303" s="20"/>
      <c r="C303" s="20"/>
      <c r="D303" s="20"/>
      <c r="E303" s="20"/>
      <c r="F303" s="20"/>
      <c r="G303" s="7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</row>
    <row r="304" spans="1:53" x14ac:dyDescent="0.25">
      <c r="A304" s="20"/>
      <c r="B304" s="20"/>
      <c r="C304" s="20"/>
      <c r="D304" s="20"/>
      <c r="E304" s="20"/>
      <c r="F304" s="20"/>
      <c r="G304" s="7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</row>
    <row r="305" spans="1:53" x14ac:dyDescent="0.25">
      <c r="A305" s="20"/>
      <c r="B305" s="20"/>
      <c r="C305" s="20"/>
      <c r="D305" s="20"/>
      <c r="E305" s="20"/>
      <c r="F305" s="20"/>
      <c r="G305" s="7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</row>
    <row r="306" spans="1:53" x14ac:dyDescent="0.25">
      <c r="A306" s="20"/>
      <c r="B306" s="20"/>
      <c r="C306" s="20"/>
      <c r="D306" s="20"/>
      <c r="E306" s="20"/>
      <c r="F306" s="20"/>
      <c r="G306" s="7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</row>
    <row r="307" spans="1:53" x14ac:dyDescent="0.25">
      <c r="A307" s="20"/>
      <c r="B307" s="20"/>
      <c r="C307" s="20"/>
      <c r="D307" s="20"/>
      <c r="E307" s="20"/>
      <c r="F307" s="20"/>
      <c r="G307" s="7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</row>
    <row r="308" spans="1:53" x14ac:dyDescent="0.25">
      <c r="A308" s="20"/>
      <c r="B308" s="20"/>
      <c r="C308" s="20"/>
      <c r="D308" s="20"/>
      <c r="E308" s="20"/>
      <c r="F308" s="20"/>
      <c r="G308" s="7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</row>
    <row r="309" spans="1:53" x14ac:dyDescent="0.25">
      <c r="A309" s="20"/>
      <c r="B309" s="20"/>
      <c r="C309" s="20"/>
      <c r="D309" s="20"/>
      <c r="E309" s="20"/>
      <c r="F309" s="20"/>
      <c r="G309" s="7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</row>
    <row r="310" spans="1:53" x14ac:dyDescent="0.25">
      <c r="A310" s="20"/>
      <c r="B310" s="20"/>
      <c r="C310" s="20"/>
      <c r="D310" s="20"/>
      <c r="E310" s="20"/>
      <c r="F310" s="20"/>
      <c r="G310" s="7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</row>
    <row r="311" spans="1:53" x14ac:dyDescent="0.25">
      <c r="A311" s="20"/>
      <c r="B311" s="20"/>
      <c r="C311" s="20"/>
      <c r="D311" s="20"/>
      <c r="E311" s="20"/>
      <c r="F311" s="20"/>
      <c r="G311" s="7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</row>
    <row r="312" spans="1:53" x14ac:dyDescent="0.25">
      <c r="A312" s="20"/>
      <c r="B312" s="20"/>
      <c r="C312" s="20"/>
      <c r="D312" s="20"/>
      <c r="E312" s="20"/>
      <c r="F312" s="20"/>
      <c r="G312" s="7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</row>
    <row r="313" spans="1:53" x14ac:dyDescent="0.25">
      <c r="A313" s="20"/>
      <c r="B313" s="20"/>
      <c r="C313" s="20"/>
      <c r="D313" s="20"/>
      <c r="E313" s="20"/>
      <c r="F313" s="20"/>
      <c r="G313" s="7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</row>
    <row r="314" spans="1:53" x14ac:dyDescent="0.25">
      <c r="A314" s="20"/>
      <c r="B314" s="20"/>
      <c r="C314" s="20"/>
      <c r="D314" s="20"/>
      <c r="E314" s="20"/>
      <c r="F314" s="20"/>
      <c r="G314" s="7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</row>
    <row r="315" spans="1:53" x14ac:dyDescent="0.25">
      <c r="A315" s="20"/>
      <c r="B315" s="20"/>
      <c r="C315" s="20"/>
      <c r="D315" s="20"/>
      <c r="E315" s="20"/>
      <c r="F315" s="20"/>
      <c r="G315" s="7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</row>
    <row r="316" spans="1:53" x14ac:dyDescent="0.25">
      <c r="A316" s="20"/>
      <c r="B316" s="20"/>
      <c r="C316" s="20"/>
      <c r="D316" s="20"/>
      <c r="E316" s="20"/>
      <c r="F316" s="20"/>
      <c r="G316" s="7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</row>
    <row r="317" spans="1:53" x14ac:dyDescent="0.25">
      <c r="A317" s="20"/>
      <c r="B317" s="20"/>
      <c r="C317" s="20"/>
      <c r="D317" s="20"/>
      <c r="E317" s="20"/>
      <c r="F317" s="20"/>
      <c r="G317" s="7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</row>
    <row r="318" spans="1:53" x14ac:dyDescent="0.25">
      <c r="A318" s="20"/>
      <c r="B318" s="20"/>
      <c r="C318" s="20"/>
      <c r="D318" s="20"/>
      <c r="E318" s="20"/>
      <c r="F318" s="20"/>
      <c r="G318" s="7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</row>
    <row r="319" spans="1:53" x14ac:dyDescent="0.25">
      <c r="A319" s="20"/>
      <c r="B319" s="20"/>
      <c r="C319" s="20"/>
      <c r="D319" s="20"/>
      <c r="E319" s="20"/>
      <c r="F319" s="20"/>
      <c r="G319" s="7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</row>
    <row r="320" spans="1:53" x14ac:dyDescent="0.25">
      <c r="A320" s="20"/>
      <c r="B320" s="20"/>
      <c r="C320" s="20"/>
      <c r="D320" s="20"/>
      <c r="E320" s="20"/>
      <c r="F320" s="20"/>
      <c r="G320" s="7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</row>
    <row r="321" spans="1:53" x14ac:dyDescent="0.25">
      <c r="A321" s="20"/>
      <c r="B321" s="20"/>
      <c r="C321" s="20"/>
      <c r="D321" s="20"/>
      <c r="E321" s="20"/>
      <c r="F321" s="20"/>
      <c r="G321" s="7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</row>
    <row r="322" spans="1:53" x14ac:dyDescent="0.25">
      <c r="A322" s="20"/>
      <c r="B322" s="20"/>
      <c r="C322" s="20"/>
      <c r="D322" s="20"/>
      <c r="E322" s="20"/>
      <c r="F322" s="20"/>
      <c r="G322" s="7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</row>
    <row r="323" spans="1:53" x14ac:dyDescent="0.25">
      <c r="A323" s="20"/>
      <c r="B323" s="20"/>
      <c r="C323" s="20"/>
      <c r="D323" s="20"/>
      <c r="E323" s="20"/>
      <c r="F323" s="20"/>
      <c r="G323" s="7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</row>
    <row r="324" spans="1:53" x14ac:dyDescent="0.25">
      <c r="A324" s="20"/>
      <c r="B324" s="20"/>
      <c r="C324" s="20"/>
      <c r="D324" s="20"/>
      <c r="E324" s="20"/>
      <c r="F324" s="20"/>
      <c r="G324" s="7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</row>
    <row r="325" spans="1:53" x14ac:dyDescent="0.25">
      <c r="A325" s="20"/>
      <c r="B325" s="20"/>
      <c r="C325" s="20"/>
      <c r="D325" s="20"/>
      <c r="E325" s="20"/>
      <c r="F325" s="20"/>
      <c r="G325" s="7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</row>
    <row r="326" spans="1:53" x14ac:dyDescent="0.25">
      <c r="A326" s="20"/>
      <c r="B326" s="20"/>
      <c r="C326" s="20"/>
      <c r="D326" s="20"/>
      <c r="E326" s="20"/>
      <c r="F326" s="20"/>
      <c r="G326" s="7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</row>
    <row r="327" spans="1:53" x14ac:dyDescent="0.25">
      <c r="A327" s="20"/>
      <c r="B327" s="20"/>
      <c r="C327" s="20"/>
      <c r="D327" s="20"/>
      <c r="E327" s="20"/>
      <c r="F327" s="20"/>
      <c r="G327" s="7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</row>
    <row r="328" spans="1:53" x14ac:dyDescent="0.25">
      <c r="A328" s="20"/>
      <c r="B328" s="20"/>
      <c r="C328" s="20"/>
      <c r="D328" s="20"/>
      <c r="E328" s="20"/>
      <c r="F328" s="20"/>
      <c r="G328" s="7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</row>
    <row r="329" spans="1:53" x14ac:dyDescent="0.25">
      <c r="A329" s="20"/>
      <c r="B329" s="20"/>
      <c r="C329" s="20"/>
      <c r="D329" s="20"/>
      <c r="E329" s="20"/>
      <c r="F329" s="20"/>
      <c r="G329" s="7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</row>
    <row r="330" spans="1:53" x14ac:dyDescent="0.25">
      <c r="A330" s="20"/>
      <c r="B330" s="20"/>
      <c r="C330" s="20"/>
      <c r="D330" s="20"/>
      <c r="E330" s="20"/>
      <c r="F330" s="20"/>
      <c r="G330" s="7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</row>
    <row r="331" spans="1:53" x14ac:dyDescent="0.25">
      <c r="A331" s="20"/>
      <c r="B331" s="20"/>
      <c r="C331" s="20"/>
      <c r="D331" s="20"/>
      <c r="E331" s="20"/>
      <c r="F331" s="20"/>
      <c r="G331" s="7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</row>
    <row r="332" spans="1:53" x14ac:dyDescent="0.25">
      <c r="A332" s="20"/>
      <c r="B332" s="20"/>
      <c r="C332" s="20"/>
      <c r="D332" s="20"/>
      <c r="E332" s="20"/>
      <c r="F332" s="20"/>
      <c r="G332" s="7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</row>
    <row r="333" spans="1:53" x14ac:dyDescent="0.25">
      <c r="A333" s="20"/>
      <c r="B333" s="20"/>
      <c r="C333" s="20"/>
      <c r="D333" s="20"/>
      <c r="E333" s="20"/>
      <c r="F333" s="20"/>
      <c r="G333" s="7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</row>
    <row r="334" spans="1:53" x14ac:dyDescent="0.25">
      <c r="A334" s="20"/>
      <c r="B334" s="20"/>
      <c r="C334" s="20"/>
      <c r="D334" s="20"/>
      <c r="E334" s="20"/>
      <c r="F334" s="20"/>
      <c r="G334" s="7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</row>
    <row r="335" spans="1:53" x14ac:dyDescent="0.25">
      <c r="A335" s="20"/>
      <c r="B335" s="20"/>
      <c r="C335" s="20"/>
      <c r="D335" s="20"/>
      <c r="E335" s="20"/>
      <c r="F335" s="20"/>
      <c r="G335" s="7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</row>
    <row r="336" spans="1:53" x14ac:dyDescent="0.25">
      <c r="A336" s="20"/>
      <c r="B336" s="20"/>
      <c r="C336" s="20"/>
      <c r="D336" s="20"/>
      <c r="E336" s="20"/>
      <c r="F336" s="20"/>
      <c r="G336" s="7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</row>
    <row r="337" spans="1:53" x14ac:dyDescent="0.25">
      <c r="A337" s="20"/>
      <c r="B337" s="20"/>
      <c r="C337" s="20"/>
      <c r="D337" s="20"/>
      <c r="E337" s="20"/>
      <c r="F337" s="20"/>
      <c r="G337" s="7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</row>
    <row r="338" spans="1:53" x14ac:dyDescent="0.25">
      <c r="A338" s="20"/>
      <c r="B338" s="20"/>
      <c r="C338" s="20"/>
      <c r="D338" s="20"/>
      <c r="E338" s="20"/>
      <c r="F338" s="20"/>
      <c r="G338" s="7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</row>
    <row r="339" spans="1:53" x14ac:dyDescent="0.25">
      <c r="A339" s="20"/>
      <c r="B339" s="20"/>
      <c r="C339" s="20"/>
      <c r="D339" s="20"/>
      <c r="E339" s="20"/>
      <c r="F339" s="20"/>
      <c r="G339" s="7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</row>
    <row r="340" spans="1:53" x14ac:dyDescent="0.25">
      <c r="A340" s="20"/>
      <c r="B340" s="20"/>
      <c r="C340" s="20"/>
      <c r="D340" s="20"/>
      <c r="E340" s="20"/>
      <c r="F340" s="20"/>
      <c r="G340" s="7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</row>
    <row r="341" spans="1:53" x14ac:dyDescent="0.25">
      <c r="A341" s="20"/>
      <c r="B341" s="20"/>
      <c r="C341" s="20"/>
      <c r="D341" s="20"/>
      <c r="E341" s="20"/>
      <c r="F341" s="20"/>
      <c r="G341" s="7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</row>
    <row r="342" spans="1:53" x14ac:dyDescent="0.25">
      <c r="A342" s="20"/>
      <c r="B342" s="20"/>
      <c r="C342" s="20"/>
      <c r="D342" s="20"/>
      <c r="E342" s="20"/>
      <c r="F342" s="20"/>
      <c r="G342" s="7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</row>
    <row r="343" spans="1:53" x14ac:dyDescent="0.25">
      <c r="A343" s="20"/>
      <c r="B343" s="20"/>
      <c r="C343" s="20"/>
      <c r="D343" s="20"/>
      <c r="E343" s="20"/>
      <c r="F343" s="20"/>
      <c r="G343" s="7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</row>
    <row r="344" spans="1:53" x14ac:dyDescent="0.25">
      <c r="A344" s="20"/>
      <c r="B344" s="20"/>
      <c r="C344" s="20"/>
      <c r="D344" s="20"/>
      <c r="E344" s="20"/>
      <c r="F344" s="20"/>
      <c r="G344" s="7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</row>
    <row r="345" spans="1:53" x14ac:dyDescent="0.25">
      <c r="A345" s="20"/>
      <c r="B345" s="20"/>
      <c r="C345" s="20"/>
      <c r="D345" s="20"/>
      <c r="E345" s="20"/>
      <c r="F345" s="20"/>
      <c r="G345" s="7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</row>
    <row r="346" spans="1:53" x14ac:dyDescent="0.25">
      <c r="A346" s="20"/>
      <c r="B346" s="20"/>
      <c r="C346" s="20"/>
      <c r="D346" s="20"/>
      <c r="E346" s="20"/>
      <c r="F346" s="20"/>
      <c r="G346" s="7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</row>
    <row r="347" spans="1:53" x14ac:dyDescent="0.25">
      <c r="A347" s="20"/>
      <c r="B347" s="20"/>
      <c r="C347" s="20"/>
      <c r="D347" s="20"/>
      <c r="E347" s="20"/>
      <c r="F347" s="20"/>
      <c r="G347" s="7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</row>
    <row r="348" spans="1:53" x14ac:dyDescent="0.25">
      <c r="A348" s="20"/>
      <c r="B348" s="20"/>
      <c r="C348" s="20"/>
      <c r="D348" s="20"/>
      <c r="E348" s="20"/>
      <c r="F348" s="20"/>
      <c r="G348" s="7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</row>
    <row r="349" spans="1:53" x14ac:dyDescent="0.25">
      <c r="A349" s="20"/>
      <c r="B349" s="20"/>
      <c r="C349" s="20"/>
      <c r="D349" s="20"/>
      <c r="E349" s="20"/>
      <c r="F349" s="20"/>
      <c r="G349" s="7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</row>
    <row r="350" spans="1:53" x14ac:dyDescent="0.25">
      <c r="A350" s="20"/>
      <c r="B350" s="20"/>
      <c r="C350" s="20"/>
      <c r="D350" s="20"/>
      <c r="E350" s="20"/>
      <c r="F350" s="20"/>
      <c r="G350" s="7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</row>
    <row r="351" spans="1:53" x14ac:dyDescent="0.25">
      <c r="A351" s="20"/>
      <c r="B351" s="20"/>
      <c r="C351" s="20"/>
      <c r="D351" s="20"/>
      <c r="E351" s="20"/>
      <c r="F351" s="20"/>
      <c r="G351" s="7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</row>
    <row r="352" spans="1:53" x14ac:dyDescent="0.25">
      <c r="A352" s="20"/>
      <c r="B352" s="20"/>
      <c r="C352" s="20"/>
      <c r="D352" s="20"/>
      <c r="E352" s="20"/>
      <c r="F352" s="20"/>
      <c r="G352" s="7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</row>
    <row r="353" spans="1:53" x14ac:dyDescent="0.25">
      <c r="A353" s="20"/>
      <c r="B353" s="20"/>
      <c r="C353" s="20"/>
      <c r="D353" s="20"/>
      <c r="E353" s="20"/>
      <c r="F353" s="20"/>
      <c r="G353" s="7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</row>
    <row r="354" spans="1:53" x14ac:dyDescent="0.25">
      <c r="A354" s="20"/>
      <c r="B354" s="20"/>
      <c r="C354" s="20"/>
      <c r="D354" s="20"/>
      <c r="E354" s="20"/>
      <c r="F354" s="20"/>
      <c r="G354" s="7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</row>
    <row r="355" spans="1:53" x14ac:dyDescent="0.25">
      <c r="A355" s="20"/>
      <c r="B355" s="20"/>
      <c r="C355" s="20"/>
      <c r="D355" s="20"/>
      <c r="E355" s="20"/>
      <c r="F355" s="20"/>
      <c r="G355" s="7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</row>
    <row r="356" spans="1:53" x14ac:dyDescent="0.25">
      <c r="A356" s="20"/>
      <c r="B356" s="20"/>
      <c r="C356" s="20"/>
      <c r="D356" s="20"/>
      <c r="E356" s="20"/>
      <c r="F356" s="20"/>
      <c r="G356" s="7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</row>
    <row r="357" spans="1:53" x14ac:dyDescent="0.25">
      <c r="A357" s="20"/>
      <c r="B357" s="20"/>
      <c r="C357" s="20"/>
      <c r="D357" s="20"/>
      <c r="E357" s="20"/>
      <c r="F357" s="20"/>
      <c r="G357" s="7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</row>
    <row r="358" spans="1:53" x14ac:dyDescent="0.25">
      <c r="A358" s="20"/>
      <c r="B358" s="20"/>
      <c r="C358" s="20"/>
      <c r="D358" s="20"/>
      <c r="E358" s="20"/>
      <c r="F358" s="20"/>
      <c r="G358" s="7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</row>
    <row r="359" spans="1:53" x14ac:dyDescent="0.25">
      <c r="A359" s="20"/>
      <c r="B359" s="20"/>
      <c r="C359" s="20"/>
      <c r="D359" s="20"/>
      <c r="E359" s="20"/>
      <c r="F359" s="20"/>
      <c r="G359" s="7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</row>
    <row r="360" spans="1:53" x14ac:dyDescent="0.25">
      <c r="A360" s="20"/>
      <c r="B360" s="20"/>
      <c r="C360" s="20"/>
      <c r="D360" s="20"/>
      <c r="E360" s="20"/>
      <c r="F360" s="20"/>
      <c r="G360" s="7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</row>
    <row r="361" spans="1:53" x14ac:dyDescent="0.25">
      <c r="A361" s="20"/>
      <c r="B361" s="20"/>
      <c r="C361" s="20"/>
      <c r="D361" s="20"/>
      <c r="E361" s="20"/>
      <c r="F361" s="20"/>
      <c r="G361" s="7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</row>
    <row r="362" spans="1:53" x14ac:dyDescent="0.25">
      <c r="A362" s="20"/>
      <c r="B362" s="20"/>
      <c r="C362" s="20"/>
      <c r="D362" s="20"/>
      <c r="E362" s="20"/>
      <c r="F362" s="20"/>
      <c r="G362" s="7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</row>
    <row r="363" spans="1:53" x14ac:dyDescent="0.25">
      <c r="A363" s="20"/>
      <c r="B363" s="20"/>
      <c r="C363" s="20"/>
      <c r="D363" s="20"/>
      <c r="E363" s="20"/>
      <c r="F363" s="20"/>
      <c r="G363" s="7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</row>
    <row r="364" spans="1:53" x14ac:dyDescent="0.25">
      <c r="A364" s="20"/>
      <c r="B364" s="20"/>
      <c r="C364" s="20"/>
      <c r="D364" s="20"/>
      <c r="E364" s="20"/>
      <c r="F364" s="20"/>
      <c r="G364" s="7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</row>
    <row r="365" spans="1:53" x14ac:dyDescent="0.25">
      <c r="A365" s="20"/>
      <c r="B365" s="20"/>
      <c r="C365" s="20"/>
      <c r="D365" s="20"/>
      <c r="E365" s="20"/>
      <c r="F365" s="20"/>
      <c r="G365" s="7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</row>
    <row r="366" spans="1:53" x14ac:dyDescent="0.25">
      <c r="A366" s="20"/>
      <c r="B366" s="20"/>
      <c r="C366" s="20"/>
      <c r="D366" s="20"/>
      <c r="E366" s="20"/>
      <c r="F366" s="20"/>
      <c r="G366" s="7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</row>
    <row r="367" spans="1:53" x14ac:dyDescent="0.25">
      <c r="A367" s="20"/>
      <c r="B367" s="20"/>
      <c r="C367" s="20"/>
      <c r="D367" s="20"/>
      <c r="E367" s="20"/>
      <c r="F367" s="20"/>
      <c r="G367" s="7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</row>
    <row r="368" spans="1:53" x14ac:dyDescent="0.25">
      <c r="A368" s="20"/>
      <c r="B368" s="20"/>
      <c r="C368" s="20"/>
      <c r="D368" s="20"/>
      <c r="E368" s="20"/>
      <c r="F368" s="20"/>
      <c r="G368" s="7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</row>
    <row r="369" spans="1:53" x14ac:dyDescent="0.25">
      <c r="A369" s="20"/>
      <c r="B369" s="20"/>
      <c r="C369" s="20"/>
      <c r="D369" s="20"/>
      <c r="E369" s="20"/>
      <c r="F369" s="20"/>
      <c r="G369" s="7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</row>
    <row r="370" spans="1:53" x14ac:dyDescent="0.25">
      <c r="A370" s="20"/>
      <c r="B370" s="20"/>
      <c r="C370" s="20"/>
      <c r="D370" s="20"/>
      <c r="E370" s="20"/>
      <c r="F370" s="20"/>
      <c r="G370" s="7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</row>
    <row r="371" spans="1:53" x14ac:dyDescent="0.25">
      <c r="A371" s="20"/>
      <c r="B371" s="20"/>
      <c r="C371" s="20"/>
      <c r="D371" s="20"/>
      <c r="E371" s="20"/>
      <c r="F371" s="20"/>
      <c r="G371" s="7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</row>
    <row r="372" spans="1:53" x14ac:dyDescent="0.25">
      <c r="A372" s="20"/>
      <c r="B372" s="20"/>
      <c r="C372" s="20"/>
      <c r="D372" s="20"/>
      <c r="E372" s="20"/>
      <c r="F372" s="20"/>
      <c r="G372" s="7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</row>
    <row r="373" spans="1:53" x14ac:dyDescent="0.25">
      <c r="A373" s="20"/>
      <c r="B373" s="20"/>
      <c r="C373" s="20"/>
      <c r="D373" s="20"/>
      <c r="E373" s="20"/>
      <c r="F373" s="20"/>
      <c r="G373" s="7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</row>
    <row r="374" spans="1:53" x14ac:dyDescent="0.25">
      <c r="A374" s="20"/>
      <c r="B374" s="20"/>
      <c r="C374" s="20"/>
      <c r="D374" s="20"/>
      <c r="E374" s="20"/>
      <c r="F374" s="20"/>
      <c r="G374" s="7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</row>
    <row r="375" spans="1:53" x14ac:dyDescent="0.25">
      <c r="A375" s="20"/>
      <c r="B375" s="20"/>
      <c r="C375" s="20"/>
      <c r="D375" s="20"/>
      <c r="E375" s="20"/>
      <c r="F375" s="20"/>
      <c r="G375" s="7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</row>
    <row r="376" spans="1:53" x14ac:dyDescent="0.25">
      <c r="A376" s="20"/>
      <c r="B376" s="20"/>
      <c r="C376" s="20"/>
      <c r="D376" s="20"/>
      <c r="E376" s="20"/>
      <c r="F376" s="20"/>
      <c r="G376" s="7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</row>
    <row r="377" spans="1:53" x14ac:dyDescent="0.25">
      <c r="A377" s="20"/>
      <c r="B377" s="20"/>
      <c r="C377" s="20"/>
      <c r="D377" s="20"/>
      <c r="E377" s="20"/>
      <c r="F377" s="20"/>
      <c r="G377" s="7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</row>
    <row r="378" spans="1:53" x14ac:dyDescent="0.25">
      <c r="A378" s="20"/>
      <c r="B378" s="20"/>
      <c r="C378" s="20"/>
      <c r="D378" s="20"/>
      <c r="E378" s="20"/>
      <c r="F378" s="20"/>
      <c r="G378" s="7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</row>
    <row r="379" spans="1:53" x14ac:dyDescent="0.25">
      <c r="A379" s="20"/>
      <c r="B379" s="20"/>
      <c r="C379" s="20"/>
      <c r="D379" s="20"/>
      <c r="E379" s="20"/>
      <c r="F379" s="20"/>
      <c r="G379" s="7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</row>
    <row r="380" spans="1:53" x14ac:dyDescent="0.25">
      <c r="A380" s="20"/>
      <c r="B380" s="20"/>
      <c r="C380" s="20"/>
      <c r="D380" s="20"/>
      <c r="E380" s="20"/>
      <c r="F380" s="20"/>
      <c r="G380" s="7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</row>
    <row r="381" spans="1:53" x14ac:dyDescent="0.25">
      <c r="A381" s="20"/>
      <c r="B381" s="20"/>
      <c r="C381" s="20"/>
      <c r="D381" s="20"/>
      <c r="E381" s="20"/>
      <c r="F381" s="20"/>
      <c r="G381" s="7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</row>
    <row r="382" spans="1:53" x14ac:dyDescent="0.25">
      <c r="A382" s="20"/>
      <c r="B382" s="20"/>
      <c r="C382" s="20"/>
      <c r="D382" s="20"/>
      <c r="E382" s="20"/>
      <c r="F382" s="20"/>
      <c r="G382" s="7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</row>
    <row r="383" spans="1:53" x14ac:dyDescent="0.25">
      <c r="A383" s="20"/>
      <c r="B383" s="20"/>
      <c r="C383" s="20"/>
      <c r="D383" s="20"/>
      <c r="E383" s="20"/>
      <c r="F383" s="20"/>
      <c r="G383" s="7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</row>
    <row r="384" spans="1:53" x14ac:dyDescent="0.25">
      <c r="A384" s="20"/>
      <c r="B384" s="20"/>
      <c r="C384" s="20"/>
      <c r="D384" s="20"/>
      <c r="E384" s="20"/>
      <c r="F384" s="20"/>
      <c r="G384" s="7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</row>
    <row r="385" spans="1:53" x14ac:dyDescent="0.25">
      <c r="A385" s="20"/>
      <c r="B385" s="20"/>
      <c r="C385" s="20"/>
      <c r="D385" s="20"/>
      <c r="E385" s="20"/>
      <c r="F385" s="20"/>
      <c r="G385" s="7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</row>
    <row r="386" spans="1:53" x14ac:dyDescent="0.25">
      <c r="A386" s="20"/>
      <c r="B386" s="20"/>
      <c r="C386" s="20"/>
      <c r="D386" s="20"/>
      <c r="E386" s="20"/>
      <c r="F386" s="20"/>
      <c r="G386" s="7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</row>
    <row r="387" spans="1:53" x14ac:dyDescent="0.25">
      <c r="A387" s="20"/>
      <c r="B387" s="20"/>
      <c r="C387" s="20"/>
      <c r="D387" s="20"/>
      <c r="E387" s="20"/>
      <c r="F387" s="20"/>
      <c r="G387" s="7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</row>
    <row r="388" spans="1:53" x14ac:dyDescent="0.25">
      <c r="A388" s="20"/>
      <c r="B388" s="20"/>
      <c r="C388" s="20"/>
      <c r="D388" s="20"/>
      <c r="E388" s="20"/>
      <c r="F388" s="20"/>
      <c r="G388" s="7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</row>
    <row r="389" spans="1:53" x14ac:dyDescent="0.25">
      <c r="A389" s="20"/>
      <c r="B389" s="20"/>
      <c r="C389" s="20"/>
      <c r="D389" s="20"/>
      <c r="E389" s="20"/>
      <c r="F389" s="20"/>
      <c r="G389" s="7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</row>
    <row r="390" spans="1:53" x14ac:dyDescent="0.25">
      <c r="A390" s="20"/>
      <c r="B390" s="20"/>
      <c r="C390" s="20"/>
      <c r="D390" s="20"/>
      <c r="E390" s="20"/>
      <c r="F390" s="20"/>
      <c r="G390" s="7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</row>
    <row r="391" spans="1:53" x14ac:dyDescent="0.25">
      <c r="A391" s="20"/>
      <c r="B391" s="20"/>
      <c r="C391" s="20"/>
      <c r="D391" s="20"/>
      <c r="E391" s="20"/>
      <c r="F391" s="20"/>
      <c r="G391" s="7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</row>
    <row r="392" spans="1:53" x14ac:dyDescent="0.25">
      <c r="A392" s="20"/>
      <c r="B392" s="20"/>
      <c r="C392" s="20"/>
      <c r="D392" s="20"/>
      <c r="E392" s="20"/>
      <c r="F392" s="20"/>
      <c r="G392" s="7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</row>
    <row r="393" spans="1:53" x14ac:dyDescent="0.25">
      <c r="A393" s="20"/>
      <c r="B393" s="20"/>
      <c r="C393" s="20"/>
      <c r="D393" s="20"/>
      <c r="E393" s="20"/>
      <c r="F393" s="20"/>
      <c r="G393" s="7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</row>
    <row r="394" spans="1:53" x14ac:dyDescent="0.25">
      <c r="A394" s="20"/>
      <c r="B394" s="20"/>
      <c r="C394" s="20"/>
      <c r="D394" s="20"/>
      <c r="E394" s="20"/>
      <c r="F394" s="20"/>
      <c r="G394" s="7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</row>
    <row r="395" spans="1:53" x14ac:dyDescent="0.25">
      <c r="A395" s="20"/>
      <c r="B395" s="20"/>
      <c r="C395" s="20"/>
      <c r="D395" s="20"/>
      <c r="E395" s="20"/>
      <c r="F395" s="20"/>
      <c r="G395" s="7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</row>
    <row r="396" spans="1:53" x14ac:dyDescent="0.25">
      <c r="A396" s="20"/>
      <c r="B396" s="20"/>
      <c r="C396" s="20"/>
      <c r="D396" s="20"/>
      <c r="E396" s="20"/>
      <c r="F396" s="20"/>
      <c r="G396" s="7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</row>
    <row r="397" spans="1:53" x14ac:dyDescent="0.25">
      <c r="A397" s="20"/>
      <c r="B397" s="20"/>
      <c r="C397" s="20"/>
      <c r="D397" s="20"/>
      <c r="E397" s="20"/>
      <c r="F397" s="20"/>
      <c r="G397" s="7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</row>
    <row r="398" spans="1:53" x14ac:dyDescent="0.25">
      <c r="A398" s="20"/>
      <c r="B398" s="20"/>
      <c r="C398" s="20"/>
      <c r="D398" s="20"/>
      <c r="E398" s="20"/>
      <c r="F398" s="20"/>
      <c r="G398" s="7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</row>
    <row r="399" spans="1:53" x14ac:dyDescent="0.25">
      <c r="A399" s="20"/>
      <c r="B399" s="20"/>
      <c r="C399" s="20"/>
      <c r="D399" s="20"/>
      <c r="E399" s="20"/>
      <c r="F399" s="20"/>
      <c r="G399" s="7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</row>
    <row r="400" spans="1:53" x14ac:dyDescent="0.25">
      <c r="A400" s="20"/>
      <c r="B400" s="20"/>
      <c r="C400" s="20"/>
      <c r="D400" s="20"/>
      <c r="E400" s="20"/>
      <c r="F400" s="20"/>
      <c r="G400" s="7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</row>
    <row r="401" spans="1:53" x14ac:dyDescent="0.25">
      <c r="A401" s="20"/>
      <c r="B401" s="20"/>
      <c r="C401" s="20"/>
      <c r="D401" s="20"/>
      <c r="E401" s="20"/>
      <c r="F401" s="20"/>
      <c r="G401" s="7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</row>
    <row r="402" spans="1:53" x14ac:dyDescent="0.25">
      <c r="A402" s="20"/>
      <c r="B402" s="20"/>
      <c r="C402" s="20"/>
      <c r="D402" s="20"/>
      <c r="E402" s="20"/>
      <c r="F402" s="20"/>
      <c r="G402" s="7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</row>
    <row r="403" spans="1:53" x14ac:dyDescent="0.25">
      <c r="A403" s="20"/>
      <c r="B403" s="20"/>
      <c r="C403" s="20"/>
      <c r="D403" s="20"/>
      <c r="E403" s="20"/>
      <c r="F403" s="20"/>
      <c r="G403" s="7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</row>
    <row r="404" spans="1:53" x14ac:dyDescent="0.25">
      <c r="A404" s="20"/>
      <c r="B404" s="20"/>
      <c r="C404" s="20"/>
      <c r="D404" s="20"/>
      <c r="E404" s="20"/>
      <c r="F404" s="20"/>
      <c r="G404" s="7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</row>
    <row r="405" spans="1:53" x14ac:dyDescent="0.25">
      <c r="A405" s="20"/>
      <c r="B405" s="20"/>
      <c r="C405" s="20"/>
      <c r="D405" s="20"/>
      <c r="E405" s="20"/>
      <c r="F405" s="20"/>
      <c r="G405" s="7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</row>
    <row r="406" spans="1:53" x14ac:dyDescent="0.25">
      <c r="A406" s="20"/>
      <c r="B406" s="20"/>
      <c r="C406" s="20"/>
      <c r="D406" s="20"/>
      <c r="E406" s="20"/>
      <c r="F406" s="20"/>
      <c r="G406" s="7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</row>
    <row r="407" spans="1:53" x14ac:dyDescent="0.25">
      <c r="A407" s="20"/>
      <c r="B407" s="20"/>
      <c r="C407" s="20"/>
      <c r="D407" s="20"/>
      <c r="E407" s="20"/>
      <c r="F407" s="20"/>
      <c r="G407" s="7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</row>
    <row r="408" spans="1:53" x14ac:dyDescent="0.25">
      <c r="A408" s="20"/>
      <c r="B408" s="20"/>
      <c r="C408" s="20"/>
      <c r="D408" s="20"/>
      <c r="E408" s="20"/>
      <c r="F408" s="20"/>
      <c r="G408" s="7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</row>
    <row r="409" spans="1:53" x14ac:dyDescent="0.25">
      <c r="A409" s="20"/>
      <c r="B409" s="20"/>
      <c r="C409" s="20"/>
      <c r="D409" s="20"/>
      <c r="E409" s="20"/>
      <c r="F409" s="20"/>
      <c r="G409" s="7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</row>
    <row r="410" spans="1:53" x14ac:dyDescent="0.25">
      <c r="A410" s="20"/>
      <c r="B410" s="20"/>
      <c r="C410" s="20"/>
      <c r="D410" s="20"/>
      <c r="E410" s="20"/>
      <c r="F410" s="20"/>
      <c r="G410" s="7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</row>
    <row r="411" spans="1:53" x14ac:dyDescent="0.25">
      <c r="A411" s="20"/>
      <c r="B411" s="20"/>
      <c r="C411" s="20"/>
      <c r="D411" s="20"/>
      <c r="E411" s="20"/>
      <c r="F411" s="20"/>
      <c r="G411" s="7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</row>
    <row r="412" spans="1:53" x14ac:dyDescent="0.25">
      <c r="A412" s="20"/>
      <c r="B412" s="20"/>
      <c r="C412" s="20"/>
      <c r="D412" s="20"/>
      <c r="E412" s="20"/>
      <c r="F412" s="20"/>
      <c r="G412" s="7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</row>
    <row r="413" spans="1:53" x14ac:dyDescent="0.25">
      <c r="A413" s="20"/>
      <c r="B413" s="20"/>
      <c r="C413" s="20"/>
      <c r="D413" s="20"/>
      <c r="E413" s="20"/>
      <c r="F413" s="20"/>
      <c r="G413" s="7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</row>
    <row r="414" spans="1:53" x14ac:dyDescent="0.25">
      <c r="A414" s="20"/>
      <c r="B414" s="20"/>
      <c r="C414" s="20"/>
      <c r="D414" s="20"/>
      <c r="E414" s="20"/>
      <c r="F414" s="20"/>
      <c r="G414" s="7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</row>
    <row r="415" spans="1:53" x14ac:dyDescent="0.25">
      <c r="A415" s="20"/>
      <c r="B415" s="20"/>
      <c r="C415" s="20"/>
      <c r="D415" s="20"/>
      <c r="E415" s="20"/>
      <c r="F415" s="20"/>
      <c r="G415" s="7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</row>
    <row r="416" spans="1:53" x14ac:dyDescent="0.25">
      <c r="A416" s="20"/>
      <c r="B416" s="20"/>
      <c r="C416" s="20"/>
      <c r="D416" s="20"/>
      <c r="E416" s="20"/>
      <c r="F416" s="20"/>
      <c r="G416" s="7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</row>
    <row r="417" spans="1:53" x14ac:dyDescent="0.25">
      <c r="A417" s="20"/>
      <c r="B417" s="20"/>
      <c r="C417" s="20"/>
      <c r="D417" s="20"/>
      <c r="E417" s="20"/>
      <c r="F417" s="20"/>
      <c r="G417" s="7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</row>
    <row r="418" spans="1:53" x14ac:dyDescent="0.25">
      <c r="A418" s="20"/>
      <c r="B418" s="20"/>
      <c r="C418" s="20"/>
      <c r="D418" s="20"/>
      <c r="E418" s="20"/>
      <c r="F418" s="20"/>
      <c r="G418" s="7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</row>
    <row r="419" spans="1:53" x14ac:dyDescent="0.25">
      <c r="A419" s="20"/>
      <c r="B419" s="20"/>
      <c r="C419" s="20"/>
      <c r="D419" s="20"/>
      <c r="E419" s="20"/>
      <c r="F419" s="20"/>
      <c r="G419" s="7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</row>
    <row r="420" spans="1:53" x14ac:dyDescent="0.25">
      <c r="A420" s="20"/>
      <c r="B420" s="20"/>
      <c r="C420" s="20"/>
      <c r="D420" s="20"/>
      <c r="E420" s="20"/>
      <c r="F420" s="20"/>
      <c r="G420" s="7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</row>
    <row r="421" spans="1:53" x14ac:dyDescent="0.25">
      <c r="A421" s="20"/>
      <c r="B421" s="20"/>
      <c r="C421" s="20"/>
      <c r="D421" s="20"/>
      <c r="E421" s="20"/>
      <c r="F421" s="20"/>
      <c r="G421" s="7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</row>
    <row r="422" spans="1:53" x14ac:dyDescent="0.25">
      <c r="A422" s="20"/>
      <c r="B422" s="20"/>
      <c r="C422" s="20"/>
      <c r="D422" s="20"/>
      <c r="E422" s="20"/>
      <c r="F422" s="20"/>
      <c r="G422" s="7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</row>
    <row r="423" spans="1:53" x14ac:dyDescent="0.25">
      <c r="A423" s="20"/>
      <c r="B423" s="20"/>
      <c r="C423" s="20"/>
      <c r="D423" s="20"/>
      <c r="E423" s="20"/>
      <c r="F423" s="20"/>
      <c r="G423" s="7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</row>
    <row r="424" spans="1:53" x14ac:dyDescent="0.25">
      <c r="A424" s="20"/>
      <c r="B424" s="20"/>
      <c r="C424" s="20"/>
      <c r="D424" s="20"/>
      <c r="E424" s="20"/>
      <c r="F424" s="20"/>
      <c r="G424" s="7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</row>
    <row r="425" spans="1:53" x14ac:dyDescent="0.25">
      <c r="A425" s="20"/>
      <c r="B425" s="20"/>
      <c r="C425" s="20"/>
      <c r="D425" s="20"/>
      <c r="E425" s="20"/>
      <c r="F425" s="20"/>
      <c r="G425" s="7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</row>
    <row r="426" spans="1:53" x14ac:dyDescent="0.25">
      <c r="A426" s="20"/>
      <c r="B426" s="20"/>
      <c r="C426" s="20"/>
      <c r="D426" s="20"/>
      <c r="E426" s="20"/>
      <c r="F426" s="20"/>
      <c r="G426" s="7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</row>
    <row r="427" spans="1:53" x14ac:dyDescent="0.25">
      <c r="A427" s="20"/>
      <c r="B427" s="20"/>
      <c r="C427" s="20"/>
      <c r="D427" s="20"/>
      <c r="E427" s="20"/>
      <c r="F427" s="20"/>
      <c r="G427" s="7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</row>
    <row r="428" spans="1:53" x14ac:dyDescent="0.25">
      <c r="A428" s="20"/>
      <c r="B428" s="20"/>
      <c r="C428" s="20"/>
      <c r="D428" s="20"/>
      <c r="E428" s="20"/>
      <c r="F428" s="20"/>
      <c r="G428" s="7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</row>
    <row r="429" spans="1:53" x14ac:dyDescent="0.25">
      <c r="A429" s="20"/>
      <c r="B429" s="20"/>
      <c r="C429" s="20"/>
      <c r="D429" s="20"/>
      <c r="E429" s="20"/>
      <c r="F429" s="20"/>
      <c r="G429" s="7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</row>
    <row r="430" spans="1:53" x14ac:dyDescent="0.25">
      <c r="A430" s="20"/>
      <c r="B430" s="20"/>
      <c r="C430" s="20"/>
      <c r="D430" s="20"/>
      <c r="E430" s="20"/>
      <c r="F430" s="20"/>
      <c r="G430" s="7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</row>
    <row r="431" spans="1:53" x14ac:dyDescent="0.25">
      <c r="A431" s="20"/>
      <c r="B431" s="20"/>
      <c r="C431" s="20"/>
      <c r="D431" s="20"/>
      <c r="E431" s="20"/>
      <c r="F431" s="20"/>
      <c r="G431" s="7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</row>
    <row r="432" spans="1:53" x14ac:dyDescent="0.25">
      <c r="A432" s="20"/>
      <c r="B432" s="20"/>
      <c r="C432" s="20"/>
      <c r="D432" s="20"/>
      <c r="E432" s="20"/>
      <c r="F432" s="20"/>
      <c r="G432" s="7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</row>
    <row r="433" spans="1:53" x14ac:dyDescent="0.25">
      <c r="A433" s="20"/>
      <c r="B433" s="20"/>
      <c r="C433" s="20"/>
      <c r="D433" s="20"/>
      <c r="E433" s="20"/>
      <c r="F433" s="20"/>
      <c r="G433" s="7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</row>
    <row r="434" spans="1:53" x14ac:dyDescent="0.25">
      <c r="A434" s="20"/>
      <c r="B434" s="20"/>
      <c r="C434" s="20"/>
      <c r="D434" s="20"/>
      <c r="E434" s="20"/>
      <c r="F434" s="20"/>
      <c r="G434" s="7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</row>
    <row r="435" spans="1:53" x14ac:dyDescent="0.25">
      <c r="A435" s="20"/>
      <c r="B435" s="20"/>
      <c r="C435" s="20"/>
      <c r="D435" s="20"/>
      <c r="E435" s="20"/>
      <c r="F435" s="20"/>
      <c r="G435" s="7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</row>
    <row r="436" spans="1:53" x14ac:dyDescent="0.25">
      <c r="A436" s="20"/>
      <c r="B436" s="20"/>
      <c r="C436" s="20"/>
      <c r="D436" s="20"/>
      <c r="E436" s="20"/>
      <c r="F436" s="20"/>
      <c r="G436" s="7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</row>
    <row r="437" spans="1:53" x14ac:dyDescent="0.25">
      <c r="A437" s="20"/>
      <c r="B437" s="20"/>
      <c r="C437" s="20"/>
      <c r="D437" s="20"/>
      <c r="E437" s="20"/>
      <c r="F437" s="20"/>
      <c r="G437" s="7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</row>
    <row r="438" spans="1:53" x14ac:dyDescent="0.25">
      <c r="A438" s="20"/>
      <c r="B438" s="20"/>
      <c r="C438" s="20"/>
      <c r="D438" s="20"/>
      <c r="E438" s="20"/>
      <c r="F438" s="20"/>
      <c r="G438" s="7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</row>
    <row r="439" spans="1:53" x14ac:dyDescent="0.25">
      <c r="A439" s="20"/>
      <c r="B439" s="20"/>
      <c r="C439" s="20"/>
      <c r="D439" s="20"/>
      <c r="E439" s="20"/>
      <c r="F439" s="20"/>
      <c r="G439" s="7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</row>
    <row r="440" spans="1:53" x14ac:dyDescent="0.25">
      <c r="A440" s="20"/>
      <c r="B440" s="20"/>
      <c r="C440" s="20"/>
      <c r="D440" s="20"/>
      <c r="E440" s="20"/>
      <c r="F440" s="20"/>
      <c r="G440" s="7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</row>
    <row r="441" spans="1:53" x14ac:dyDescent="0.25">
      <c r="A441" s="20"/>
      <c r="B441" s="20"/>
      <c r="C441" s="20"/>
      <c r="D441" s="20"/>
      <c r="E441" s="20"/>
      <c r="F441" s="20"/>
      <c r="G441" s="7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</row>
    <row r="442" spans="1:53" x14ac:dyDescent="0.25">
      <c r="A442" s="20"/>
      <c r="B442" s="20"/>
      <c r="C442" s="20"/>
      <c r="D442" s="20"/>
      <c r="E442" s="20"/>
      <c r="F442" s="20"/>
      <c r="G442" s="7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</row>
    <row r="443" spans="1:53" x14ac:dyDescent="0.25">
      <c r="A443" s="20"/>
      <c r="B443" s="20"/>
      <c r="C443" s="20"/>
      <c r="D443" s="20"/>
      <c r="E443" s="20"/>
      <c r="F443" s="20"/>
      <c r="G443" s="7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</row>
    <row r="444" spans="1:53" x14ac:dyDescent="0.25">
      <c r="A444" s="20"/>
      <c r="B444" s="20"/>
      <c r="C444" s="20"/>
      <c r="D444" s="20"/>
      <c r="E444" s="20"/>
      <c r="F444" s="20"/>
      <c r="G444" s="7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</row>
    <row r="445" spans="1:53" x14ac:dyDescent="0.25">
      <c r="A445" s="20"/>
      <c r="B445" s="20"/>
      <c r="C445" s="20"/>
      <c r="D445" s="20"/>
      <c r="E445" s="20"/>
      <c r="F445" s="20"/>
      <c r="G445" s="7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</row>
    <row r="446" spans="1:53" x14ac:dyDescent="0.25">
      <c r="A446" s="20"/>
      <c r="B446" s="20"/>
      <c r="C446" s="20"/>
      <c r="D446" s="20"/>
      <c r="E446" s="20"/>
      <c r="F446" s="20"/>
      <c r="G446" s="7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</row>
    <row r="447" spans="1:53" x14ac:dyDescent="0.25">
      <c r="A447" s="20"/>
      <c r="B447" s="20"/>
      <c r="C447" s="20"/>
      <c r="D447" s="20"/>
      <c r="E447" s="20"/>
      <c r="F447" s="20"/>
      <c r="G447" s="7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</row>
    <row r="448" spans="1:53" x14ac:dyDescent="0.25">
      <c r="A448" s="20"/>
      <c r="B448" s="20"/>
      <c r="C448" s="20"/>
      <c r="D448" s="20"/>
      <c r="E448" s="20"/>
      <c r="F448" s="20"/>
      <c r="G448" s="7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</row>
    <row r="449" spans="1:53" x14ac:dyDescent="0.25">
      <c r="A449" s="20"/>
      <c r="B449" s="20"/>
      <c r="C449" s="20"/>
      <c r="D449" s="20"/>
      <c r="E449" s="20"/>
      <c r="F449" s="20"/>
      <c r="G449" s="7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</row>
    <row r="450" spans="1:53" x14ac:dyDescent="0.25">
      <c r="A450" s="20"/>
      <c r="B450" s="20"/>
      <c r="C450" s="20"/>
      <c r="D450" s="20"/>
      <c r="E450" s="20"/>
      <c r="F450" s="20"/>
      <c r="G450" s="7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</row>
    <row r="451" spans="1:53" x14ac:dyDescent="0.25">
      <c r="A451" s="20"/>
      <c r="B451" s="20"/>
      <c r="C451" s="20"/>
      <c r="D451" s="20"/>
      <c r="E451" s="20"/>
      <c r="F451" s="20"/>
      <c r="G451" s="7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</row>
    <row r="452" spans="1:53" x14ac:dyDescent="0.25">
      <c r="A452" s="20"/>
      <c r="B452" s="20"/>
      <c r="C452" s="20"/>
      <c r="D452" s="20"/>
      <c r="E452" s="20"/>
      <c r="F452" s="20"/>
      <c r="G452" s="7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</row>
    <row r="453" spans="1:53" x14ac:dyDescent="0.25">
      <c r="A453" s="20"/>
      <c r="B453" s="20"/>
      <c r="C453" s="20"/>
      <c r="D453" s="20"/>
      <c r="E453" s="20"/>
      <c r="F453" s="20"/>
      <c r="G453" s="7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</row>
    <row r="454" spans="1:53" x14ac:dyDescent="0.25">
      <c r="A454" s="20"/>
      <c r="B454" s="20"/>
      <c r="C454" s="20"/>
      <c r="D454" s="20"/>
      <c r="E454" s="20"/>
      <c r="F454" s="20"/>
      <c r="G454" s="7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</row>
    <row r="455" spans="1:53" x14ac:dyDescent="0.25">
      <c r="A455" s="20"/>
      <c r="B455" s="20"/>
      <c r="C455" s="20"/>
      <c r="D455" s="20"/>
      <c r="E455" s="20"/>
      <c r="F455" s="20"/>
      <c r="G455" s="7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</row>
    <row r="456" spans="1:53" x14ac:dyDescent="0.25">
      <c r="A456" s="20"/>
      <c r="B456" s="20"/>
      <c r="C456" s="20"/>
      <c r="D456" s="20"/>
      <c r="E456" s="20"/>
      <c r="F456" s="20"/>
      <c r="G456" s="7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</row>
    <row r="457" spans="1:53" x14ac:dyDescent="0.25">
      <c r="A457" s="20"/>
      <c r="B457" s="20"/>
      <c r="C457" s="20"/>
      <c r="D457" s="20"/>
      <c r="E457" s="20"/>
      <c r="F457" s="20"/>
      <c r="G457" s="7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</row>
    <row r="458" spans="1:53" x14ac:dyDescent="0.25">
      <c r="A458" s="20"/>
      <c r="B458" s="20"/>
      <c r="C458" s="20"/>
      <c r="D458" s="20"/>
      <c r="E458" s="20"/>
      <c r="F458" s="20"/>
      <c r="G458" s="7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</row>
    <row r="459" spans="1:53" x14ac:dyDescent="0.25">
      <c r="A459" s="20"/>
      <c r="B459" s="20"/>
      <c r="C459" s="20"/>
      <c r="D459" s="20"/>
      <c r="E459" s="20"/>
      <c r="F459" s="20"/>
      <c r="G459" s="7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</row>
    <row r="460" spans="1:53" x14ac:dyDescent="0.25">
      <c r="A460" s="20"/>
      <c r="B460" s="20"/>
      <c r="C460" s="20"/>
      <c r="D460" s="20"/>
      <c r="E460" s="20"/>
      <c r="F460" s="20"/>
      <c r="G460" s="7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</row>
    <row r="461" spans="1:53" x14ac:dyDescent="0.25">
      <c r="A461" s="20"/>
      <c r="B461" s="20"/>
      <c r="C461" s="20"/>
      <c r="D461" s="20"/>
      <c r="E461" s="20"/>
      <c r="F461" s="20"/>
      <c r="G461" s="7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</row>
    <row r="462" spans="1:53" x14ac:dyDescent="0.25">
      <c r="A462" s="20"/>
      <c r="B462" s="20"/>
      <c r="C462" s="20"/>
      <c r="D462" s="20"/>
      <c r="E462" s="20"/>
      <c r="F462" s="20"/>
      <c r="G462" s="7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</row>
    <row r="463" spans="1:53" x14ac:dyDescent="0.25">
      <c r="A463" s="20"/>
      <c r="B463" s="20"/>
      <c r="C463" s="20"/>
      <c r="D463" s="20"/>
      <c r="E463" s="20"/>
      <c r="F463" s="20"/>
      <c r="G463" s="7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</row>
    <row r="464" spans="1:53" x14ac:dyDescent="0.25">
      <c r="A464" s="20"/>
      <c r="B464" s="20"/>
      <c r="C464" s="20"/>
      <c r="D464" s="20"/>
      <c r="E464" s="20"/>
      <c r="F464" s="20"/>
      <c r="G464" s="7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</row>
    <row r="465" spans="1:53" x14ac:dyDescent="0.25">
      <c r="A465" s="20"/>
      <c r="B465" s="20"/>
      <c r="C465" s="20"/>
      <c r="D465" s="20"/>
      <c r="E465" s="20"/>
      <c r="F465" s="20"/>
      <c r="G465" s="7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</row>
    <row r="466" spans="1:53" x14ac:dyDescent="0.25">
      <c r="A466" s="20"/>
      <c r="B466" s="20"/>
      <c r="C466" s="20"/>
      <c r="D466" s="20"/>
      <c r="E466" s="20"/>
      <c r="F466" s="20"/>
      <c r="G466" s="7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</row>
    <row r="467" spans="1:53" x14ac:dyDescent="0.25">
      <c r="A467" s="20"/>
      <c r="B467" s="20"/>
      <c r="C467" s="20"/>
      <c r="D467" s="20"/>
      <c r="E467" s="20"/>
      <c r="F467" s="20"/>
      <c r="G467" s="7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</row>
    <row r="468" spans="1:53" x14ac:dyDescent="0.25">
      <c r="A468" s="20"/>
      <c r="B468" s="20"/>
      <c r="C468" s="20"/>
      <c r="D468" s="20"/>
      <c r="E468" s="20"/>
      <c r="F468" s="20"/>
      <c r="G468" s="7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</row>
    <row r="469" spans="1:53" x14ac:dyDescent="0.25">
      <c r="A469" s="20"/>
      <c r="B469" s="20"/>
      <c r="C469" s="20"/>
      <c r="D469" s="20"/>
      <c r="E469" s="20"/>
      <c r="F469" s="20"/>
      <c r="G469" s="7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</row>
    <row r="470" spans="1:53" x14ac:dyDescent="0.25">
      <c r="A470" s="20"/>
      <c r="B470" s="20"/>
      <c r="C470" s="20"/>
      <c r="D470" s="20"/>
      <c r="E470" s="20"/>
      <c r="F470" s="20"/>
      <c r="G470" s="7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</row>
    <row r="471" spans="1:53" x14ac:dyDescent="0.25">
      <c r="A471" s="20"/>
      <c r="B471" s="20"/>
      <c r="C471" s="20"/>
      <c r="D471" s="20"/>
      <c r="E471" s="20"/>
      <c r="F471" s="20"/>
      <c r="G471" s="7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</row>
    <row r="472" spans="1:53" x14ac:dyDescent="0.25">
      <c r="A472" s="20"/>
      <c r="B472" s="20"/>
      <c r="C472" s="20"/>
      <c r="D472" s="20"/>
      <c r="E472" s="20"/>
      <c r="F472" s="20"/>
      <c r="G472" s="7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</row>
    <row r="473" spans="1:53" x14ac:dyDescent="0.25">
      <c r="A473" s="20"/>
      <c r="B473" s="20"/>
      <c r="C473" s="20"/>
      <c r="D473" s="20"/>
      <c r="E473" s="20"/>
      <c r="F473" s="20"/>
      <c r="G473" s="7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</row>
    <row r="474" spans="1:53" x14ac:dyDescent="0.25">
      <c r="A474" s="20"/>
      <c r="B474" s="20"/>
      <c r="C474" s="20"/>
      <c r="D474" s="20"/>
      <c r="E474" s="20"/>
      <c r="F474" s="20"/>
      <c r="G474" s="7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</row>
    <row r="475" spans="1:53" x14ac:dyDescent="0.25">
      <c r="A475" s="20"/>
      <c r="B475" s="20"/>
      <c r="C475" s="20"/>
      <c r="D475" s="20"/>
      <c r="E475" s="20"/>
      <c r="F475" s="20"/>
      <c r="G475" s="7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</row>
    <row r="476" spans="1:53" x14ac:dyDescent="0.25">
      <c r="A476" s="20"/>
      <c r="B476" s="20"/>
      <c r="C476" s="20"/>
      <c r="D476" s="20"/>
      <c r="E476" s="20"/>
      <c r="F476" s="20"/>
      <c r="G476" s="7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</row>
    <row r="477" spans="1:53" x14ac:dyDescent="0.25">
      <c r="A477" s="20"/>
      <c r="B477" s="20"/>
      <c r="C477" s="20"/>
      <c r="D477" s="20"/>
      <c r="E477" s="20"/>
      <c r="F477" s="20"/>
      <c r="G477" s="7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</row>
    <row r="478" spans="1:53" x14ac:dyDescent="0.25">
      <c r="A478" s="20"/>
      <c r="B478" s="20"/>
      <c r="C478" s="20"/>
      <c r="D478" s="20"/>
      <c r="E478" s="20"/>
      <c r="F478" s="20"/>
      <c r="G478" s="7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</row>
    <row r="479" spans="1:53" x14ac:dyDescent="0.25">
      <c r="A479" s="20"/>
      <c r="B479" s="20"/>
      <c r="C479" s="20"/>
      <c r="D479" s="20"/>
      <c r="E479" s="20"/>
      <c r="F479" s="20"/>
      <c r="G479" s="7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</row>
    <row r="480" spans="1:53" x14ac:dyDescent="0.25">
      <c r="A480" s="20"/>
      <c r="B480" s="20"/>
      <c r="C480" s="20"/>
      <c r="D480" s="20"/>
      <c r="E480" s="20"/>
      <c r="F480" s="20"/>
      <c r="G480" s="7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</row>
    <row r="481" spans="1:53" x14ac:dyDescent="0.25">
      <c r="A481" s="20"/>
      <c r="B481" s="20"/>
      <c r="C481" s="20"/>
      <c r="D481" s="20"/>
      <c r="E481" s="20"/>
      <c r="F481" s="20"/>
      <c r="G481" s="7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</row>
    <row r="482" spans="1:53" x14ac:dyDescent="0.25">
      <c r="A482" s="20"/>
      <c r="B482" s="20"/>
      <c r="C482" s="20"/>
      <c r="D482" s="20"/>
      <c r="E482" s="20"/>
      <c r="F482" s="20"/>
      <c r="G482" s="7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</row>
    <row r="483" spans="1:53" x14ac:dyDescent="0.25">
      <c r="A483" s="20"/>
      <c r="B483" s="20"/>
      <c r="C483" s="20"/>
      <c r="D483" s="20"/>
      <c r="E483" s="20"/>
      <c r="F483" s="20"/>
      <c r="G483" s="7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</row>
    <row r="484" spans="1:53" x14ac:dyDescent="0.25">
      <c r="A484" s="20"/>
      <c r="B484" s="20"/>
      <c r="C484" s="20"/>
      <c r="D484" s="20"/>
      <c r="E484" s="20"/>
      <c r="F484" s="20"/>
      <c r="G484" s="7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</row>
    <row r="485" spans="1:53" x14ac:dyDescent="0.25">
      <c r="A485" s="20"/>
      <c r="B485" s="20"/>
      <c r="C485" s="20"/>
      <c r="D485" s="20"/>
      <c r="E485" s="20"/>
      <c r="F485" s="20"/>
      <c r="G485" s="7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</row>
    <row r="486" spans="1:53" x14ac:dyDescent="0.25">
      <c r="A486" s="20"/>
      <c r="B486" s="20"/>
      <c r="C486" s="20"/>
      <c r="D486" s="20"/>
      <c r="E486" s="20"/>
      <c r="F486" s="20"/>
      <c r="G486" s="7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</row>
    <row r="487" spans="1:53" x14ac:dyDescent="0.25">
      <c r="A487" s="20"/>
      <c r="B487" s="20"/>
      <c r="C487" s="20"/>
      <c r="D487" s="20"/>
      <c r="E487" s="20"/>
      <c r="F487" s="20"/>
      <c r="G487" s="7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</row>
    <row r="488" spans="1:53" x14ac:dyDescent="0.25">
      <c r="A488" s="20"/>
      <c r="B488" s="20"/>
      <c r="C488" s="20"/>
      <c r="D488" s="20"/>
      <c r="E488" s="20"/>
      <c r="F488" s="20"/>
      <c r="G488" s="7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</row>
    <row r="489" spans="1:53" x14ac:dyDescent="0.25">
      <c r="A489" s="20"/>
      <c r="B489" s="20"/>
      <c r="C489" s="20"/>
      <c r="D489" s="20"/>
      <c r="E489" s="20"/>
      <c r="F489" s="20"/>
      <c r="G489" s="7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</row>
    <row r="490" spans="1:53" x14ac:dyDescent="0.25">
      <c r="A490" s="20"/>
      <c r="B490" s="20"/>
      <c r="C490" s="20"/>
      <c r="D490" s="20"/>
      <c r="E490" s="20"/>
      <c r="F490" s="20"/>
      <c r="G490" s="7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</row>
    <row r="491" spans="1:53" x14ac:dyDescent="0.25">
      <c r="A491" s="20"/>
      <c r="B491" s="20"/>
      <c r="C491" s="20"/>
      <c r="D491" s="20"/>
      <c r="E491" s="20"/>
      <c r="F491" s="20"/>
      <c r="G491" s="7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</row>
    <row r="492" spans="1:53" x14ac:dyDescent="0.25">
      <c r="A492" s="20"/>
      <c r="B492" s="20"/>
      <c r="C492" s="20"/>
      <c r="D492" s="20"/>
      <c r="E492" s="20"/>
      <c r="F492" s="20"/>
      <c r="G492" s="7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</row>
    <row r="493" spans="1:53" x14ac:dyDescent="0.25">
      <c r="A493" s="20"/>
      <c r="B493" s="20"/>
      <c r="C493" s="20"/>
      <c r="D493" s="20"/>
      <c r="E493" s="20"/>
      <c r="F493" s="20"/>
      <c r="G493" s="7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</row>
    <row r="494" spans="1:53" x14ac:dyDescent="0.25">
      <c r="A494" s="20"/>
      <c r="B494" s="20"/>
      <c r="C494" s="20"/>
      <c r="D494" s="20"/>
      <c r="E494" s="20"/>
      <c r="F494" s="20"/>
      <c r="G494" s="7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</row>
    <row r="495" spans="1:53" x14ac:dyDescent="0.25">
      <c r="A495" s="20"/>
      <c r="B495" s="20"/>
      <c r="C495" s="20"/>
      <c r="D495" s="20"/>
      <c r="E495" s="20"/>
      <c r="F495" s="20"/>
      <c r="G495" s="7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</row>
    <row r="496" spans="1:53" x14ac:dyDescent="0.25">
      <c r="A496" s="20"/>
      <c r="B496" s="20"/>
      <c r="C496" s="20"/>
      <c r="D496" s="20"/>
      <c r="E496" s="20"/>
      <c r="F496" s="20"/>
      <c r="G496" s="7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</row>
    <row r="497" spans="1:53" x14ac:dyDescent="0.25">
      <c r="A497" s="20"/>
      <c r="B497" s="20"/>
      <c r="C497" s="20"/>
      <c r="D497" s="20"/>
      <c r="E497" s="20"/>
      <c r="F497" s="20"/>
      <c r="G497" s="7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</row>
    <row r="498" spans="1:53" x14ac:dyDescent="0.25">
      <c r="A498" s="20"/>
      <c r="B498" s="20"/>
      <c r="C498" s="20"/>
      <c r="D498" s="20"/>
      <c r="E498" s="20"/>
      <c r="F498" s="20"/>
      <c r="G498" s="7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</row>
    <row r="499" spans="1:53" x14ac:dyDescent="0.25">
      <c r="A499" s="20"/>
      <c r="B499" s="20"/>
      <c r="C499" s="20"/>
      <c r="D499" s="20"/>
      <c r="E499" s="20"/>
      <c r="F499" s="20"/>
      <c r="G499" s="7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</row>
  </sheetData>
  <autoFilter ref="A3:AL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2025-09-25T11:10:30Z</dcterms:created>
  <dcterms:modified xsi:type="dcterms:W3CDTF">2025-09-26T08:12:07Z</dcterms:modified>
</cp:coreProperties>
</file>