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9,25 ПОКОМ КИ филиалы\"/>
    </mc:Choice>
  </mc:AlternateContent>
  <xr:revisionPtr revIDLastSave="0" documentId="13_ncr:1_{34441BAD-C1E8-40E6-9460-04C0C738D35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0" i="1" l="1"/>
  <c r="S99" i="1"/>
  <c r="AI99" i="1" s="1"/>
  <c r="S98" i="1"/>
  <c r="S95" i="1"/>
  <c r="AI95" i="1" s="1"/>
  <c r="S94" i="1"/>
  <c r="S93" i="1"/>
  <c r="AI93" i="1" s="1"/>
  <c r="S92" i="1"/>
  <c r="S91" i="1"/>
  <c r="AI91" i="1" s="1"/>
  <c r="S90" i="1"/>
  <c r="AI90" i="1" s="1"/>
  <c r="S8" i="1"/>
  <c r="S11" i="1"/>
  <c r="S12" i="1"/>
  <c r="S14" i="1"/>
  <c r="S15" i="1"/>
  <c r="AI15" i="1" s="1"/>
  <c r="S18" i="1"/>
  <c r="S24" i="1"/>
  <c r="S26" i="1"/>
  <c r="S27" i="1"/>
  <c r="AI27" i="1" s="1"/>
  <c r="S29" i="1"/>
  <c r="S30" i="1"/>
  <c r="S31" i="1"/>
  <c r="S32" i="1"/>
  <c r="S42" i="1"/>
  <c r="S45" i="1"/>
  <c r="AI45" i="1" s="1"/>
  <c r="S47" i="1"/>
  <c r="S49" i="1"/>
  <c r="AI49" i="1" s="1"/>
  <c r="S55" i="1"/>
  <c r="S56" i="1"/>
  <c r="S58" i="1"/>
  <c r="S59" i="1"/>
  <c r="AI59" i="1" s="1"/>
  <c r="S60" i="1"/>
  <c r="S62" i="1"/>
  <c r="S63" i="1"/>
  <c r="S64" i="1"/>
  <c r="S66" i="1"/>
  <c r="S67" i="1"/>
  <c r="AI67" i="1" s="1"/>
  <c r="S68" i="1"/>
  <c r="S69" i="1"/>
  <c r="AI69" i="1" s="1"/>
  <c r="S71" i="1"/>
  <c r="S73" i="1"/>
  <c r="S74" i="1"/>
  <c r="S75" i="1"/>
  <c r="AI75" i="1" s="1"/>
  <c r="S76" i="1"/>
  <c r="S77" i="1"/>
  <c r="AI77" i="1" s="1"/>
  <c r="S79" i="1"/>
  <c r="AI79" i="1" s="1"/>
  <c r="S81" i="1"/>
  <c r="AI81" i="1" s="1"/>
  <c r="S84" i="1"/>
  <c r="AI84" i="1" s="1"/>
  <c r="S85" i="1"/>
  <c r="AI85" i="1" s="1"/>
  <c r="S86" i="1"/>
  <c r="AI86" i="1" s="1"/>
  <c r="S89" i="1"/>
  <c r="AI89" i="1" s="1"/>
  <c r="AI92" i="1"/>
  <c r="AI94" i="1"/>
  <c r="S96" i="1"/>
  <c r="AI96" i="1" s="1"/>
  <c r="S97" i="1"/>
  <c r="AI97" i="1" s="1"/>
  <c r="AI98" i="1"/>
  <c r="AI100" i="1"/>
  <c r="AI11" i="1"/>
  <c r="AI29" i="1"/>
  <c r="AI31" i="1"/>
  <c r="AI47" i="1"/>
  <c r="AI55" i="1"/>
  <c r="AI63" i="1"/>
  <c r="AI71" i="1"/>
  <c r="AI73" i="1"/>
  <c r="AI76" i="1" l="1"/>
  <c r="AI74" i="1"/>
  <c r="AI68" i="1"/>
  <c r="AI66" i="1"/>
  <c r="AI64" i="1"/>
  <c r="AI62" i="1"/>
  <c r="AI60" i="1"/>
  <c r="AI58" i="1"/>
  <c r="AI56" i="1"/>
  <c r="AI42" i="1"/>
  <c r="AI32" i="1"/>
  <c r="AI30" i="1"/>
  <c r="AI26" i="1"/>
  <c r="AI24" i="1"/>
  <c r="AI18" i="1"/>
  <c r="AI14" i="1"/>
  <c r="AI12" i="1"/>
  <c r="AI8" i="1"/>
  <c r="Q7" i="1"/>
  <c r="Q8" i="1"/>
  <c r="V8" i="1" s="1"/>
  <c r="Q9" i="1"/>
  <c r="Q10" i="1"/>
  <c r="Q11" i="1"/>
  <c r="V11" i="1" s="1"/>
  <c r="Q12" i="1"/>
  <c r="V12" i="1" s="1"/>
  <c r="Q13" i="1"/>
  <c r="Q14" i="1"/>
  <c r="V14" i="1" s="1"/>
  <c r="Q15" i="1"/>
  <c r="V15" i="1" s="1"/>
  <c r="Q16" i="1"/>
  <c r="R16" i="1" s="1"/>
  <c r="Q17" i="1"/>
  <c r="R17" i="1" s="1"/>
  <c r="S17" i="1" s="1"/>
  <c r="Q18" i="1"/>
  <c r="V18" i="1" s="1"/>
  <c r="Q19" i="1"/>
  <c r="R19" i="1" s="1"/>
  <c r="S19" i="1" s="1"/>
  <c r="Q20" i="1"/>
  <c r="R20" i="1" s="1"/>
  <c r="Q21" i="1"/>
  <c r="R21" i="1" s="1"/>
  <c r="S21" i="1" s="1"/>
  <c r="Q22" i="1"/>
  <c r="Q23" i="1"/>
  <c r="R23" i="1" s="1"/>
  <c r="S23" i="1" s="1"/>
  <c r="Q24" i="1"/>
  <c r="V24" i="1" s="1"/>
  <c r="Q25" i="1"/>
  <c r="Q26" i="1"/>
  <c r="V26" i="1" s="1"/>
  <c r="Q27" i="1"/>
  <c r="V27" i="1" s="1"/>
  <c r="Q28" i="1"/>
  <c r="Q29" i="1"/>
  <c r="V29" i="1" s="1"/>
  <c r="Q30" i="1"/>
  <c r="V30" i="1" s="1"/>
  <c r="Q31" i="1"/>
  <c r="V31" i="1" s="1"/>
  <c r="Q32" i="1"/>
  <c r="V32" i="1" s="1"/>
  <c r="Q33" i="1"/>
  <c r="R33" i="1" s="1"/>
  <c r="S33" i="1" s="1"/>
  <c r="Q34" i="1"/>
  <c r="Q35" i="1"/>
  <c r="R35" i="1" s="1"/>
  <c r="S35" i="1" s="1"/>
  <c r="Q36" i="1"/>
  <c r="Q37" i="1"/>
  <c r="R37" i="1" s="1"/>
  <c r="S37" i="1" s="1"/>
  <c r="Q38" i="1"/>
  <c r="Q39" i="1"/>
  <c r="R39" i="1" s="1"/>
  <c r="S39" i="1" s="1"/>
  <c r="Q40" i="1"/>
  <c r="Q41" i="1"/>
  <c r="R41" i="1" s="1"/>
  <c r="S41" i="1" s="1"/>
  <c r="Q42" i="1"/>
  <c r="V42" i="1" s="1"/>
  <c r="Q43" i="1"/>
  <c r="R43" i="1" s="1"/>
  <c r="S43" i="1" s="1"/>
  <c r="Q44" i="1"/>
  <c r="Q45" i="1"/>
  <c r="V45" i="1" s="1"/>
  <c r="Q46" i="1"/>
  <c r="Q47" i="1"/>
  <c r="V47" i="1" s="1"/>
  <c r="Q48" i="1"/>
  <c r="Q49" i="1"/>
  <c r="V49" i="1" s="1"/>
  <c r="Q50" i="1"/>
  <c r="Q51" i="1"/>
  <c r="Q52" i="1"/>
  <c r="Q53" i="1"/>
  <c r="Q54" i="1"/>
  <c r="Q55" i="1"/>
  <c r="V55" i="1" s="1"/>
  <c r="Q56" i="1"/>
  <c r="V56" i="1" s="1"/>
  <c r="Q57" i="1"/>
  <c r="Q58" i="1"/>
  <c r="V58" i="1" s="1"/>
  <c r="Q59" i="1"/>
  <c r="V59" i="1" s="1"/>
  <c r="Q60" i="1"/>
  <c r="V60" i="1" s="1"/>
  <c r="Q61" i="1"/>
  <c r="R61" i="1" s="1"/>
  <c r="S61" i="1" s="1"/>
  <c r="Q62" i="1"/>
  <c r="V62" i="1" s="1"/>
  <c r="Q63" i="1"/>
  <c r="V63" i="1" s="1"/>
  <c r="Q64" i="1"/>
  <c r="V64" i="1" s="1"/>
  <c r="Q65" i="1"/>
  <c r="Q66" i="1"/>
  <c r="V66" i="1" s="1"/>
  <c r="Q67" i="1"/>
  <c r="V67" i="1" s="1"/>
  <c r="Q68" i="1"/>
  <c r="V68" i="1" s="1"/>
  <c r="Q69" i="1"/>
  <c r="V69" i="1" s="1"/>
  <c r="Q70" i="1"/>
  <c r="R70" i="1" s="1"/>
  <c r="S70" i="1" s="1"/>
  <c r="AI70" i="1" s="1"/>
  <c r="Q71" i="1"/>
  <c r="V71" i="1" s="1"/>
  <c r="Q72" i="1"/>
  <c r="Q73" i="1"/>
  <c r="V73" i="1" s="1"/>
  <c r="Q74" i="1"/>
  <c r="V74" i="1" s="1"/>
  <c r="Q75" i="1"/>
  <c r="V75" i="1" s="1"/>
  <c r="Q76" i="1"/>
  <c r="V76" i="1" s="1"/>
  <c r="Q77" i="1"/>
  <c r="V77" i="1" s="1"/>
  <c r="Q78" i="1"/>
  <c r="Q79" i="1"/>
  <c r="V79" i="1" s="1"/>
  <c r="Q80" i="1"/>
  <c r="R80" i="1" s="1"/>
  <c r="S80" i="1" s="1"/>
  <c r="AI80" i="1" s="1"/>
  <c r="Q81" i="1"/>
  <c r="V81" i="1" s="1"/>
  <c r="Q82" i="1"/>
  <c r="Q83" i="1"/>
  <c r="Q84" i="1"/>
  <c r="V84" i="1" s="1"/>
  <c r="Q85" i="1"/>
  <c r="V85" i="1" s="1"/>
  <c r="Q86" i="1"/>
  <c r="V86" i="1" s="1"/>
  <c r="Q87" i="1"/>
  <c r="R87" i="1" s="1"/>
  <c r="S87" i="1" s="1"/>
  <c r="Q88" i="1"/>
  <c r="Q89" i="1"/>
  <c r="V89" i="1" s="1"/>
  <c r="Q90" i="1"/>
  <c r="V90" i="1" s="1"/>
  <c r="Q91" i="1"/>
  <c r="V91" i="1" s="1"/>
  <c r="Q92" i="1"/>
  <c r="V92" i="1" s="1"/>
  <c r="Q93" i="1"/>
  <c r="Q94" i="1"/>
  <c r="V94" i="1" s="1"/>
  <c r="Q95" i="1"/>
  <c r="Q96" i="1"/>
  <c r="V96" i="1" s="1"/>
  <c r="Q97" i="1"/>
  <c r="Q98" i="1"/>
  <c r="V98" i="1" s="1"/>
  <c r="Q99" i="1"/>
  <c r="Q100" i="1"/>
  <c r="V100" i="1" s="1"/>
  <c r="Q6" i="1"/>
  <c r="R6" i="1" s="1"/>
  <c r="S6" i="1" s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72" i="1" l="1"/>
  <c r="AI72" i="1" s="1"/>
  <c r="S20" i="1"/>
  <c r="AI20" i="1" s="1"/>
  <c r="S16" i="1"/>
  <c r="AI16" i="1" s="1"/>
  <c r="V80" i="1"/>
  <c r="V70" i="1"/>
  <c r="AI6" i="1"/>
  <c r="V6" i="1"/>
  <c r="W99" i="1"/>
  <c r="V99" i="1"/>
  <c r="W97" i="1"/>
  <c r="V97" i="1"/>
  <c r="W95" i="1"/>
  <c r="V95" i="1"/>
  <c r="W93" i="1"/>
  <c r="V93" i="1"/>
  <c r="V87" i="1"/>
  <c r="AI87" i="1"/>
  <c r="AI61" i="1"/>
  <c r="V61" i="1"/>
  <c r="V43" i="1"/>
  <c r="AI43" i="1"/>
  <c r="AI41" i="1"/>
  <c r="V41" i="1"/>
  <c r="V39" i="1"/>
  <c r="AI39" i="1"/>
  <c r="AI37" i="1"/>
  <c r="V37" i="1"/>
  <c r="V35" i="1"/>
  <c r="AI35" i="1"/>
  <c r="AI33" i="1"/>
  <c r="V33" i="1"/>
  <c r="V23" i="1"/>
  <c r="AI23" i="1"/>
  <c r="AI21" i="1"/>
  <c r="V21" i="1"/>
  <c r="V19" i="1"/>
  <c r="AI19" i="1"/>
  <c r="AI17" i="1"/>
  <c r="V17" i="1"/>
  <c r="W100" i="1"/>
  <c r="W98" i="1"/>
  <c r="W96" i="1"/>
  <c r="W94" i="1"/>
  <c r="W92" i="1"/>
  <c r="R88" i="1"/>
  <c r="S88" i="1" s="1"/>
  <c r="R82" i="1"/>
  <c r="S82" i="1" s="1"/>
  <c r="R78" i="1"/>
  <c r="S78" i="1" s="1"/>
  <c r="R54" i="1"/>
  <c r="S54" i="1" s="1"/>
  <c r="R52" i="1"/>
  <c r="S52" i="1" s="1"/>
  <c r="R50" i="1"/>
  <c r="S50" i="1" s="1"/>
  <c r="R48" i="1"/>
  <c r="S48" i="1" s="1"/>
  <c r="R46" i="1"/>
  <c r="S46" i="1" s="1"/>
  <c r="R44" i="1"/>
  <c r="S44" i="1" s="1"/>
  <c r="R40" i="1"/>
  <c r="S40" i="1" s="1"/>
  <c r="R38" i="1"/>
  <c r="S38" i="1" s="1"/>
  <c r="R36" i="1"/>
  <c r="S36" i="1" s="1"/>
  <c r="R34" i="1"/>
  <c r="S34" i="1" s="1"/>
  <c r="R28" i="1"/>
  <c r="S28" i="1" s="1"/>
  <c r="R22" i="1"/>
  <c r="S22" i="1" s="1"/>
  <c r="R10" i="1"/>
  <c r="S10" i="1" s="1"/>
  <c r="R7" i="1"/>
  <c r="S7" i="1" s="1"/>
  <c r="R9" i="1"/>
  <c r="S9" i="1" s="1"/>
  <c r="R13" i="1"/>
  <c r="S13" i="1" s="1"/>
  <c r="R25" i="1"/>
  <c r="S25" i="1" s="1"/>
  <c r="R51" i="1"/>
  <c r="S51" i="1" s="1"/>
  <c r="R53" i="1"/>
  <c r="S53" i="1" s="1"/>
  <c r="R57" i="1"/>
  <c r="S57" i="1" s="1"/>
  <c r="R65" i="1"/>
  <c r="S65" i="1" s="1"/>
  <c r="R83" i="1"/>
  <c r="S83" i="1" s="1"/>
  <c r="W70" i="1"/>
  <c r="W38" i="1"/>
  <c r="W86" i="1"/>
  <c r="W54" i="1"/>
  <c r="W22" i="1"/>
  <c r="W78" i="1"/>
  <c r="W62" i="1"/>
  <c r="W46" i="1"/>
  <c r="W30" i="1"/>
  <c r="W14" i="1"/>
  <c r="W90" i="1"/>
  <c r="W82" i="1"/>
  <c r="W74" i="1"/>
  <c r="W66" i="1"/>
  <c r="W58" i="1"/>
  <c r="W50" i="1"/>
  <c r="W42" i="1"/>
  <c r="W34" i="1"/>
  <c r="W26" i="1"/>
  <c r="W18" i="1"/>
  <c r="W10" i="1"/>
  <c r="W88" i="1"/>
  <c r="W84" i="1"/>
  <c r="W80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24" i="1"/>
  <c r="W20" i="1"/>
  <c r="W16" i="1"/>
  <c r="W12" i="1"/>
  <c r="W8" i="1"/>
  <c r="W6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L5" i="1"/>
  <c r="Q5" i="1"/>
  <c r="V16" i="1" l="1"/>
  <c r="V20" i="1"/>
  <c r="V72" i="1"/>
  <c r="AI65" i="1"/>
  <c r="V65" i="1"/>
  <c r="AI53" i="1"/>
  <c r="V53" i="1"/>
  <c r="AI25" i="1"/>
  <c r="V25" i="1"/>
  <c r="AI9" i="1"/>
  <c r="V9" i="1"/>
  <c r="AI10" i="1"/>
  <c r="V10" i="1"/>
  <c r="AI28" i="1"/>
  <c r="V28" i="1"/>
  <c r="AI36" i="1"/>
  <c r="V36" i="1"/>
  <c r="AI40" i="1"/>
  <c r="V40" i="1"/>
  <c r="AI46" i="1"/>
  <c r="V46" i="1"/>
  <c r="AI50" i="1"/>
  <c r="V50" i="1"/>
  <c r="AI54" i="1"/>
  <c r="V54" i="1"/>
  <c r="AI82" i="1"/>
  <c r="V82" i="1"/>
  <c r="V83" i="1"/>
  <c r="AI83" i="1"/>
  <c r="AI57" i="1"/>
  <c r="V57" i="1"/>
  <c r="V51" i="1"/>
  <c r="AI51" i="1"/>
  <c r="AI13" i="1"/>
  <c r="V13" i="1"/>
  <c r="V7" i="1"/>
  <c r="AI7" i="1"/>
  <c r="AI22" i="1"/>
  <c r="V22" i="1"/>
  <c r="AI34" i="1"/>
  <c r="V34" i="1"/>
  <c r="AI38" i="1"/>
  <c r="V38" i="1"/>
  <c r="AI44" i="1"/>
  <c r="V44" i="1"/>
  <c r="AI48" i="1"/>
  <c r="V48" i="1"/>
  <c r="AI52" i="1"/>
  <c r="V52" i="1"/>
  <c r="AI78" i="1"/>
  <c r="V78" i="1"/>
  <c r="AI88" i="1"/>
  <c r="V88" i="1"/>
  <c r="S5" i="1"/>
  <c r="R5" i="1"/>
  <c r="AI5" i="1" l="1"/>
</calcChain>
</file>

<file path=xl/sharedStrings.xml><?xml version="1.0" encoding="utf-8"?>
<sst xmlns="http://schemas.openxmlformats.org/spreadsheetml/2006/main" count="398" uniqueCount="158">
  <si>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</si>
  <si>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</si>
  <si>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</si>
  <si>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</si>
  <si>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</si>
  <si>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</si>
  <si>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</si>
  <si>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</si>
  <si>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</si>
  <si>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</si>
  <si>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</si>
  <si>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</si>
  <si>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</si>
  <si>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</si>
  <si>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</si>
  <si>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</si>
  <si>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</si>
  <si>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</si>
  <si>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</si>
  <si>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</si>
  <si>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</si>
  <si>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</si>
  <si>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</si>
  <si>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</si>
  <si>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27,09,</t>
  </si>
  <si>
    <t>29,09,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</si>
  <si>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</si>
  <si>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</si>
  <si>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</si>
  <si>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</si>
  <si>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</si>
  <si>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</si>
  <si>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</si>
  <si>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</si>
  <si>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</si>
  <si>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</si>
  <si>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</si>
  <si>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</si>
  <si>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</si>
  <si>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</si>
  <si>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</si>
  <si>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</si>
  <si>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</si>
  <si>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</si>
  <si>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</si>
  <si>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</si>
  <si>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</si>
  <si>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</si>
  <si>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</si>
  <si>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</si>
  <si>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</si>
  <si>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</si>
  <si>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</si>
  <si>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</si>
  <si>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</si>
  <si>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</si>
  <si>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</si>
  <si>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</si>
  <si>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</si>
  <si>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</si>
  <si>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</si>
  <si>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</si>
  <si>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</si>
  <si>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</si>
  <si>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</si>
  <si>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</si>
  <si>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</si>
  <si>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</si>
  <si>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</si>
  <si>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</si>
  <si>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</si>
  <si>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</si>
  <si>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</si>
  <si>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</si>
  <si>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</si>
  <si>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</si>
  <si>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</si>
  <si>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</si>
  <si>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</si>
  <si>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</si>
  <si>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</si>
  <si>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</si>
  <si>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</si>
  <si>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</si>
  <si>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</si>
  <si>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</si>
  <si>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</si>
  <si>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</si>
  <si>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</si>
  <si>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</si>
  <si>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</si>
  <si>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</si>
  <si>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</si>
  <si>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</si>
  <si>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</si>
  <si>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</si>
  <si>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</si>
  <si>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</si>
  <si>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</si>
  <si>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</si>
  <si>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</si>
  <si>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</si>
  <si>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</si>
  <si>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</si>
  <si>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</si>
  <si>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</si>
  <si>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</si>
  <si>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</si>
  <si>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</si>
  <si>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</si>
  <si>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</si>
  <si>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</si>
  <si>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</si>
  <si>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</si>
  <si>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</si>
  <si>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</si>
  <si>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</si>
  <si>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</si>
  <si>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</si>
  <si>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</si>
  <si>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 / вывод</t>
  </si>
  <si>
    <t xml:space="preserve"> 463  Колбаса Молочная Традиционнаяв оболочке полиамид.ТМ Стародворье. ВЕС ПОКОМ</t>
  </si>
  <si>
    <t>нужно увеличить продажи / 20,03,25 в уценку 11кг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</si>
  <si>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</si>
  <si>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</si>
  <si>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</si>
  <si>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</si>
  <si>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</si>
  <si>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12,09,25 списание 14шт. (недостача)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</si>
  <si>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</si>
  <si>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</si>
  <si>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</si>
  <si>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</si>
  <si>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</si>
  <si>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</si>
  <si>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</si>
  <si>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</si>
  <si>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</si>
  <si>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</si>
  <si>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</si>
  <si>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</si>
  <si>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Деликатесы с/к "Окорок Хамон Вяленый выдержанный" Фикс.вес 0,055 нарезка ТМ "Стародворье"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</si>
  <si>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</si>
  <si>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</si>
  <si>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</si>
  <si>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</si>
  <si>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Паштеты Со сливочным маслом ГОСТ Бордо фикс.вес 0,1 Стародворье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</si>
  <si>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</si>
  <si>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</si>
  <si>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Сыровяленые колбасы «Фуэт» Фикс.вес 0,07 нарезка ТМ «Стародворье»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</si>
  <si>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</si>
  <si>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</si>
  <si>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</si>
  <si>
    <t>новинка / завод не отгрузил</t>
  </si>
  <si>
    <t>новинка, хороший срок</t>
  </si>
  <si>
    <t>заказ</t>
  </si>
  <si>
    <t>04,10,</t>
  </si>
  <si>
    <t>новинка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</si>
</sst>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164" fontId="4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0" borderId="1" xfId="1" applyNumberFormat="1"/>
    <xf numFmtId="164" fontId="1" fillId="7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8" sqref="U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20" width="7" customWidth="1"/>
    <col min="21" max="21" width="21" customWidth="1"/>
    <col min="22" max="23" width="5" customWidth="1"/>
    <col min="24" max="33" width="6" customWidth="1"/>
    <col min="34" max="34" width="44.5703125" customWidth="1"/>
    <col min="35" max="35" width="7" customWidth="1"/>
    <col min="36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7">
        <v>2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155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156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9278.73</v>
      </c>
      <c r="F5" s="4">
        <f>SUM(F6:F500)</f>
        <v>7437.4750000000013</v>
      </c>
      <c r="G5" s="8"/>
      <c r="H5" s="1"/>
      <c r="I5" s="1"/>
      <c r="J5" s="1"/>
      <c r="K5" s="4">
        <f t="shared" ref="K5:T5" si="0">SUM(K6:K500)</f>
        <v>9903.271999999999</v>
      </c>
      <c r="L5" s="4">
        <f t="shared" si="0"/>
        <v>-624.54200000000003</v>
      </c>
      <c r="M5" s="4">
        <f t="shared" si="0"/>
        <v>0</v>
      </c>
      <c r="N5" s="4">
        <f t="shared" si="0"/>
        <v>0</v>
      </c>
      <c r="O5" s="4">
        <f t="shared" si="0"/>
        <v>7132.904919999999</v>
      </c>
      <c r="P5" s="4">
        <f t="shared" si="0"/>
        <v>4612.8411800000003</v>
      </c>
      <c r="Q5" s="4">
        <f t="shared" si="0"/>
        <v>1855.7459999999996</v>
      </c>
      <c r="R5" s="4">
        <f t="shared" si="0"/>
        <v>3373.5942600000003</v>
      </c>
      <c r="S5" s="4">
        <f t="shared" si="0"/>
        <v>4942.8130599999986</v>
      </c>
      <c r="T5" s="4">
        <f t="shared" si="0"/>
        <v>360</v>
      </c>
      <c r="U5" s="1"/>
      <c r="V5" s="1"/>
      <c r="W5" s="1"/>
      <c r="X5" s="4">
        <f t="shared" ref="X5:AG5" si="1">SUM(X6:X500)</f>
        <v>1985.3360000000005</v>
      </c>
      <c r="Y5" s="4">
        <f t="shared" si="1"/>
        <v>1989.5150000000001</v>
      </c>
      <c r="Z5" s="4">
        <f t="shared" si="1"/>
        <v>1916.9823999999999</v>
      </c>
      <c r="AA5" s="4">
        <f t="shared" si="1"/>
        <v>1884.8072</v>
      </c>
      <c r="AB5" s="4">
        <f t="shared" si="1"/>
        <v>1817.1284000000003</v>
      </c>
      <c r="AC5" s="4">
        <f t="shared" si="1"/>
        <v>1961.4574000000005</v>
      </c>
      <c r="AD5" s="4">
        <f t="shared" si="1"/>
        <v>2146.8137999999999</v>
      </c>
      <c r="AE5" s="4">
        <f t="shared" si="1"/>
        <v>1766.4643999999996</v>
      </c>
      <c r="AF5" s="4">
        <f t="shared" si="1"/>
        <v>1623.8323999999996</v>
      </c>
      <c r="AG5" s="4">
        <f t="shared" si="1"/>
        <v>1682.1082000000001</v>
      </c>
      <c r="AH5" s="1"/>
      <c r="AI5" s="4">
        <f>SUM(AI6:AI500)</f>
        <v>2982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37</v>
      </c>
      <c r="B6" s="1" t="s">
        <v>38</v>
      </c>
      <c r="C6" s="1">
        <v>22.734999999999999</v>
      </c>
      <c r="D6" s="1">
        <v>154.53899999999999</v>
      </c>
      <c r="E6" s="1">
        <v>74.951999999999998</v>
      </c>
      <c r="F6" s="1">
        <v>101.265</v>
      </c>
      <c r="G6" s="8">
        <v>1</v>
      </c>
      <c r="H6" s="1">
        <v>50</v>
      </c>
      <c r="I6" s="1" t="s">
        <v>39</v>
      </c>
      <c r="J6" s="1"/>
      <c r="K6" s="1">
        <v>75</v>
      </c>
      <c r="L6" s="1">
        <f t="shared" ref="L6:L37" si="2">E6-K6</f>
        <v>-4.8000000000001819E-2</v>
      </c>
      <c r="M6" s="1"/>
      <c r="N6" s="1"/>
      <c r="O6" s="1">
        <v>32.063999999999979</v>
      </c>
      <c r="P6" s="1">
        <v>0</v>
      </c>
      <c r="Q6" s="1">
        <f>E6/5</f>
        <v>14.990399999999999</v>
      </c>
      <c r="R6" s="5">
        <f>11*Q6-P6-O6-F6</f>
        <v>31.565399999999997</v>
      </c>
      <c r="S6" s="5">
        <f>R6</f>
        <v>31.565399999999997</v>
      </c>
      <c r="T6" s="5"/>
      <c r="U6" s="1"/>
      <c r="V6" s="1">
        <f>(F6+O6+P6+S6)/Q6</f>
        <v>10.999999999999998</v>
      </c>
      <c r="W6" s="1">
        <f>(F6+O6+P6)/Q6</f>
        <v>8.8942923471021444</v>
      </c>
      <c r="X6" s="1">
        <v>15.169</v>
      </c>
      <c r="Y6" s="1">
        <v>18.355799999999999</v>
      </c>
      <c r="Z6" s="1">
        <v>19.698799999999999</v>
      </c>
      <c r="AA6" s="1">
        <v>21.0124</v>
      </c>
      <c r="AB6" s="1">
        <v>15.0442</v>
      </c>
      <c r="AC6" s="1">
        <v>9.9710000000000001</v>
      </c>
      <c r="AD6" s="1">
        <v>21.8918</v>
      </c>
      <c r="AE6" s="1">
        <v>22.127800000000001</v>
      </c>
      <c r="AF6" s="1">
        <v>12.334199999999999</v>
      </c>
      <c r="AG6" s="1">
        <v>11.7926</v>
      </c>
      <c r="AH6" s="1"/>
      <c r="AI6" s="1">
        <f>ROUND(G6*S6,0)</f>
        <v>32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38</v>
      </c>
      <c r="C7" s="1">
        <v>62.784999999999997</v>
      </c>
      <c r="D7" s="1">
        <v>69.578999999999994</v>
      </c>
      <c r="E7" s="1">
        <v>82.05</v>
      </c>
      <c r="F7" s="1">
        <v>32.695999999999998</v>
      </c>
      <c r="G7" s="8">
        <v>1</v>
      </c>
      <c r="H7" s="1">
        <v>45</v>
      </c>
      <c r="I7" s="1" t="s">
        <v>39</v>
      </c>
      <c r="J7" s="1"/>
      <c r="K7" s="1">
        <v>77.55</v>
      </c>
      <c r="L7" s="1">
        <f t="shared" si="2"/>
        <v>4.5</v>
      </c>
      <c r="M7" s="1"/>
      <c r="N7" s="1"/>
      <c r="O7" s="1">
        <v>55.054600000000008</v>
      </c>
      <c r="P7" s="1">
        <v>40.852200000000003</v>
      </c>
      <c r="Q7" s="1">
        <f t="shared" ref="Q7:Q70" si="3">E7/5</f>
        <v>16.41</v>
      </c>
      <c r="R7" s="5">
        <f t="shared" ref="R7:R13" si="4">11*Q7-P7-O7-F7</f>
        <v>51.907199999999975</v>
      </c>
      <c r="S7" s="5">
        <f t="shared" ref="S7:S70" si="5">R7</f>
        <v>51.907199999999975</v>
      </c>
      <c r="T7" s="5"/>
      <c r="U7" s="1"/>
      <c r="V7" s="1">
        <f t="shared" ref="V7:V70" si="6">(F7+O7+P7+S7)/Q7</f>
        <v>11</v>
      </c>
      <c r="W7" s="1">
        <f t="shared" ref="W7:W70" si="7">(F7+O7+P7)/Q7</f>
        <v>7.8368555758683733</v>
      </c>
      <c r="X7" s="1">
        <v>14.7578</v>
      </c>
      <c r="Y7" s="1">
        <v>14.944599999999999</v>
      </c>
      <c r="Z7" s="1">
        <v>11.474</v>
      </c>
      <c r="AA7" s="1">
        <v>12.5032</v>
      </c>
      <c r="AB7" s="1">
        <v>14.230399999999999</v>
      </c>
      <c r="AC7" s="1">
        <v>11.098599999999999</v>
      </c>
      <c r="AD7" s="1">
        <v>14.847200000000001</v>
      </c>
      <c r="AE7" s="1">
        <v>18.702999999999999</v>
      </c>
      <c r="AF7" s="1">
        <v>12.381600000000001</v>
      </c>
      <c r="AG7" s="1">
        <v>6.8975999999999997</v>
      </c>
      <c r="AH7" s="1" t="s">
        <v>41</v>
      </c>
      <c r="AI7" s="1">
        <f t="shared" ref="AI7:AI70" si="8">ROUND(G7*S7,0)</f>
        <v>52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38</v>
      </c>
      <c r="C8" s="1">
        <v>29.757999999999999</v>
      </c>
      <c r="D8" s="1">
        <v>80.061999999999998</v>
      </c>
      <c r="E8" s="1">
        <v>37.713000000000001</v>
      </c>
      <c r="F8" s="1">
        <v>45.295999999999999</v>
      </c>
      <c r="G8" s="8">
        <v>1</v>
      </c>
      <c r="H8" s="1">
        <v>45</v>
      </c>
      <c r="I8" s="1" t="s">
        <v>39</v>
      </c>
      <c r="J8" s="1"/>
      <c r="K8" s="1">
        <v>34.85</v>
      </c>
      <c r="L8" s="1">
        <f t="shared" si="2"/>
        <v>2.8629999999999995</v>
      </c>
      <c r="M8" s="1"/>
      <c r="N8" s="1"/>
      <c r="O8" s="1">
        <v>21.337800000000051</v>
      </c>
      <c r="P8" s="1">
        <v>41.812999999999953</v>
      </c>
      <c r="Q8" s="1">
        <f t="shared" si="3"/>
        <v>7.5426000000000002</v>
      </c>
      <c r="R8" s="5"/>
      <c r="S8" s="5">
        <f t="shared" si="5"/>
        <v>0</v>
      </c>
      <c r="T8" s="5"/>
      <c r="U8" s="1"/>
      <c r="V8" s="1">
        <f t="shared" si="6"/>
        <v>14.377906822581071</v>
      </c>
      <c r="W8" s="1">
        <f t="shared" si="7"/>
        <v>14.377906822581071</v>
      </c>
      <c r="X8" s="1">
        <v>10.502599999999999</v>
      </c>
      <c r="Y8" s="1">
        <v>8.6224000000000007</v>
      </c>
      <c r="Z8" s="1">
        <v>7.1763999999999992</v>
      </c>
      <c r="AA8" s="1">
        <v>6.7325999999999997</v>
      </c>
      <c r="AB8" s="1">
        <v>7.6816000000000004</v>
      </c>
      <c r="AC8" s="1">
        <v>7.609</v>
      </c>
      <c r="AD8" s="1">
        <v>8.1361999999999988</v>
      </c>
      <c r="AE8" s="1">
        <v>7.5956000000000001</v>
      </c>
      <c r="AF8" s="1">
        <v>9.3043999999999993</v>
      </c>
      <c r="AG8" s="1">
        <v>7.5635999999999992</v>
      </c>
      <c r="AH8" s="1"/>
      <c r="AI8" s="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44</v>
      </c>
      <c r="C9" s="1">
        <v>364</v>
      </c>
      <c r="D9" s="1">
        <v>121</v>
      </c>
      <c r="E9" s="1">
        <v>205</v>
      </c>
      <c r="F9" s="1">
        <v>153</v>
      </c>
      <c r="G9" s="8">
        <v>0.45</v>
      </c>
      <c r="H9" s="1">
        <v>45</v>
      </c>
      <c r="I9" s="1" t="s">
        <v>39</v>
      </c>
      <c r="J9" s="1"/>
      <c r="K9" s="1">
        <v>215.3</v>
      </c>
      <c r="L9" s="1">
        <f t="shared" si="2"/>
        <v>-10.300000000000011</v>
      </c>
      <c r="M9" s="1"/>
      <c r="N9" s="1"/>
      <c r="O9" s="1">
        <v>0</v>
      </c>
      <c r="P9" s="1">
        <v>98.600000000000023</v>
      </c>
      <c r="Q9" s="1">
        <f t="shared" si="3"/>
        <v>41</v>
      </c>
      <c r="R9" s="5">
        <f t="shared" si="4"/>
        <v>199.39999999999998</v>
      </c>
      <c r="S9" s="28">
        <f>R9+$S$1*Q9</f>
        <v>281.39999999999998</v>
      </c>
      <c r="T9" s="5"/>
      <c r="U9" s="1"/>
      <c r="V9" s="1">
        <f t="shared" si="6"/>
        <v>13</v>
      </c>
      <c r="W9" s="1">
        <f t="shared" si="7"/>
        <v>6.1365853658536587</v>
      </c>
      <c r="X9" s="1">
        <v>32.6</v>
      </c>
      <c r="Y9" s="1">
        <v>22.6</v>
      </c>
      <c r="Z9" s="1">
        <v>27.4</v>
      </c>
      <c r="AA9" s="1">
        <v>43.4</v>
      </c>
      <c r="AB9" s="1">
        <v>49.6</v>
      </c>
      <c r="AC9" s="1">
        <v>36.200000000000003</v>
      </c>
      <c r="AD9" s="1">
        <v>36.200000000000003</v>
      </c>
      <c r="AE9" s="1">
        <v>34.200000000000003</v>
      </c>
      <c r="AF9" s="1">
        <v>31.6</v>
      </c>
      <c r="AG9" s="1">
        <v>35.6</v>
      </c>
      <c r="AH9" s="1" t="s">
        <v>41</v>
      </c>
      <c r="AI9" s="1">
        <f t="shared" si="8"/>
        <v>127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44</v>
      </c>
      <c r="C10" s="1">
        <v>336</v>
      </c>
      <c r="D10" s="1">
        <v>234</v>
      </c>
      <c r="E10" s="1">
        <v>184</v>
      </c>
      <c r="F10" s="1">
        <v>147</v>
      </c>
      <c r="G10" s="8">
        <v>0.45</v>
      </c>
      <c r="H10" s="1">
        <v>45</v>
      </c>
      <c r="I10" s="1" t="s">
        <v>39</v>
      </c>
      <c r="J10" s="1"/>
      <c r="K10" s="1">
        <v>187</v>
      </c>
      <c r="L10" s="1">
        <f t="shared" si="2"/>
        <v>-3</v>
      </c>
      <c r="M10" s="1"/>
      <c r="N10" s="1"/>
      <c r="O10" s="1">
        <v>53.399999999999977</v>
      </c>
      <c r="P10" s="1">
        <v>0</v>
      </c>
      <c r="Q10" s="1">
        <f t="shared" si="3"/>
        <v>36.799999999999997</v>
      </c>
      <c r="R10" s="5">
        <f t="shared" si="4"/>
        <v>204.39999999999998</v>
      </c>
      <c r="S10" s="28">
        <f>R10+$S$1*Q10</f>
        <v>278</v>
      </c>
      <c r="T10" s="5"/>
      <c r="U10" s="1"/>
      <c r="V10" s="1">
        <f t="shared" si="6"/>
        <v>13</v>
      </c>
      <c r="W10" s="1">
        <f t="shared" si="7"/>
        <v>5.445652173913043</v>
      </c>
      <c r="X10" s="1">
        <v>28</v>
      </c>
      <c r="Y10" s="1">
        <v>35.4</v>
      </c>
      <c r="Z10" s="1">
        <v>34.4</v>
      </c>
      <c r="AA10" s="1">
        <v>31.4</v>
      </c>
      <c r="AB10" s="1">
        <v>47.8</v>
      </c>
      <c r="AC10" s="1">
        <v>50.2</v>
      </c>
      <c r="AD10" s="1">
        <v>50.2</v>
      </c>
      <c r="AE10" s="1">
        <v>35.4</v>
      </c>
      <c r="AF10" s="1">
        <v>37.6</v>
      </c>
      <c r="AG10" s="1">
        <v>38.200000000000003</v>
      </c>
      <c r="AH10" s="1"/>
      <c r="AI10" s="1">
        <f t="shared" si="8"/>
        <v>125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44</v>
      </c>
      <c r="C11" s="1">
        <v>27</v>
      </c>
      <c r="D11" s="1">
        <v>42</v>
      </c>
      <c r="E11" s="1">
        <v>19</v>
      </c>
      <c r="F11" s="1">
        <v>38</v>
      </c>
      <c r="G11" s="8">
        <v>0.17</v>
      </c>
      <c r="H11" s="1">
        <v>180</v>
      </c>
      <c r="I11" s="1" t="s">
        <v>39</v>
      </c>
      <c r="J11" s="1"/>
      <c r="K11" s="1">
        <v>19</v>
      </c>
      <c r="L11" s="1">
        <f t="shared" si="2"/>
        <v>0</v>
      </c>
      <c r="M11" s="1"/>
      <c r="N11" s="1"/>
      <c r="O11" s="1">
        <v>18.8</v>
      </c>
      <c r="P11" s="1">
        <v>0</v>
      </c>
      <c r="Q11" s="1">
        <f t="shared" si="3"/>
        <v>3.8</v>
      </c>
      <c r="R11" s="5"/>
      <c r="S11" s="5">
        <f t="shared" si="5"/>
        <v>0</v>
      </c>
      <c r="T11" s="5"/>
      <c r="U11" s="1"/>
      <c r="V11" s="1">
        <f t="shared" si="6"/>
        <v>14.947368421052632</v>
      </c>
      <c r="W11" s="1">
        <f t="shared" si="7"/>
        <v>14.947368421052632</v>
      </c>
      <c r="X11" s="1">
        <v>4</v>
      </c>
      <c r="Y11" s="1">
        <v>7</v>
      </c>
      <c r="Z11" s="1">
        <v>5.8</v>
      </c>
      <c r="AA11" s="1">
        <v>3.4</v>
      </c>
      <c r="AB11" s="1">
        <v>5.6</v>
      </c>
      <c r="AC11" s="1">
        <v>4</v>
      </c>
      <c r="AD11" s="1">
        <v>6</v>
      </c>
      <c r="AE11" s="1">
        <v>6.6</v>
      </c>
      <c r="AF11" s="1">
        <v>3.8</v>
      </c>
      <c r="AG11" s="1">
        <v>4</v>
      </c>
      <c r="AH11" s="1"/>
      <c r="AI11" s="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47</v>
      </c>
      <c r="B12" s="1" t="s">
        <v>44</v>
      </c>
      <c r="C12" s="1">
        <v>35</v>
      </c>
      <c r="D12" s="1">
        <v>3</v>
      </c>
      <c r="E12" s="1">
        <v>20</v>
      </c>
      <c r="F12" s="1">
        <v>6</v>
      </c>
      <c r="G12" s="8">
        <v>0.3</v>
      </c>
      <c r="H12" s="1">
        <v>40</v>
      </c>
      <c r="I12" s="1" t="s">
        <v>39</v>
      </c>
      <c r="J12" s="1"/>
      <c r="K12" s="1">
        <v>21</v>
      </c>
      <c r="L12" s="1">
        <f t="shared" si="2"/>
        <v>-1</v>
      </c>
      <c r="M12" s="1"/>
      <c r="N12" s="1"/>
      <c r="O12" s="1">
        <v>37.599999999999987</v>
      </c>
      <c r="P12" s="1">
        <v>4.4000000000000128</v>
      </c>
      <c r="Q12" s="1">
        <f t="shared" si="3"/>
        <v>4</v>
      </c>
      <c r="R12" s="5"/>
      <c r="S12" s="5">
        <f t="shared" si="5"/>
        <v>0</v>
      </c>
      <c r="T12" s="5"/>
      <c r="U12" s="1"/>
      <c r="V12" s="1">
        <f t="shared" si="6"/>
        <v>12</v>
      </c>
      <c r="W12" s="1">
        <f t="shared" si="7"/>
        <v>12</v>
      </c>
      <c r="X12" s="1">
        <v>6</v>
      </c>
      <c r="Y12" s="1">
        <v>6.6</v>
      </c>
      <c r="Z12" s="1">
        <v>5</v>
      </c>
      <c r="AA12" s="1">
        <v>4.2</v>
      </c>
      <c r="AB12" s="1">
        <v>6.4</v>
      </c>
      <c r="AC12" s="1">
        <v>7.4</v>
      </c>
      <c r="AD12" s="1">
        <v>5.6</v>
      </c>
      <c r="AE12" s="1">
        <v>6</v>
      </c>
      <c r="AF12" s="1">
        <v>6</v>
      </c>
      <c r="AG12" s="1">
        <v>5</v>
      </c>
      <c r="AH12" s="1"/>
      <c r="AI12" s="1">
        <f t="shared" si="8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44</v>
      </c>
      <c r="C13" s="1">
        <v>89</v>
      </c>
      <c r="D13" s="1">
        <v>59</v>
      </c>
      <c r="E13" s="1">
        <v>41</v>
      </c>
      <c r="F13" s="1">
        <v>48</v>
      </c>
      <c r="G13" s="8">
        <v>0.17</v>
      </c>
      <c r="H13" s="1">
        <v>180</v>
      </c>
      <c r="I13" s="1" t="s">
        <v>39</v>
      </c>
      <c r="J13" s="1"/>
      <c r="K13" s="1">
        <v>41</v>
      </c>
      <c r="L13" s="1">
        <f t="shared" si="2"/>
        <v>0</v>
      </c>
      <c r="M13" s="1"/>
      <c r="N13" s="1"/>
      <c r="O13" s="1">
        <v>0</v>
      </c>
      <c r="P13" s="1">
        <v>0</v>
      </c>
      <c r="Q13" s="1">
        <f t="shared" si="3"/>
        <v>8.1999999999999993</v>
      </c>
      <c r="R13" s="5">
        <f t="shared" si="4"/>
        <v>42.199999999999989</v>
      </c>
      <c r="S13" s="5">
        <f t="shared" si="5"/>
        <v>42.199999999999989</v>
      </c>
      <c r="T13" s="5"/>
      <c r="U13" s="1"/>
      <c r="V13" s="1">
        <f t="shared" si="6"/>
        <v>11</v>
      </c>
      <c r="W13" s="1">
        <f t="shared" si="7"/>
        <v>5.8536585365853666</v>
      </c>
      <c r="X13" s="1">
        <v>4.5999999999999996</v>
      </c>
      <c r="Y13" s="1">
        <v>2</v>
      </c>
      <c r="Z13" s="1">
        <v>4.2</v>
      </c>
      <c r="AA13" s="1">
        <v>8.4</v>
      </c>
      <c r="AB13" s="1">
        <v>9</v>
      </c>
      <c r="AC13" s="1">
        <v>5.4</v>
      </c>
      <c r="AD13" s="1">
        <v>10</v>
      </c>
      <c r="AE13" s="1">
        <v>10.8</v>
      </c>
      <c r="AF13" s="1">
        <v>6</v>
      </c>
      <c r="AG13" s="1">
        <v>8.8000000000000007</v>
      </c>
      <c r="AH13" s="1"/>
      <c r="AI13" s="1">
        <f t="shared" si="8"/>
        <v>7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50</v>
      </c>
      <c r="B14" s="11" t="s">
        <v>44</v>
      </c>
      <c r="C14" s="11">
        <v>3</v>
      </c>
      <c r="D14" s="11">
        <v>15</v>
      </c>
      <c r="E14" s="11">
        <v>-5</v>
      </c>
      <c r="F14" s="11">
        <v>9</v>
      </c>
      <c r="G14" s="12">
        <v>0</v>
      </c>
      <c r="H14" s="11">
        <v>50</v>
      </c>
      <c r="I14" s="11" t="s">
        <v>51</v>
      </c>
      <c r="J14" s="11"/>
      <c r="K14" s="11">
        <v>9</v>
      </c>
      <c r="L14" s="11">
        <f t="shared" si="2"/>
        <v>-14</v>
      </c>
      <c r="M14" s="11"/>
      <c r="N14" s="11"/>
      <c r="O14" s="11">
        <v>0</v>
      </c>
      <c r="P14" s="11">
        <v>0</v>
      </c>
      <c r="Q14" s="11">
        <f t="shared" si="3"/>
        <v>-1</v>
      </c>
      <c r="R14" s="13"/>
      <c r="S14" s="5">
        <f t="shared" si="5"/>
        <v>0</v>
      </c>
      <c r="T14" s="13"/>
      <c r="U14" s="11"/>
      <c r="V14" s="1">
        <f t="shared" si="6"/>
        <v>-9</v>
      </c>
      <c r="W14" s="11">
        <f t="shared" si="7"/>
        <v>-9</v>
      </c>
      <c r="X14" s="11">
        <v>-0.4</v>
      </c>
      <c r="Y14" s="11">
        <v>0.8</v>
      </c>
      <c r="Z14" s="11">
        <v>0.8</v>
      </c>
      <c r="AA14" s="11">
        <v>0</v>
      </c>
      <c r="AB14" s="11">
        <v>1</v>
      </c>
      <c r="AC14" s="11">
        <v>2</v>
      </c>
      <c r="AD14" s="11">
        <v>1</v>
      </c>
      <c r="AE14" s="11">
        <v>-0.4</v>
      </c>
      <c r="AF14" s="11">
        <v>-1</v>
      </c>
      <c r="AG14" s="11">
        <v>-1</v>
      </c>
      <c r="AH14" s="14" t="s">
        <v>49</v>
      </c>
      <c r="AI14" s="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52</v>
      </c>
      <c r="B15" s="21" t="s">
        <v>38</v>
      </c>
      <c r="C15" s="21">
        <v>204.49600000000001</v>
      </c>
      <c r="D15" s="21">
        <v>109.976</v>
      </c>
      <c r="E15" s="21">
        <v>127.44199999999999</v>
      </c>
      <c r="F15" s="21">
        <v>129.80000000000001</v>
      </c>
      <c r="G15" s="22">
        <v>1</v>
      </c>
      <c r="H15" s="21">
        <v>55</v>
      </c>
      <c r="I15" s="21" t="s">
        <v>39</v>
      </c>
      <c r="J15" s="21"/>
      <c r="K15" s="21">
        <v>123.16</v>
      </c>
      <c r="L15" s="21">
        <f t="shared" si="2"/>
        <v>4.2819999999999965</v>
      </c>
      <c r="M15" s="21"/>
      <c r="N15" s="21"/>
      <c r="O15" s="21">
        <v>71.974319999999949</v>
      </c>
      <c r="P15" s="21">
        <v>151.48627999999999</v>
      </c>
      <c r="Q15" s="21">
        <f t="shared" si="3"/>
        <v>25.488399999999999</v>
      </c>
      <c r="R15" s="23"/>
      <c r="S15" s="5">
        <f t="shared" si="5"/>
        <v>0</v>
      </c>
      <c r="T15" s="23"/>
      <c r="U15" s="21"/>
      <c r="V15" s="1">
        <f t="shared" si="6"/>
        <v>13.859661650005492</v>
      </c>
      <c r="W15" s="21">
        <f t="shared" si="7"/>
        <v>13.859661650005492</v>
      </c>
      <c r="X15" s="21">
        <v>31.485600000000002</v>
      </c>
      <c r="Y15" s="21">
        <v>24.732600000000001</v>
      </c>
      <c r="Z15" s="21">
        <v>22.812799999999999</v>
      </c>
      <c r="AA15" s="21">
        <v>33.156399999999998</v>
      </c>
      <c r="AB15" s="21">
        <v>31.2774</v>
      </c>
      <c r="AC15" s="21">
        <v>27.720600000000001</v>
      </c>
      <c r="AD15" s="21">
        <v>26.096399999999999</v>
      </c>
      <c r="AE15" s="21">
        <v>21.142399999999999</v>
      </c>
      <c r="AF15" s="21">
        <v>27.7088</v>
      </c>
      <c r="AG15" s="21">
        <v>31.246600000000001</v>
      </c>
      <c r="AH15" s="21" t="s">
        <v>53</v>
      </c>
      <c r="AI15" s="1">
        <f t="shared" si="8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54</v>
      </c>
      <c r="B16" s="21" t="s">
        <v>38</v>
      </c>
      <c r="C16" s="21">
        <v>667.63900000000001</v>
      </c>
      <c r="D16" s="21">
        <v>1396.269</v>
      </c>
      <c r="E16" s="21">
        <v>955.05799999999999</v>
      </c>
      <c r="F16" s="21">
        <v>703.64099999999996</v>
      </c>
      <c r="G16" s="22">
        <v>1</v>
      </c>
      <c r="H16" s="21">
        <v>50</v>
      </c>
      <c r="I16" s="21" t="s">
        <v>39</v>
      </c>
      <c r="J16" s="21"/>
      <c r="K16" s="21">
        <v>950.8</v>
      </c>
      <c r="L16" s="21">
        <f t="shared" si="2"/>
        <v>4.2580000000000382</v>
      </c>
      <c r="M16" s="21"/>
      <c r="N16" s="21"/>
      <c r="O16" s="21">
        <v>715.10379999999941</v>
      </c>
      <c r="P16" s="21">
        <v>852.35129999999992</v>
      </c>
      <c r="Q16" s="21">
        <f t="shared" si="3"/>
        <v>191.01159999999999</v>
      </c>
      <c r="R16" s="23">
        <f>12*Q16-P16-O16-F16</f>
        <v>21.043100000000436</v>
      </c>
      <c r="S16" s="28">
        <f>R16+$S$1*Q16</f>
        <v>403.06630000000041</v>
      </c>
      <c r="T16" s="23"/>
      <c r="U16" s="21"/>
      <c r="V16" s="1">
        <f t="shared" si="6"/>
        <v>14</v>
      </c>
      <c r="W16" s="21">
        <f t="shared" si="7"/>
        <v>11.889833392317533</v>
      </c>
      <c r="X16" s="21">
        <v>205.4134</v>
      </c>
      <c r="Y16" s="21">
        <v>179.54300000000001</v>
      </c>
      <c r="Z16" s="21">
        <v>171.54320000000001</v>
      </c>
      <c r="AA16" s="21">
        <v>174.04239999999999</v>
      </c>
      <c r="AB16" s="21">
        <v>154.8484</v>
      </c>
      <c r="AC16" s="21">
        <v>149.57060000000001</v>
      </c>
      <c r="AD16" s="21">
        <v>180.0274</v>
      </c>
      <c r="AE16" s="21">
        <v>164.2784</v>
      </c>
      <c r="AF16" s="21">
        <v>135.3252</v>
      </c>
      <c r="AG16" s="21">
        <v>128.65639999999999</v>
      </c>
      <c r="AH16" s="21" t="s">
        <v>53</v>
      </c>
      <c r="AI16" s="1">
        <f t="shared" si="8"/>
        <v>403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38</v>
      </c>
      <c r="C17" s="1">
        <v>27.52</v>
      </c>
      <c r="D17" s="1">
        <v>48.591000000000001</v>
      </c>
      <c r="E17" s="1">
        <v>25.687999999999999</v>
      </c>
      <c r="F17" s="1">
        <v>50.423000000000002</v>
      </c>
      <c r="G17" s="8">
        <v>1</v>
      </c>
      <c r="H17" s="1">
        <v>60</v>
      </c>
      <c r="I17" s="1" t="s">
        <v>39</v>
      </c>
      <c r="J17" s="1"/>
      <c r="K17" s="1">
        <v>23.8</v>
      </c>
      <c r="L17" s="1">
        <f t="shared" si="2"/>
        <v>1.8879999999999981</v>
      </c>
      <c r="M17" s="1"/>
      <c r="N17" s="1"/>
      <c r="O17" s="1">
        <v>0</v>
      </c>
      <c r="P17" s="1">
        <v>0</v>
      </c>
      <c r="Q17" s="1">
        <f t="shared" si="3"/>
        <v>5.1375999999999999</v>
      </c>
      <c r="R17" s="5">
        <f t="shared" ref="R17:R22" si="9">11*Q17-P17-O17-F17</f>
        <v>6.0905999999999949</v>
      </c>
      <c r="S17" s="5">
        <f t="shared" si="5"/>
        <v>6.0905999999999949</v>
      </c>
      <c r="T17" s="5"/>
      <c r="U17" s="1"/>
      <c r="V17" s="1">
        <f t="shared" si="6"/>
        <v>11</v>
      </c>
      <c r="W17" s="1">
        <f t="shared" si="7"/>
        <v>9.8145048271566502</v>
      </c>
      <c r="X17" s="1">
        <v>0.88360000000000005</v>
      </c>
      <c r="Y17" s="1">
        <v>1.5928</v>
      </c>
      <c r="Z17" s="1">
        <v>5.8322000000000003</v>
      </c>
      <c r="AA17" s="1">
        <v>8.107800000000001</v>
      </c>
      <c r="AB17" s="1">
        <v>5.5564</v>
      </c>
      <c r="AC17" s="1">
        <v>3.0863999999999998</v>
      </c>
      <c r="AD17" s="1">
        <v>4.8920000000000003</v>
      </c>
      <c r="AE17" s="1">
        <v>5.6159999999999997</v>
      </c>
      <c r="AF17" s="1">
        <v>6.3513999999999999</v>
      </c>
      <c r="AG17" s="1">
        <v>6.5274000000000001</v>
      </c>
      <c r="AH17" s="1"/>
      <c r="AI17" s="1">
        <f t="shared" si="8"/>
        <v>6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56</v>
      </c>
      <c r="B18" s="21" t="s">
        <v>38</v>
      </c>
      <c r="C18" s="21">
        <v>470.05799999999999</v>
      </c>
      <c r="D18" s="21">
        <v>683.18600000000004</v>
      </c>
      <c r="E18" s="21">
        <v>475.12400000000002</v>
      </c>
      <c r="F18" s="21">
        <v>610.529</v>
      </c>
      <c r="G18" s="22">
        <v>1</v>
      </c>
      <c r="H18" s="21">
        <v>60</v>
      </c>
      <c r="I18" s="21" t="s">
        <v>39</v>
      </c>
      <c r="J18" s="21"/>
      <c r="K18" s="21">
        <v>473.3</v>
      </c>
      <c r="L18" s="21">
        <f t="shared" si="2"/>
        <v>1.8240000000000123</v>
      </c>
      <c r="M18" s="21"/>
      <c r="N18" s="21"/>
      <c r="O18" s="21">
        <v>339.22951999999998</v>
      </c>
      <c r="P18" s="21">
        <v>463.60188000000022</v>
      </c>
      <c r="Q18" s="21">
        <f t="shared" si="3"/>
        <v>95.024799999999999</v>
      </c>
      <c r="R18" s="23"/>
      <c r="S18" s="5">
        <f t="shared" si="5"/>
        <v>0</v>
      </c>
      <c r="T18" s="23"/>
      <c r="U18" s="21"/>
      <c r="V18" s="1">
        <f t="shared" si="6"/>
        <v>14.873595103594011</v>
      </c>
      <c r="W18" s="21">
        <f t="shared" si="7"/>
        <v>14.873595103594011</v>
      </c>
      <c r="X18" s="21">
        <v>119.8468</v>
      </c>
      <c r="Y18" s="21">
        <v>107.1206</v>
      </c>
      <c r="Z18" s="21">
        <v>109.3318</v>
      </c>
      <c r="AA18" s="21">
        <v>104.8258</v>
      </c>
      <c r="AB18" s="21">
        <v>79.509399999999999</v>
      </c>
      <c r="AC18" s="21">
        <v>99.267399999999995</v>
      </c>
      <c r="AD18" s="21">
        <v>129.0436</v>
      </c>
      <c r="AE18" s="21">
        <v>87.388400000000004</v>
      </c>
      <c r="AF18" s="21">
        <v>89.681600000000003</v>
      </c>
      <c r="AG18" s="21">
        <v>96.015799999999999</v>
      </c>
      <c r="AH18" s="21" t="s">
        <v>53</v>
      </c>
      <c r="AI18" s="1">
        <f t="shared" si="8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38</v>
      </c>
      <c r="C19" s="1">
        <v>15.974</v>
      </c>
      <c r="D19" s="1">
        <v>21.279</v>
      </c>
      <c r="E19" s="1">
        <v>17.837</v>
      </c>
      <c r="F19" s="1">
        <v>14.054</v>
      </c>
      <c r="G19" s="8">
        <v>1</v>
      </c>
      <c r="H19" s="1">
        <v>60</v>
      </c>
      <c r="I19" s="1" t="s">
        <v>39</v>
      </c>
      <c r="J19" s="1"/>
      <c r="K19" s="1">
        <v>16.3</v>
      </c>
      <c r="L19" s="1">
        <f t="shared" si="2"/>
        <v>1.536999999999999</v>
      </c>
      <c r="M19" s="1"/>
      <c r="N19" s="1"/>
      <c r="O19" s="1">
        <v>11.8726</v>
      </c>
      <c r="P19" s="1">
        <v>4</v>
      </c>
      <c r="Q19" s="1">
        <f t="shared" si="3"/>
        <v>3.5674000000000001</v>
      </c>
      <c r="R19" s="5">
        <f t="shared" si="9"/>
        <v>9.3148</v>
      </c>
      <c r="S19" s="5">
        <f t="shared" si="5"/>
        <v>9.3148</v>
      </c>
      <c r="T19" s="5"/>
      <c r="U19" s="1"/>
      <c r="V19" s="1">
        <f t="shared" si="6"/>
        <v>11</v>
      </c>
      <c r="W19" s="1">
        <f t="shared" si="7"/>
        <v>8.3889106912597402</v>
      </c>
      <c r="X19" s="1">
        <v>3.5663999999999998</v>
      </c>
      <c r="Y19" s="1">
        <v>3.5379999999999998</v>
      </c>
      <c r="Z19" s="1">
        <v>3.0076000000000001</v>
      </c>
      <c r="AA19" s="1">
        <v>3.1909999999999998</v>
      </c>
      <c r="AB19" s="1">
        <v>3.3681999999999999</v>
      </c>
      <c r="AC19" s="1">
        <v>2.3029999999999999</v>
      </c>
      <c r="AD19" s="1">
        <v>2.6175999999999999</v>
      </c>
      <c r="AE19" s="1">
        <v>2.7959999999999998</v>
      </c>
      <c r="AF19" s="1">
        <v>2.4885999999999999</v>
      </c>
      <c r="AG19" s="1">
        <v>3.0190000000000001</v>
      </c>
      <c r="AH19" s="1"/>
      <c r="AI19" s="1">
        <f t="shared" si="8"/>
        <v>9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58</v>
      </c>
      <c r="B20" s="21" t="s">
        <v>38</v>
      </c>
      <c r="C20" s="21">
        <v>127.675</v>
      </c>
      <c r="D20" s="21">
        <v>181.16800000000001</v>
      </c>
      <c r="E20" s="21">
        <v>128.017</v>
      </c>
      <c r="F20" s="21">
        <v>87.245000000000005</v>
      </c>
      <c r="G20" s="22">
        <v>1</v>
      </c>
      <c r="H20" s="21">
        <v>60</v>
      </c>
      <c r="I20" s="21" t="s">
        <v>39</v>
      </c>
      <c r="J20" s="21"/>
      <c r="K20" s="21">
        <v>118.2</v>
      </c>
      <c r="L20" s="21">
        <f t="shared" si="2"/>
        <v>9.8169999999999931</v>
      </c>
      <c r="M20" s="21"/>
      <c r="N20" s="21"/>
      <c r="O20" s="21">
        <v>76.417079999999942</v>
      </c>
      <c r="P20" s="21">
        <v>17.885320000000061</v>
      </c>
      <c r="Q20" s="21">
        <f t="shared" si="3"/>
        <v>25.603400000000001</v>
      </c>
      <c r="R20" s="23">
        <f>12*Q20-P20-O20-F20</f>
        <v>125.69340000000005</v>
      </c>
      <c r="S20" s="28">
        <f>R20+$S$1*Q20</f>
        <v>176.90020000000004</v>
      </c>
      <c r="T20" s="23"/>
      <c r="U20" s="21"/>
      <c r="V20" s="1">
        <f t="shared" si="6"/>
        <v>14.000000000000004</v>
      </c>
      <c r="W20" s="21">
        <f t="shared" si="7"/>
        <v>7.0907535717912467</v>
      </c>
      <c r="X20" s="21">
        <v>26.398399999999999</v>
      </c>
      <c r="Y20" s="21">
        <v>25.016400000000001</v>
      </c>
      <c r="Z20" s="21">
        <v>25.2972</v>
      </c>
      <c r="AA20" s="21">
        <v>26.32</v>
      </c>
      <c r="AB20" s="21">
        <v>25.406199999999998</v>
      </c>
      <c r="AC20" s="21">
        <v>25.874400000000001</v>
      </c>
      <c r="AD20" s="21">
        <v>21.302</v>
      </c>
      <c r="AE20" s="21">
        <v>21.780799999999999</v>
      </c>
      <c r="AF20" s="21">
        <v>23.813600000000001</v>
      </c>
      <c r="AG20" s="21">
        <v>23.383400000000002</v>
      </c>
      <c r="AH20" s="21" t="s">
        <v>53</v>
      </c>
      <c r="AI20" s="1">
        <f t="shared" si="8"/>
        <v>177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4" t="s">
        <v>59</v>
      </c>
      <c r="B21" s="24" t="s">
        <v>38</v>
      </c>
      <c r="C21" s="24">
        <v>70.188000000000002</v>
      </c>
      <c r="D21" s="24">
        <v>36.978000000000002</v>
      </c>
      <c r="E21" s="24">
        <v>49.128999999999998</v>
      </c>
      <c r="F21" s="24">
        <v>48.255000000000003</v>
      </c>
      <c r="G21" s="25">
        <v>1</v>
      </c>
      <c r="H21" s="24">
        <v>60</v>
      </c>
      <c r="I21" s="24" t="s">
        <v>39</v>
      </c>
      <c r="J21" s="24"/>
      <c r="K21" s="24">
        <v>44.44</v>
      </c>
      <c r="L21" s="24">
        <f t="shared" si="2"/>
        <v>4.6890000000000001</v>
      </c>
      <c r="M21" s="24"/>
      <c r="N21" s="24"/>
      <c r="O21" s="24">
        <v>0</v>
      </c>
      <c r="P21" s="24">
        <v>0</v>
      </c>
      <c r="Q21" s="24">
        <f t="shared" si="3"/>
        <v>9.8257999999999992</v>
      </c>
      <c r="R21" s="26">
        <f>9*Q21-P21-O21-F21</f>
        <v>40.177199999999992</v>
      </c>
      <c r="S21" s="5">
        <f t="shared" si="5"/>
        <v>40.177199999999992</v>
      </c>
      <c r="T21" s="26"/>
      <c r="U21" s="24"/>
      <c r="V21" s="1">
        <f t="shared" si="6"/>
        <v>9</v>
      </c>
      <c r="W21" s="24">
        <f t="shared" si="7"/>
        <v>4.9110504997048592</v>
      </c>
      <c r="X21" s="24">
        <v>6.3033999999999999</v>
      </c>
      <c r="Y21" s="24">
        <v>5.2796000000000003</v>
      </c>
      <c r="Z21" s="24">
        <v>6.7727999999999993</v>
      </c>
      <c r="AA21" s="24">
        <v>11.506</v>
      </c>
      <c r="AB21" s="24">
        <v>11.606</v>
      </c>
      <c r="AC21" s="24">
        <v>7.5616000000000003</v>
      </c>
      <c r="AD21" s="24">
        <v>8.9756</v>
      </c>
      <c r="AE21" s="24">
        <v>6.1703999999999999</v>
      </c>
      <c r="AF21" s="24">
        <v>8.2151999999999994</v>
      </c>
      <c r="AG21" s="24">
        <v>9.2707999999999995</v>
      </c>
      <c r="AH21" s="24" t="s">
        <v>60</v>
      </c>
      <c r="AI21" s="1">
        <f t="shared" si="8"/>
        <v>40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38</v>
      </c>
      <c r="C22" s="1">
        <v>46.72</v>
      </c>
      <c r="D22" s="1">
        <v>62.369</v>
      </c>
      <c r="E22" s="1">
        <v>49.201000000000001</v>
      </c>
      <c r="F22" s="1">
        <v>44.834000000000003</v>
      </c>
      <c r="G22" s="8">
        <v>1</v>
      </c>
      <c r="H22" s="1">
        <v>60</v>
      </c>
      <c r="I22" s="1" t="s">
        <v>39</v>
      </c>
      <c r="J22" s="1"/>
      <c r="K22" s="1">
        <v>48.6</v>
      </c>
      <c r="L22" s="1">
        <f t="shared" si="2"/>
        <v>0.60099999999999909</v>
      </c>
      <c r="M22" s="1"/>
      <c r="N22" s="1"/>
      <c r="O22" s="1">
        <v>0</v>
      </c>
      <c r="P22" s="1">
        <v>33.084399999999988</v>
      </c>
      <c r="Q22" s="1">
        <f t="shared" si="3"/>
        <v>9.8401999999999994</v>
      </c>
      <c r="R22" s="5">
        <f t="shared" si="9"/>
        <v>30.323800000000006</v>
      </c>
      <c r="S22" s="5">
        <f t="shared" si="5"/>
        <v>30.323800000000006</v>
      </c>
      <c r="T22" s="5"/>
      <c r="U22" s="1"/>
      <c r="V22" s="1">
        <f t="shared" si="6"/>
        <v>11</v>
      </c>
      <c r="W22" s="1">
        <f t="shared" si="7"/>
        <v>7.9183756427714878</v>
      </c>
      <c r="X22" s="1">
        <v>9.6373999999999995</v>
      </c>
      <c r="Y22" s="1">
        <v>4.8906000000000001</v>
      </c>
      <c r="Z22" s="1">
        <v>6.6888000000000014</v>
      </c>
      <c r="AA22" s="1">
        <v>11.083600000000001</v>
      </c>
      <c r="AB22" s="1">
        <v>8.7866</v>
      </c>
      <c r="AC22" s="1">
        <v>7.2043999999999997</v>
      </c>
      <c r="AD22" s="1">
        <v>6.1584000000000003</v>
      </c>
      <c r="AE22" s="1">
        <v>3.1707999999999998</v>
      </c>
      <c r="AF22" s="1">
        <v>8.6316000000000006</v>
      </c>
      <c r="AG22" s="1">
        <v>9.8613999999999997</v>
      </c>
      <c r="AH22" s="1"/>
      <c r="AI22" s="1">
        <f t="shared" si="8"/>
        <v>30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1" t="s">
        <v>62</v>
      </c>
      <c r="B23" s="21" t="s">
        <v>38</v>
      </c>
      <c r="C23" s="21">
        <v>16.949000000000002</v>
      </c>
      <c r="D23" s="21">
        <v>141.82499999999999</v>
      </c>
      <c r="E23" s="21">
        <v>67.78</v>
      </c>
      <c r="F23" s="21">
        <v>86.597999999999999</v>
      </c>
      <c r="G23" s="22">
        <v>1</v>
      </c>
      <c r="H23" s="21">
        <v>60</v>
      </c>
      <c r="I23" s="21" t="s">
        <v>39</v>
      </c>
      <c r="J23" s="21"/>
      <c r="K23" s="21">
        <v>74.7</v>
      </c>
      <c r="L23" s="21">
        <f t="shared" si="2"/>
        <v>-6.9200000000000017</v>
      </c>
      <c r="M23" s="21"/>
      <c r="N23" s="21"/>
      <c r="O23" s="21">
        <v>0</v>
      </c>
      <c r="P23" s="21">
        <v>0</v>
      </c>
      <c r="Q23" s="21">
        <f t="shared" si="3"/>
        <v>13.556000000000001</v>
      </c>
      <c r="R23" s="23">
        <f>12*Q23-P23-O23-F23</f>
        <v>76.074000000000026</v>
      </c>
      <c r="S23" s="5">
        <f t="shared" si="5"/>
        <v>76.074000000000026</v>
      </c>
      <c r="T23" s="23"/>
      <c r="U23" s="21"/>
      <c r="V23" s="1">
        <f t="shared" si="6"/>
        <v>12.000000000000002</v>
      </c>
      <c r="W23" s="21">
        <f t="shared" si="7"/>
        <v>6.3881676010622597</v>
      </c>
      <c r="X23" s="21">
        <v>10.5792</v>
      </c>
      <c r="Y23" s="21">
        <v>10.9084</v>
      </c>
      <c r="Z23" s="21">
        <v>15.993399999999999</v>
      </c>
      <c r="AA23" s="21">
        <v>16.104600000000001</v>
      </c>
      <c r="AB23" s="21">
        <v>11.3642</v>
      </c>
      <c r="AC23" s="21">
        <v>9.6766000000000005</v>
      </c>
      <c r="AD23" s="21">
        <v>10.211</v>
      </c>
      <c r="AE23" s="21">
        <v>7.3885999999999994</v>
      </c>
      <c r="AF23" s="21">
        <v>15.1134</v>
      </c>
      <c r="AG23" s="21">
        <v>16.524000000000001</v>
      </c>
      <c r="AH23" s="21" t="s">
        <v>53</v>
      </c>
      <c r="AI23" s="1">
        <f t="shared" si="8"/>
        <v>76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6" t="s">
        <v>63</v>
      </c>
      <c r="B24" s="16" t="s">
        <v>38</v>
      </c>
      <c r="C24" s="16"/>
      <c r="D24" s="16"/>
      <c r="E24" s="16"/>
      <c r="F24" s="16"/>
      <c r="G24" s="17">
        <v>0</v>
      </c>
      <c r="H24" s="16">
        <v>30</v>
      </c>
      <c r="I24" s="16" t="s">
        <v>39</v>
      </c>
      <c r="J24" s="16"/>
      <c r="K24" s="16"/>
      <c r="L24" s="16">
        <f t="shared" si="2"/>
        <v>0</v>
      </c>
      <c r="M24" s="16"/>
      <c r="N24" s="16"/>
      <c r="O24" s="16">
        <v>0</v>
      </c>
      <c r="P24" s="16">
        <v>0</v>
      </c>
      <c r="Q24" s="16">
        <f t="shared" si="3"/>
        <v>0</v>
      </c>
      <c r="R24" s="18"/>
      <c r="S24" s="5">
        <f t="shared" si="5"/>
        <v>0</v>
      </c>
      <c r="T24" s="18"/>
      <c r="U24" s="16"/>
      <c r="V24" s="1" t="e">
        <f t="shared" si="6"/>
        <v>#DIV/0!</v>
      </c>
      <c r="W24" s="16" t="e">
        <f t="shared" si="7"/>
        <v>#DIV/0!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 t="s">
        <v>64</v>
      </c>
      <c r="AI24" s="1">
        <f t="shared" si="8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65</v>
      </c>
      <c r="B25" s="1" t="s">
        <v>38</v>
      </c>
      <c r="C25" s="1">
        <v>49.276000000000003</v>
      </c>
      <c r="D25" s="1">
        <v>170.874</v>
      </c>
      <c r="E25" s="1">
        <v>98.82</v>
      </c>
      <c r="F25" s="1">
        <v>81.444000000000003</v>
      </c>
      <c r="G25" s="8">
        <v>1</v>
      </c>
      <c r="H25" s="1">
        <v>30</v>
      </c>
      <c r="I25" s="1" t="s">
        <v>39</v>
      </c>
      <c r="J25" s="1"/>
      <c r="K25" s="1">
        <v>86.95</v>
      </c>
      <c r="L25" s="1">
        <f t="shared" si="2"/>
        <v>11.86999999999999</v>
      </c>
      <c r="M25" s="1"/>
      <c r="N25" s="1"/>
      <c r="O25" s="1">
        <v>100.834</v>
      </c>
      <c r="P25" s="1">
        <v>26.496600000000019</v>
      </c>
      <c r="Q25" s="1">
        <f t="shared" si="3"/>
        <v>19.763999999999999</v>
      </c>
      <c r="R25" s="5">
        <f t="shared" ref="R25" si="10">11*Q25-P25-O25-F25</f>
        <v>8.6293999999999613</v>
      </c>
      <c r="S25" s="5">
        <f t="shared" si="5"/>
        <v>8.6293999999999613</v>
      </c>
      <c r="T25" s="5"/>
      <c r="U25" s="1"/>
      <c r="V25" s="1">
        <f t="shared" si="6"/>
        <v>11</v>
      </c>
      <c r="W25" s="1">
        <f t="shared" si="7"/>
        <v>10.563377858733054</v>
      </c>
      <c r="X25" s="1">
        <v>23.916399999999999</v>
      </c>
      <c r="Y25" s="1">
        <v>26.191400000000002</v>
      </c>
      <c r="Z25" s="1">
        <v>23.041399999999999</v>
      </c>
      <c r="AA25" s="1">
        <v>21.601600000000001</v>
      </c>
      <c r="AB25" s="1">
        <v>20.885999999999999</v>
      </c>
      <c r="AC25" s="1">
        <v>22.284199999999998</v>
      </c>
      <c r="AD25" s="1">
        <v>21.933599999999998</v>
      </c>
      <c r="AE25" s="1">
        <v>18.903600000000001</v>
      </c>
      <c r="AF25" s="1">
        <v>18.177</v>
      </c>
      <c r="AG25" s="1">
        <v>20.590199999999999</v>
      </c>
      <c r="AH25" s="1"/>
      <c r="AI25" s="1">
        <f t="shared" si="8"/>
        <v>9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66</v>
      </c>
      <c r="B26" s="21" t="s">
        <v>38</v>
      </c>
      <c r="C26" s="21">
        <v>-0.151</v>
      </c>
      <c r="D26" s="21">
        <v>242.09399999999999</v>
      </c>
      <c r="E26" s="21">
        <v>54.534999999999997</v>
      </c>
      <c r="F26" s="21">
        <v>175.958</v>
      </c>
      <c r="G26" s="22">
        <v>1</v>
      </c>
      <c r="H26" s="21">
        <v>30</v>
      </c>
      <c r="I26" s="21" t="s">
        <v>39</v>
      </c>
      <c r="J26" s="21"/>
      <c r="K26" s="21">
        <v>64.900000000000006</v>
      </c>
      <c r="L26" s="21">
        <f t="shared" si="2"/>
        <v>-10.365000000000009</v>
      </c>
      <c r="M26" s="21"/>
      <c r="N26" s="21"/>
      <c r="O26" s="21">
        <v>75.425199999999961</v>
      </c>
      <c r="P26" s="21">
        <v>0</v>
      </c>
      <c r="Q26" s="21">
        <f t="shared" si="3"/>
        <v>10.907</v>
      </c>
      <c r="R26" s="23"/>
      <c r="S26" s="5">
        <f t="shared" si="5"/>
        <v>0</v>
      </c>
      <c r="T26" s="23"/>
      <c r="U26" s="21"/>
      <c r="V26" s="1">
        <f t="shared" si="6"/>
        <v>23.04787750985605</v>
      </c>
      <c r="W26" s="21">
        <f t="shared" si="7"/>
        <v>23.04787750985605</v>
      </c>
      <c r="X26" s="21">
        <v>13.9206</v>
      </c>
      <c r="Y26" s="21">
        <v>23.744</v>
      </c>
      <c r="Z26" s="21">
        <v>26.235800000000001</v>
      </c>
      <c r="AA26" s="21">
        <v>20.273399999999999</v>
      </c>
      <c r="AB26" s="21">
        <v>1.0038</v>
      </c>
      <c r="AC26" s="21">
        <v>10.8828</v>
      </c>
      <c r="AD26" s="21">
        <v>28.384</v>
      </c>
      <c r="AE26" s="21">
        <v>16.899799999999999</v>
      </c>
      <c r="AF26" s="21">
        <v>9.4138000000000002</v>
      </c>
      <c r="AG26" s="21">
        <v>11.9918</v>
      </c>
      <c r="AH26" s="21" t="s">
        <v>67</v>
      </c>
      <c r="AI26" s="1">
        <f t="shared" si="8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6" t="s">
        <v>68</v>
      </c>
      <c r="B27" s="16" t="s">
        <v>38</v>
      </c>
      <c r="C27" s="16"/>
      <c r="D27" s="16"/>
      <c r="E27" s="16"/>
      <c r="F27" s="16"/>
      <c r="G27" s="17">
        <v>0</v>
      </c>
      <c r="H27" s="16">
        <v>45</v>
      </c>
      <c r="I27" s="16" t="s">
        <v>39</v>
      </c>
      <c r="J27" s="16"/>
      <c r="K27" s="16"/>
      <c r="L27" s="16">
        <f t="shared" si="2"/>
        <v>0</v>
      </c>
      <c r="M27" s="16"/>
      <c r="N27" s="16"/>
      <c r="O27" s="16">
        <v>0</v>
      </c>
      <c r="P27" s="16">
        <v>0</v>
      </c>
      <c r="Q27" s="16">
        <f t="shared" si="3"/>
        <v>0</v>
      </c>
      <c r="R27" s="18"/>
      <c r="S27" s="5">
        <f t="shared" si="5"/>
        <v>0</v>
      </c>
      <c r="T27" s="18"/>
      <c r="U27" s="16"/>
      <c r="V27" s="1" t="e">
        <f t="shared" si="6"/>
        <v>#DIV/0!</v>
      </c>
      <c r="W27" s="16" t="e">
        <f t="shared" si="7"/>
        <v>#DIV/0!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 t="s">
        <v>64</v>
      </c>
      <c r="AI27" s="1">
        <f t="shared" si="8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69</v>
      </c>
      <c r="B28" s="1" t="s">
        <v>38</v>
      </c>
      <c r="C28" s="1">
        <v>45.768000000000001</v>
      </c>
      <c r="D28" s="1"/>
      <c r="E28" s="1">
        <v>16.443999999999999</v>
      </c>
      <c r="F28" s="1">
        <v>28.251000000000001</v>
      </c>
      <c r="G28" s="8">
        <v>1</v>
      </c>
      <c r="H28" s="1">
        <v>40</v>
      </c>
      <c r="I28" s="1" t="s">
        <v>39</v>
      </c>
      <c r="J28" s="1"/>
      <c r="K28" s="1">
        <v>14.4</v>
      </c>
      <c r="L28" s="1">
        <f t="shared" si="2"/>
        <v>2.0439999999999987</v>
      </c>
      <c r="M28" s="1"/>
      <c r="N28" s="1"/>
      <c r="O28" s="1">
        <v>0</v>
      </c>
      <c r="P28" s="1">
        <v>0</v>
      </c>
      <c r="Q28" s="1">
        <f t="shared" si="3"/>
        <v>3.2887999999999997</v>
      </c>
      <c r="R28" s="5">
        <f t="shared" ref="R28:R48" si="11">11*Q28-P28-O28-F28</f>
        <v>7.9257999999999988</v>
      </c>
      <c r="S28" s="5">
        <f t="shared" si="5"/>
        <v>7.9257999999999988</v>
      </c>
      <c r="T28" s="5"/>
      <c r="U28" s="1"/>
      <c r="V28" s="1">
        <f t="shared" si="6"/>
        <v>11.000000000000002</v>
      </c>
      <c r="W28" s="1">
        <f t="shared" si="7"/>
        <v>8.5900632449525673</v>
      </c>
      <c r="X28" s="1">
        <v>3.2972000000000001</v>
      </c>
      <c r="Y28" s="1">
        <v>3.0284</v>
      </c>
      <c r="Z28" s="1">
        <v>3.6520000000000001</v>
      </c>
      <c r="AA28" s="1">
        <v>3.1139999999999999</v>
      </c>
      <c r="AB28" s="1">
        <v>1.8233999999999999</v>
      </c>
      <c r="AC28" s="1">
        <v>4.8970000000000002</v>
      </c>
      <c r="AD28" s="1">
        <v>6.048</v>
      </c>
      <c r="AE28" s="1">
        <v>4.343</v>
      </c>
      <c r="AF28" s="1">
        <v>3.4767999999999999</v>
      </c>
      <c r="AG28" s="1">
        <v>2.8936000000000002</v>
      </c>
      <c r="AH28" s="1"/>
      <c r="AI28" s="1">
        <f t="shared" si="8"/>
        <v>8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70</v>
      </c>
      <c r="B29" s="1" t="s">
        <v>38</v>
      </c>
      <c r="C29" s="1">
        <v>77</v>
      </c>
      <c r="D29" s="1">
        <v>14.54</v>
      </c>
      <c r="E29" s="1">
        <v>29.821999999999999</v>
      </c>
      <c r="F29" s="1">
        <v>43.973999999999997</v>
      </c>
      <c r="G29" s="8">
        <v>1</v>
      </c>
      <c r="H29" s="1">
        <v>30</v>
      </c>
      <c r="I29" s="1" t="s">
        <v>39</v>
      </c>
      <c r="J29" s="1"/>
      <c r="K29" s="1">
        <v>28.2</v>
      </c>
      <c r="L29" s="1">
        <f t="shared" si="2"/>
        <v>1.6219999999999999</v>
      </c>
      <c r="M29" s="1"/>
      <c r="N29" s="1"/>
      <c r="O29" s="1">
        <v>23.513600000000011</v>
      </c>
      <c r="P29" s="1">
        <v>0</v>
      </c>
      <c r="Q29" s="1">
        <f t="shared" si="3"/>
        <v>5.9643999999999995</v>
      </c>
      <c r="R29" s="5"/>
      <c r="S29" s="5">
        <f t="shared" si="5"/>
        <v>0</v>
      </c>
      <c r="T29" s="5"/>
      <c r="U29" s="1"/>
      <c r="V29" s="1">
        <f t="shared" si="6"/>
        <v>11.315069411843609</v>
      </c>
      <c r="W29" s="1">
        <f t="shared" si="7"/>
        <v>11.315069411843609</v>
      </c>
      <c r="X29" s="1">
        <v>7.1424000000000003</v>
      </c>
      <c r="Y29" s="1">
        <v>9.1376000000000008</v>
      </c>
      <c r="Z29" s="1">
        <v>5.8743999999999996</v>
      </c>
      <c r="AA29" s="1">
        <v>1.4856</v>
      </c>
      <c r="AB29" s="1">
        <v>5.1664000000000003</v>
      </c>
      <c r="AC29" s="1">
        <v>11.0548</v>
      </c>
      <c r="AD29" s="1">
        <v>9.8948</v>
      </c>
      <c r="AE29" s="1">
        <v>5.6026000000000007</v>
      </c>
      <c r="AF29" s="1">
        <v>4.8230000000000004</v>
      </c>
      <c r="AG29" s="1">
        <v>5.4066000000000001</v>
      </c>
      <c r="AH29" s="1" t="s">
        <v>71</v>
      </c>
      <c r="AI29" s="1">
        <f t="shared" si="8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72</v>
      </c>
      <c r="B30" s="1" t="s">
        <v>38</v>
      </c>
      <c r="C30" s="1">
        <v>-1.278</v>
      </c>
      <c r="D30" s="1">
        <v>73.191000000000003</v>
      </c>
      <c r="E30" s="1">
        <v>33.83</v>
      </c>
      <c r="F30" s="1">
        <v>27.350999999999999</v>
      </c>
      <c r="G30" s="8">
        <v>1</v>
      </c>
      <c r="H30" s="1">
        <v>50</v>
      </c>
      <c r="I30" s="1" t="s">
        <v>39</v>
      </c>
      <c r="J30" s="1"/>
      <c r="K30" s="1">
        <v>36.299999999999997</v>
      </c>
      <c r="L30" s="1">
        <f t="shared" si="2"/>
        <v>-2.4699999999999989</v>
      </c>
      <c r="M30" s="1"/>
      <c r="N30" s="1"/>
      <c r="O30" s="1">
        <v>114.30343999999999</v>
      </c>
      <c r="P30" s="1">
        <v>0</v>
      </c>
      <c r="Q30" s="1">
        <f t="shared" si="3"/>
        <v>6.766</v>
      </c>
      <c r="R30" s="5"/>
      <c r="S30" s="5">
        <f t="shared" si="5"/>
        <v>0</v>
      </c>
      <c r="T30" s="5"/>
      <c r="U30" s="1"/>
      <c r="V30" s="1">
        <f t="shared" si="6"/>
        <v>20.936216375997635</v>
      </c>
      <c r="W30" s="1">
        <f t="shared" si="7"/>
        <v>20.936216375997635</v>
      </c>
      <c r="X30" s="1">
        <v>14.92</v>
      </c>
      <c r="Y30" s="1">
        <v>20.525200000000002</v>
      </c>
      <c r="Z30" s="1">
        <v>19.359000000000002</v>
      </c>
      <c r="AA30" s="1">
        <v>15.0084</v>
      </c>
      <c r="AB30" s="1">
        <v>6.2465999999999999</v>
      </c>
      <c r="AC30" s="1">
        <v>10.4604</v>
      </c>
      <c r="AD30" s="1">
        <v>18.658999999999999</v>
      </c>
      <c r="AE30" s="1">
        <v>16.840399999999999</v>
      </c>
      <c r="AF30" s="1">
        <v>10.042400000000001</v>
      </c>
      <c r="AG30" s="1">
        <v>10.576599999999999</v>
      </c>
      <c r="AH30" s="1"/>
      <c r="AI30" s="1">
        <f t="shared" si="8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73</v>
      </c>
      <c r="B31" s="1" t="s">
        <v>38</v>
      </c>
      <c r="C31" s="1">
        <v>29.382999999999999</v>
      </c>
      <c r="D31" s="1">
        <v>16.132000000000001</v>
      </c>
      <c r="E31" s="1">
        <v>35.953000000000003</v>
      </c>
      <c r="F31" s="1">
        <v>-1.0529999999999999</v>
      </c>
      <c r="G31" s="8">
        <v>1</v>
      </c>
      <c r="H31" s="1">
        <v>50</v>
      </c>
      <c r="I31" s="1" t="s">
        <v>39</v>
      </c>
      <c r="J31" s="1"/>
      <c r="K31" s="1">
        <v>39.700000000000003</v>
      </c>
      <c r="L31" s="1">
        <f t="shared" si="2"/>
        <v>-3.7469999999999999</v>
      </c>
      <c r="M31" s="1"/>
      <c r="N31" s="1"/>
      <c r="O31" s="1">
        <v>64.481800000000064</v>
      </c>
      <c r="P31" s="1">
        <v>25.494399999999921</v>
      </c>
      <c r="Q31" s="1">
        <f t="shared" si="3"/>
        <v>7.1906000000000008</v>
      </c>
      <c r="R31" s="5"/>
      <c r="S31" s="5">
        <f t="shared" si="5"/>
        <v>0</v>
      </c>
      <c r="T31" s="5"/>
      <c r="U31" s="1"/>
      <c r="V31" s="1">
        <f t="shared" si="6"/>
        <v>12.366589714349285</v>
      </c>
      <c r="W31" s="1">
        <f t="shared" si="7"/>
        <v>12.366589714349285</v>
      </c>
      <c r="X31" s="1">
        <v>13.071199999999999</v>
      </c>
      <c r="Y31" s="1">
        <v>12.5558</v>
      </c>
      <c r="Z31" s="1">
        <v>10.7348</v>
      </c>
      <c r="AA31" s="1">
        <v>9.1207999999999991</v>
      </c>
      <c r="AB31" s="1">
        <v>9.3084000000000007</v>
      </c>
      <c r="AC31" s="1">
        <v>11.933</v>
      </c>
      <c r="AD31" s="1">
        <v>10.203200000000001</v>
      </c>
      <c r="AE31" s="1">
        <v>8.7606000000000002</v>
      </c>
      <c r="AF31" s="1">
        <v>8.6379999999999999</v>
      </c>
      <c r="AG31" s="1">
        <v>9.0334000000000003</v>
      </c>
      <c r="AH31" s="1"/>
      <c r="AI31" s="1">
        <f t="shared" si="8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74</v>
      </c>
      <c r="B32" s="1" t="s">
        <v>44</v>
      </c>
      <c r="C32" s="1">
        <v>3</v>
      </c>
      <c r="D32" s="1">
        <v>843</v>
      </c>
      <c r="E32" s="1">
        <v>318</v>
      </c>
      <c r="F32" s="1">
        <v>411</v>
      </c>
      <c r="G32" s="8">
        <v>0.4</v>
      </c>
      <c r="H32" s="1">
        <v>45</v>
      </c>
      <c r="I32" s="10" t="s">
        <v>75</v>
      </c>
      <c r="J32" s="1"/>
      <c r="K32" s="1">
        <v>491</v>
      </c>
      <c r="L32" s="1">
        <f t="shared" si="2"/>
        <v>-173</v>
      </c>
      <c r="M32" s="1"/>
      <c r="N32" s="1"/>
      <c r="O32" s="1">
        <v>452.2</v>
      </c>
      <c r="P32" s="1">
        <v>0</v>
      </c>
      <c r="Q32" s="1">
        <f t="shared" si="3"/>
        <v>63.6</v>
      </c>
      <c r="R32" s="5"/>
      <c r="S32" s="5">
        <f t="shared" si="5"/>
        <v>0</v>
      </c>
      <c r="T32" s="5"/>
      <c r="U32" s="1"/>
      <c r="V32" s="1">
        <f t="shared" si="6"/>
        <v>13.572327044025158</v>
      </c>
      <c r="W32" s="1">
        <f t="shared" si="7"/>
        <v>13.572327044025158</v>
      </c>
      <c r="X32" s="1">
        <v>60</v>
      </c>
      <c r="Y32" s="1">
        <v>106</v>
      </c>
      <c r="Z32" s="1">
        <v>104.2</v>
      </c>
      <c r="AA32" s="1">
        <v>86.4</v>
      </c>
      <c r="AB32" s="1">
        <v>78</v>
      </c>
      <c r="AC32" s="1">
        <v>108</v>
      </c>
      <c r="AD32" s="1">
        <v>103.6</v>
      </c>
      <c r="AE32" s="1">
        <v>85.2</v>
      </c>
      <c r="AF32" s="1">
        <v>69.400000000000006</v>
      </c>
      <c r="AG32" s="1">
        <v>68.400000000000006</v>
      </c>
      <c r="AH32" s="1" t="s">
        <v>41</v>
      </c>
      <c r="AI32" s="1">
        <f t="shared" si="8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76</v>
      </c>
      <c r="B33" s="1" t="s">
        <v>44</v>
      </c>
      <c r="C33" s="1">
        <v>139</v>
      </c>
      <c r="D33" s="1">
        <v>65</v>
      </c>
      <c r="E33" s="1">
        <v>123</v>
      </c>
      <c r="F33" s="1">
        <v>44</v>
      </c>
      <c r="G33" s="8">
        <v>0.45</v>
      </c>
      <c r="H33" s="1">
        <v>50</v>
      </c>
      <c r="I33" s="10" t="s">
        <v>75</v>
      </c>
      <c r="J33" s="1"/>
      <c r="K33" s="1">
        <v>113</v>
      </c>
      <c r="L33" s="1">
        <f t="shared" si="2"/>
        <v>10</v>
      </c>
      <c r="M33" s="1"/>
      <c r="N33" s="1"/>
      <c r="O33" s="1">
        <v>0</v>
      </c>
      <c r="P33" s="1">
        <v>100</v>
      </c>
      <c r="Q33" s="1">
        <f t="shared" si="3"/>
        <v>24.6</v>
      </c>
      <c r="R33" s="5">
        <f>10*Q33-P33-O33-F33</f>
        <v>102</v>
      </c>
      <c r="S33" s="5">
        <f t="shared" si="5"/>
        <v>102</v>
      </c>
      <c r="T33" s="5"/>
      <c r="U33" s="1"/>
      <c r="V33" s="1">
        <f t="shared" si="6"/>
        <v>10</v>
      </c>
      <c r="W33" s="1">
        <f t="shared" si="7"/>
        <v>5.8536585365853657</v>
      </c>
      <c r="X33" s="1">
        <v>12</v>
      </c>
      <c r="Y33" s="1">
        <v>8.1999999999999993</v>
      </c>
      <c r="Z33" s="1">
        <v>18.2</v>
      </c>
      <c r="AA33" s="1">
        <v>20.2</v>
      </c>
      <c r="AB33" s="1">
        <v>17.399999999999999</v>
      </c>
      <c r="AC33" s="1">
        <v>22.2</v>
      </c>
      <c r="AD33" s="1">
        <v>29</v>
      </c>
      <c r="AE33" s="1">
        <v>17.399999999999999</v>
      </c>
      <c r="AF33" s="1">
        <v>13.6</v>
      </c>
      <c r="AG33" s="1">
        <v>13.2</v>
      </c>
      <c r="AH33" s="1" t="s">
        <v>41</v>
      </c>
      <c r="AI33" s="1">
        <f t="shared" si="8"/>
        <v>46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44</v>
      </c>
      <c r="C34" s="1">
        <v>222</v>
      </c>
      <c r="D34" s="1">
        <v>335</v>
      </c>
      <c r="E34" s="1">
        <v>375</v>
      </c>
      <c r="F34" s="1">
        <v>92</v>
      </c>
      <c r="G34" s="8">
        <v>0.4</v>
      </c>
      <c r="H34" s="1">
        <v>45</v>
      </c>
      <c r="I34" s="1" t="s">
        <v>39</v>
      </c>
      <c r="J34" s="1"/>
      <c r="K34" s="1">
        <v>402</v>
      </c>
      <c r="L34" s="1">
        <f t="shared" si="2"/>
        <v>-27</v>
      </c>
      <c r="M34" s="1"/>
      <c r="N34" s="1"/>
      <c r="O34" s="1">
        <v>150.8000000000001</v>
      </c>
      <c r="P34" s="1">
        <v>339.8</v>
      </c>
      <c r="Q34" s="1">
        <f t="shared" si="3"/>
        <v>75</v>
      </c>
      <c r="R34" s="5">
        <f t="shared" si="11"/>
        <v>242.39999999999986</v>
      </c>
      <c r="S34" s="28">
        <f>R34+$S$1*Q34</f>
        <v>392.39999999999986</v>
      </c>
      <c r="T34" s="5"/>
      <c r="U34" s="1"/>
      <c r="V34" s="1">
        <f t="shared" si="6"/>
        <v>13</v>
      </c>
      <c r="W34" s="1">
        <f t="shared" si="7"/>
        <v>7.7680000000000016</v>
      </c>
      <c r="X34" s="1">
        <v>90.4</v>
      </c>
      <c r="Y34" s="1">
        <v>79.400000000000006</v>
      </c>
      <c r="Z34" s="1">
        <v>86.8</v>
      </c>
      <c r="AA34" s="1">
        <v>82</v>
      </c>
      <c r="AB34" s="1">
        <v>80.2</v>
      </c>
      <c r="AC34" s="1">
        <v>91.6</v>
      </c>
      <c r="AD34" s="1">
        <v>97.6</v>
      </c>
      <c r="AE34" s="1">
        <v>88.6</v>
      </c>
      <c r="AF34" s="1">
        <v>71.400000000000006</v>
      </c>
      <c r="AG34" s="1">
        <v>69</v>
      </c>
      <c r="AH34" s="1"/>
      <c r="AI34" s="1">
        <f t="shared" si="8"/>
        <v>157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78</v>
      </c>
      <c r="B35" s="1" t="s">
        <v>38</v>
      </c>
      <c r="C35" s="1">
        <v>17.486000000000001</v>
      </c>
      <c r="D35" s="1">
        <v>53.42</v>
      </c>
      <c r="E35" s="1">
        <v>22.114000000000001</v>
      </c>
      <c r="F35" s="1">
        <v>37.094000000000001</v>
      </c>
      <c r="G35" s="8">
        <v>1</v>
      </c>
      <c r="H35" s="1">
        <v>45</v>
      </c>
      <c r="I35" s="1" t="s">
        <v>39</v>
      </c>
      <c r="J35" s="1"/>
      <c r="K35" s="1">
        <v>28.085999999999999</v>
      </c>
      <c r="L35" s="1">
        <f t="shared" si="2"/>
        <v>-5.9719999999999978</v>
      </c>
      <c r="M35" s="1"/>
      <c r="N35" s="1"/>
      <c r="O35" s="1">
        <v>0</v>
      </c>
      <c r="P35" s="1">
        <v>5.4714000000000027</v>
      </c>
      <c r="Q35" s="1">
        <f t="shared" si="3"/>
        <v>4.4228000000000005</v>
      </c>
      <c r="R35" s="5">
        <f t="shared" si="11"/>
        <v>6.0853999999999999</v>
      </c>
      <c r="S35" s="5">
        <f t="shared" si="5"/>
        <v>6.0853999999999999</v>
      </c>
      <c r="T35" s="5"/>
      <c r="U35" s="1"/>
      <c r="V35" s="1">
        <f t="shared" si="6"/>
        <v>11</v>
      </c>
      <c r="W35" s="1">
        <f t="shared" si="7"/>
        <v>9.624084290494709</v>
      </c>
      <c r="X35" s="1">
        <v>5.0276000000000014</v>
      </c>
      <c r="Y35" s="1">
        <v>3.0085999999999999</v>
      </c>
      <c r="Z35" s="1">
        <v>6.7531999999999996</v>
      </c>
      <c r="AA35" s="1">
        <v>8.0990000000000002</v>
      </c>
      <c r="AB35" s="1">
        <v>4.7816000000000001</v>
      </c>
      <c r="AC35" s="1">
        <v>5.5327999999999999</v>
      </c>
      <c r="AD35" s="1">
        <v>5.9580000000000002</v>
      </c>
      <c r="AE35" s="1">
        <v>6.4560000000000004</v>
      </c>
      <c r="AF35" s="1">
        <v>5.8764000000000003</v>
      </c>
      <c r="AG35" s="1">
        <v>5.2805999999999997</v>
      </c>
      <c r="AH35" s="1"/>
      <c r="AI35" s="1">
        <f t="shared" si="8"/>
        <v>6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79</v>
      </c>
      <c r="B36" s="1" t="s">
        <v>44</v>
      </c>
      <c r="C36" s="1">
        <v>28</v>
      </c>
      <c r="D36" s="1">
        <v>135</v>
      </c>
      <c r="E36" s="1">
        <v>70</v>
      </c>
      <c r="F36" s="1">
        <v>70</v>
      </c>
      <c r="G36" s="8">
        <v>0.35</v>
      </c>
      <c r="H36" s="1">
        <v>40</v>
      </c>
      <c r="I36" s="1" t="s">
        <v>39</v>
      </c>
      <c r="J36" s="1"/>
      <c r="K36" s="1">
        <v>82</v>
      </c>
      <c r="L36" s="1">
        <f t="shared" si="2"/>
        <v>-12</v>
      </c>
      <c r="M36" s="1"/>
      <c r="N36" s="1"/>
      <c r="O36" s="1">
        <v>0</v>
      </c>
      <c r="P36" s="1">
        <v>0</v>
      </c>
      <c r="Q36" s="1">
        <f t="shared" si="3"/>
        <v>14</v>
      </c>
      <c r="R36" s="5">
        <f t="shared" si="11"/>
        <v>84</v>
      </c>
      <c r="S36" s="5">
        <f t="shared" si="5"/>
        <v>84</v>
      </c>
      <c r="T36" s="5"/>
      <c r="U36" s="1"/>
      <c r="V36" s="1">
        <f t="shared" si="6"/>
        <v>11</v>
      </c>
      <c r="W36" s="1">
        <f t="shared" si="7"/>
        <v>5</v>
      </c>
      <c r="X36" s="1">
        <v>11.2</v>
      </c>
      <c r="Y36" s="1">
        <v>13.2</v>
      </c>
      <c r="Z36" s="1">
        <v>20.6</v>
      </c>
      <c r="AA36" s="1">
        <v>20.399999999999999</v>
      </c>
      <c r="AB36" s="1">
        <v>15</v>
      </c>
      <c r="AC36" s="1">
        <v>14.6</v>
      </c>
      <c r="AD36" s="1">
        <v>14.4</v>
      </c>
      <c r="AE36" s="1">
        <v>16.399999999999999</v>
      </c>
      <c r="AF36" s="1">
        <v>23.8</v>
      </c>
      <c r="AG36" s="1">
        <v>24.6</v>
      </c>
      <c r="AH36" s="1" t="s">
        <v>41</v>
      </c>
      <c r="AI36" s="1">
        <f t="shared" si="8"/>
        <v>29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80</v>
      </c>
      <c r="B37" s="1" t="s">
        <v>38</v>
      </c>
      <c r="C37" s="1">
        <v>103.04900000000001</v>
      </c>
      <c r="D37" s="1">
        <v>118.54</v>
      </c>
      <c r="E37" s="1">
        <v>96.525000000000006</v>
      </c>
      <c r="F37" s="1">
        <v>103.828</v>
      </c>
      <c r="G37" s="8">
        <v>1</v>
      </c>
      <c r="H37" s="1">
        <v>40</v>
      </c>
      <c r="I37" s="1" t="s">
        <v>39</v>
      </c>
      <c r="J37" s="1"/>
      <c r="K37" s="1">
        <v>102.2</v>
      </c>
      <c r="L37" s="1">
        <f t="shared" si="2"/>
        <v>-5.6749999999999972</v>
      </c>
      <c r="M37" s="1"/>
      <c r="N37" s="1"/>
      <c r="O37" s="1">
        <v>45.984759999999952</v>
      </c>
      <c r="P37" s="1">
        <v>23.573840000000061</v>
      </c>
      <c r="Q37" s="1">
        <f t="shared" si="3"/>
        <v>19.305</v>
      </c>
      <c r="R37" s="5">
        <f t="shared" si="11"/>
        <v>38.968400000000003</v>
      </c>
      <c r="S37" s="5">
        <f t="shared" si="5"/>
        <v>38.968400000000003</v>
      </c>
      <c r="T37" s="5"/>
      <c r="U37" s="1"/>
      <c r="V37" s="1">
        <f t="shared" si="6"/>
        <v>11.000000000000002</v>
      </c>
      <c r="W37" s="1">
        <f t="shared" si="7"/>
        <v>8.9814348614348631</v>
      </c>
      <c r="X37" s="1">
        <v>20.379200000000001</v>
      </c>
      <c r="Y37" s="1">
        <v>21.73</v>
      </c>
      <c r="Z37" s="1">
        <v>22.0776</v>
      </c>
      <c r="AA37" s="1">
        <v>23.09</v>
      </c>
      <c r="AB37" s="1">
        <v>23.512799999999999</v>
      </c>
      <c r="AC37" s="1">
        <v>23.232800000000001</v>
      </c>
      <c r="AD37" s="1">
        <v>21.689</v>
      </c>
      <c r="AE37" s="1">
        <v>16.972799999999999</v>
      </c>
      <c r="AF37" s="1">
        <v>23.056000000000001</v>
      </c>
      <c r="AG37" s="1">
        <v>25.181000000000001</v>
      </c>
      <c r="AH37" s="1"/>
      <c r="AI37" s="1">
        <f t="shared" si="8"/>
        <v>39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81</v>
      </c>
      <c r="B38" s="1" t="s">
        <v>44</v>
      </c>
      <c r="C38" s="1">
        <v>125</v>
      </c>
      <c r="D38" s="1">
        <v>12</v>
      </c>
      <c r="E38" s="1">
        <v>78</v>
      </c>
      <c r="F38" s="1">
        <v>47</v>
      </c>
      <c r="G38" s="8">
        <v>0.4</v>
      </c>
      <c r="H38" s="1">
        <v>40</v>
      </c>
      <c r="I38" s="1" t="s">
        <v>39</v>
      </c>
      <c r="J38" s="1"/>
      <c r="K38" s="1">
        <v>84</v>
      </c>
      <c r="L38" s="1">
        <f t="shared" ref="L38:L69" si="12">E38-K38</f>
        <v>-6</v>
      </c>
      <c r="M38" s="1"/>
      <c r="N38" s="1"/>
      <c r="O38" s="1">
        <v>9.1999999999999886</v>
      </c>
      <c r="P38" s="1">
        <v>83.800000000000011</v>
      </c>
      <c r="Q38" s="1">
        <f t="shared" si="3"/>
        <v>15.6</v>
      </c>
      <c r="R38" s="5">
        <f t="shared" si="11"/>
        <v>31.599999999999994</v>
      </c>
      <c r="S38" s="5">
        <f t="shared" si="5"/>
        <v>31.599999999999994</v>
      </c>
      <c r="T38" s="5"/>
      <c r="U38" s="1"/>
      <c r="V38" s="1">
        <f t="shared" si="6"/>
        <v>11</v>
      </c>
      <c r="W38" s="1">
        <f t="shared" si="7"/>
        <v>8.9743589743589745</v>
      </c>
      <c r="X38" s="1">
        <v>16</v>
      </c>
      <c r="Y38" s="1">
        <v>12.2</v>
      </c>
      <c r="Z38" s="1">
        <v>12.8</v>
      </c>
      <c r="AA38" s="1">
        <v>15</v>
      </c>
      <c r="AB38" s="1">
        <v>20.2</v>
      </c>
      <c r="AC38" s="1">
        <v>12.8</v>
      </c>
      <c r="AD38" s="1">
        <v>17.2</v>
      </c>
      <c r="AE38" s="1">
        <v>20</v>
      </c>
      <c r="AF38" s="1">
        <v>22.6</v>
      </c>
      <c r="AG38" s="1">
        <v>25</v>
      </c>
      <c r="AH38" s="1"/>
      <c r="AI38" s="1">
        <f t="shared" si="8"/>
        <v>13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82</v>
      </c>
      <c r="B39" s="1" t="s">
        <v>44</v>
      </c>
      <c r="C39" s="1">
        <v>298</v>
      </c>
      <c r="D39" s="1">
        <v>145</v>
      </c>
      <c r="E39" s="1">
        <v>228</v>
      </c>
      <c r="F39" s="1">
        <v>74</v>
      </c>
      <c r="G39" s="8">
        <v>0.4</v>
      </c>
      <c r="H39" s="1">
        <v>45</v>
      </c>
      <c r="I39" s="1" t="s">
        <v>39</v>
      </c>
      <c r="J39" s="1"/>
      <c r="K39" s="1">
        <v>230</v>
      </c>
      <c r="L39" s="1">
        <f t="shared" si="12"/>
        <v>-2</v>
      </c>
      <c r="M39" s="1"/>
      <c r="N39" s="1"/>
      <c r="O39" s="1">
        <v>71.600000000000023</v>
      </c>
      <c r="P39" s="1">
        <v>94</v>
      </c>
      <c r="Q39" s="1">
        <f t="shared" si="3"/>
        <v>45.6</v>
      </c>
      <c r="R39" s="5">
        <f t="shared" si="11"/>
        <v>262</v>
      </c>
      <c r="S39" s="28">
        <f>R39+$S$1*Q39</f>
        <v>353.2</v>
      </c>
      <c r="T39" s="5"/>
      <c r="U39" s="1"/>
      <c r="V39" s="1">
        <f t="shared" si="6"/>
        <v>12.999999999999998</v>
      </c>
      <c r="W39" s="1">
        <f t="shared" si="7"/>
        <v>5.2543859649122808</v>
      </c>
      <c r="X39" s="1">
        <v>36.6</v>
      </c>
      <c r="Y39" s="1">
        <v>33.6</v>
      </c>
      <c r="Z39" s="1">
        <v>23.2</v>
      </c>
      <c r="AA39" s="1">
        <v>36</v>
      </c>
      <c r="AB39" s="1">
        <v>47</v>
      </c>
      <c r="AC39" s="1">
        <v>43.2</v>
      </c>
      <c r="AD39" s="1">
        <v>36.799999999999997</v>
      </c>
      <c r="AE39" s="1">
        <v>29.2</v>
      </c>
      <c r="AF39" s="1">
        <v>22.2</v>
      </c>
      <c r="AG39" s="1">
        <v>23.8</v>
      </c>
      <c r="AH39" s="1" t="s">
        <v>41</v>
      </c>
      <c r="AI39" s="1">
        <f t="shared" si="8"/>
        <v>141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83</v>
      </c>
      <c r="B40" s="1" t="s">
        <v>38</v>
      </c>
      <c r="C40" s="1">
        <v>74.186999999999998</v>
      </c>
      <c r="D40" s="1">
        <v>80.084999999999994</v>
      </c>
      <c r="E40" s="1">
        <v>104.919</v>
      </c>
      <c r="F40" s="1">
        <v>19.661000000000001</v>
      </c>
      <c r="G40" s="8">
        <v>1</v>
      </c>
      <c r="H40" s="1">
        <v>40</v>
      </c>
      <c r="I40" s="1" t="s">
        <v>39</v>
      </c>
      <c r="J40" s="1"/>
      <c r="K40" s="1">
        <v>111.3</v>
      </c>
      <c r="L40" s="1">
        <f t="shared" si="12"/>
        <v>-6.3810000000000002</v>
      </c>
      <c r="M40" s="1"/>
      <c r="N40" s="1"/>
      <c r="O40" s="1">
        <v>59.115399999999987</v>
      </c>
      <c r="P40" s="1">
        <v>0</v>
      </c>
      <c r="Q40" s="1">
        <f t="shared" si="3"/>
        <v>20.983799999999999</v>
      </c>
      <c r="R40" s="5">
        <f t="shared" si="11"/>
        <v>152.0454</v>
      </c>
      <c r="S40" s="5">
        <f t="shared" si="5"/>
        <v>152.0454</v>
      </c>
      <c r="T40" s="5"/>
      <c r="U40" s="1"/>
      <c r="V40" s="1">
        <f t="shared" si="6"/>
        <v>11</v>
      </c>
      <c r="W40" s="1">
        <f t="shared" si="7"/>
        <v>3.7541532039001515</v>
      </c>
      <c r="X40" s="1">
        <v>19.9392</v>
      </c>
      <c r="Y40" s="1">
        <v>25.650600000000001</v>
      </c>
      <c r="Z40" s="1">
        <v>26.461200000000002</v>
      </c>
      <c r="AA40" s="1">
        <v>22.736799999999999</v>
      </c>
      <c r="AB40" s="1">
        <v>22.9544</v>
      </c>
      <c r="AC40" s="1">
        <v>28.410399999999999</v>
      </c>
      <c r="AD40" s="1">
        <v>30.0444</v>
      </c>
      <c r="AE40" s="1">
        <v>26.806000000000001</v>
      </c>
      <c r="AF40" s="1">
        <v>24.831</v>
      </c>
      <c r="AG40" s="1">
        <v>25.622399999999999</v>
      </c>
      <c r="AH40" s="1"/>
      <c r="AI40" s="1">
        <f t="shared" si="8"/>
        <v>152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84</v>
      </c>
      <c r="B41" s="21" t="s">
        <v>44</v>
      </c>
      <c r="C41" s="21">
        <v>48</v>
      </c>
      <c r="D41" s="21">
        <v>183</v>
      </c>
      <c r="E41" s="21">
        <v>94</v>
      </c>
      <c r="F41" s="21">
        <v>107</v>
      </c>
      <c r="G41" s="22">
        <v>0.35</v>
      </c>
      <c r="H41" s="21">
        <v>40</v>
      </c>
      <c r="I41" s="21" t="s">
        <v>39</v>
      </c>
      <c r="J41" s="21"/>
      <c r="K41" s="21">
        <v>100</v>
      </c>
      <c r="L41" s="21">
        <f t="shared" si="12"/>
        <v>-6</v>
      </c>
      <c r="M41" s="21"/>
      <c r="N41" s="21"/>
      <c r="O41" s="21">
        <v>0</v>
      </c>
      <c r="P41" s="21">
        <v>0</v>
      </c>
      <c r="Q41" s="21">
        <f t="shared" si="3"/>
        <v>18.8</v>
      </c>
      <c r="R41" s="23">
        <f>12*Q41-P41-O41-F41</f>
        <v>118.60000000000002</v>
      </c>
      <c r="S41" s="5">
        <f t="shared" si="5"/>
        <v>118.60000000000002</v>
      </c>
      <c r="T41" s="23"/>
      <c r="U41" s="21"/>
      <c r="V41" s="1">
        <f t="shared" si="6"/>
        <v>12</v>
      </c>
      <c r="W41" s="21">
        <f t="shared" si="7"/>
        <v>5.6914893617021276</v>
      </c>
      <c r="X41" s="21">
        <v>13.4</v>
      </c>
      <c r="Y41" s="21">
        <v>14.4</v>
      </c>
      <c r="Z41" s="21">
        <v>24.4</v>
      </c>
      <c r="AA41" s="21">
        <v>25</v>
      </c>
      <c r="AB41" s="21">
        <v>17.8</v>
      </c>
      <c r="AC41" s="21">
        <v>14.6</v>
      </c>
      <c r="AD41" s="21">
        <v>20.6</v>
      </c>
      <c r="AE41" s="21">
        <v>21</v>
      </c>
      <c r="AF41" s="21">
        <v>15.6</v>
      </c>
      <c r="AG41" s="21">
        <v>18.399999999999999</v>
      </c>
      <c r="AH41" s="21" t="s">
        <v>67</v>
      </c>
      <c r="AI41" s="1">
        <f t="shared" si="8"/>
        <v>42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85</v>
      </c>
      <c r="B42" s="1" t="s">
        <v>44</v>
      </c>
      <c r="C42" s="1">
        <v>172</v>
      </c>
      <c r="D42" s="1">
        <v>119</v>
      </c>
      <c r="E42" s="1">
        <v>168</v>
      </c>
      <c r="F42" s="1">
        <v>10</v>
      </c>
      <c r="G42" s="8">
        <v>0.4</v>
      </c>
      <c r="H42" s="1">
        <v>40</v>
      </c>
      <c r="I42" s="10" t="s">
        <v>75</v>
      </c>
      <c r="J42" s="1"/>
      <c r="K42" s="1">
        <v>283</v>
      </c>
      <c r="L42" s="1">
        <f t="shared" si="12"/>
        <v>-115</v>
      </c>
      <c r="M42" s="1"/>
      <c r="N42" s="1"/>
      <c r="O42" s="1">
        <v>350</v>
      </c>
      <c r="P42" s="1">
        <v>216.59999999999991</v>
      </c>
      <c r="Q42" s="1">
        <f t="shared" si="3"/>
        <v>33.6</v>
      </c>
      <c r="R42" s="5"/>
      <c r="S42" s="5">
        <f t="shared" si="5"/>
        <v>0</v>
      </c>
      <c r="T42" s="5"/>
      <c r="U42" s="1"/>
      <c r="V42" s="1">
        <f t="shared" si="6"/>
        <v>17.160714285714281</v>
      </c>
      <c r="W42" s="1">
        <f t="shared" si="7"/>
        <v>17.160714285714281</v>
      </c>
      <c r="X42" s="1">
        <v>66.599999999999994</v>
      </c>
      <c r="Y42" s="1">
        <v>71.599999999999994</v>
      </c>
      <c r="Z42" s="1">
        <v>48.8</v>
      </c>
      <c r="AA42" s="1">
        <v>40</v>
      </c>
      <c r="AB42" s="1">
        <v>63.2</v>
      </c>
      <c r="AC42" s="1">
        <v>77.599999999999994</v>
      </c>
      <c r="AD42" s="1">
        <v>78</v>
      </c>
      <c r="AE42" s="1">
        <v>59.6</v>
      </c>
      <c r="AF42" s="1">
        <v>62.4</v>
      </c>
      <c r="AG42" s="1">
        <v>69.8</v>
      </c>
      <c r="AH42" s="1" t="s">
        <v>41</v>
      </c>
      <c r="AI42" s="1">
        <f t="shared" si="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86</v>
      </c>
      <c r="B43" s="1" t="s">
        <v>38</v>
      </c>
      <c r="C43" s="1">
        <v>88.138999999999996</v>
      </c>
      <c r="D43" s="1">
        <v>93.081000000000003</v>
      </c>
      <c r="E43" s="1">
        <v>77.102999999999994</v>
      </c>
      <c r="F43" s="1">
        <v>75.599000000000004</v>
      </c>
      <c r="G43" s="8">
        <v>1</v>
      </c>
      <c r="H43" s="1">
        <v>50</v>
      </c>
      <c r="I43" s="1" t="s">
        <v>39</v>
      </c>
      <c r="J43" s="1"/>
      <c r="K43" s="1">
        <v>72.099999999999994</v>
      </c>
      <c r="L43" s="1">
        <f t="shared" si="12"/>
        <v>5.0030000000000001</v>
      </c>
      <c r="M43" s="1"/>
      <c r="N43" s="1"/>
      <c r="O43" s="1">
        <v>0</v>
      </c>
      <c r="P43" s="1">
        <v>51.82119999999999</v>
      </c>
      <c r="Q43" s="1">
        <f t="shared" si="3"/>
        <v>15.420599999999999</v>
      </c>
      <c r="R43" s="5">
        <f t="shared" si="11"/>
        <v>42.206400000000002</v>
      </c>
      <c r="S43" s="5">
        <f t="shared" si="5"/>
        <v>42.206400000000002</v>
      </c>
      <c r="T43" s="5"/>
      <c r="U43" s="1"/>
      <c r="V43" s="1">
        <f t="shared" si="6"/>
        <v>11</v>
      </c>
      <c r="W43" s="1">
        <f t="shared" si="7"/>
        <v>8.2629858760359518</v>
      </c>
      <c r="X43" s="1">
        <v>15.151199999999999</v>
      </c>
      <c r="Y43" s="1">
        <v>9.3994</v>
      </c>
      <c r="Z43" s="1">
        <v>10.227399999999999</v>
      </c>
      <c r="AA43" s="1">
        <v>16.128</v>
      </c>
      <c r="AB43" s="1">
        <v>13.921200000000001</v>
      </c>
      <c r="AC43" s="1">
        <v>9.1052</v>
      </c>
      <c r="AD43" s="1">
        <v>9.9711999999999996</v>
      </c>
      <c r="AE43" s="1">
        <v>10.2768</v>
      </c>
      <c r="AF43" s="1">
        <v>11.4916</v>
      </c>
      <c r="AG43" s="1">
        <v>12.302199999999999</v>
      </c>
      <c r="AH43" s="1"/>
      <c r="AI43" s="1">
        <f t="shared" si="8"/>
        <v>42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87</v>
      </c>
      <c r="B44" s="1" t="s">
        <v>38</v>
      </c>
      <c r="C44" s="1">
        <v>81.864999999999995</v>
      </c>
      <c r="D44" s="1">
        <v>180.38499999999999</v>
      </c>
      <c r="E44" s="1">
        <v>78.876999999999995</v>
      </c>
      <c r="F44" s="1">
        <v>160.36000000000001</v>
      </c>
      <c r="G44" s="8">
        <v>1</v>
      </c>
      <c r="H44" s="1">
        <v>50</v>
      </c>
      <c r="I44" s="1" t="s">
        <v>39</v>
      </c>
      <c r="J44" s="1"/>
      <c r="K44" s="1">
        <v>78.400000000000006</v>
      </c>
      <c r="L44" s="1">
        <f t="shared" si="12"/>
        <v>0.47699999999998965</v>
      </c>
      <c r="M44" s="1"/>
      <c r="N44" s="1"/>
      <c r="O44" s="1">
        <v>0</v>
      </c>
      <c r="P44" s="1">
        <v>0</v>
      </c>
      <c r="Q44" s="1">
        <f t="shared" si="3"/>
        <v>15.775399999999999</v>
      </c>
      <c r="R44" s="5">
        <f t="shared" si="11"/>
        <v>13.169399999999968</v>
      </c>
      <c r="S44" s="5">
        <f t="shared" si="5"/>
        <v>13.169399999999968</v>
      </c>
      <c r="T44" s="5"/>
      <c r="U44" s="1"/>
      <c r="V44" s="1">
        <f t="shared" si="6"/>
        <v>11</v>
      </c>
      <c r="W44" s="1">
        <f t="shared" si="7"/>
        <v>10.165193909504673</v>
      </c>
      <c r="X44" s="1">
        <v>16.850999999999999</v>
      </c>
      <c r="Y44" s="1">
        <v>17.095400000000001</v>
      </c>
      <c r="Z44" s="1">
        <v>24.627600000000001</v>
      </c>
      <c r="AA44" s="1">
        <v>27.0578</v>
      </c>
      <c r="AB44" s="1">
        <v>20.7974</v>
      </c>
      <c r="AC44" s="1">
        <v>23.1846</v>
      </c>
      <c r="AD44" s="1">
        <v>25.1556</v>
      </c>
      <c r="AE44" s="1">
        <v>22.223800000000001</v>
      </c>
      <c r="AF44" s="1">
        <v>16.774000000000001</v>
      </c>
      <c r="AG44" s="1">
        <v>18.655999999999999</v>
      </c>
      <c r="AH44" s="1"/>
      <c r="AI44" s="1">
        <f t="shared" si="8"/>
        <v>13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88</v>
      </c>
      <c r="B45" s="1" t="s">
        <v>38</v>
      </c>
      <c r="C45" s="1">
        <v>46.125</v>
      </c>
      <c r="D45" s="1">
        <v>62.176000000000002</v>
      </c>
      <c r="E45" s="1">
        <v>21.446999999999999</v>
      </c>
      <c r="F45" s="1">
        <v>85.498999999999995</v>
      </c>
      <c r="G45" s="8">
        <v>1</v>
      </c>
      <c r="H45" s="1">
        <v>40</v>
      </c>
      <c r="I45" s="1" t="s">
        <v>39</v>
      </c>
      <c r="J45" s="1"/>
      <c r="K45" s="1">
        <v>20.3</v>
      </c>
      <c r="L45" s="1">
        <f t="shared" si="12"/>
        <v>1.1469999999999985</v>
      </c>
      <c r="M45" s="1"/>
      <c r="N45" s="1"/>
      <c r="O45" s="1">
        <v>89.573999999999955</v>
      </c>
      <c r="P45" s="1">
        <v>0</v>
      </c>
      <c r="Q45" s="1">
        <f t="shared" si="3"/>
        <v>4.2893999999999997</v>
      </c>
      <c r="R45" s="5"/>
      <c r="S45" s="5">
        <f t="shared" si="5"/>
        <v>0</v>
      </c>
      <c r="T45" s="5"/>
      <c r="U45" s="1"/>
      <c r="V45" s="1">
        <f t="shared" si="6"/>
        <v>40.81526553830372</v>
      </c>
      <c r="W45" s="1">
        <f t="shared" si="7"/>
        <v>40.81526553830372</v>
      </c>
      <c r="X45" s="1">
        <v>12.143599999999999</v>
      </c>
      <c r="Y45" s="1">
        <v>17.741599999999998</v>
      </c>
      <c r="Z45" s="1">
        <v>14.4084</v>
      </c>
      <c r="AA45" s="1">
        <v>10.536799999999999</v>
      </c>
      <c r="AB45" s="1">
        <v>14.060600000000001</v>
      </c>
      <c r="AC45" s="1">
        <v>12.8254</v>
      </c>
      <c r="AD45" s="1">
        <v>19.0198</v>
      </c>
      <c r="AE45" s="1">
        <v>17.175000000000001</v>
      </c>
      <c r="AF45" s="1">
        <v>10.276</v>
      </c>
      <c r="AG45" s="1">
        <v>13.4178</v>
      </c>
      <c r="AH45" s="1"/>
      <c r="AI45" s="1">
        <f t="shared" si="8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89</v>
      </c>
      <c r="B46" s="1" t="s">
        <v>44</v>
      </c>
      <c r="C46" s="1">
        <v>57</v>
      </c>
      <c r="D46" s="1">
        <v>160</v>
      </c>
      <c r="E46" s="1">
        <v>60</v>
      </c>
      <c r="F46" s="1">
        <v>104</v>
      </c>
      <c r="G46" s="8">
        <v>0.45</v>
      </c>
      <c r="H46" s="1">
        <v>50</v>
      </c>
      <c r="I46" s="1" t="s">
        <v>39</v>
      </c>
      <c r="J46" s="1"/>
      <c r="K46" s="1">
        <v>72</v>
      </c>
      <c r="L46" s="1">
        <f t="shared" si="12"/>
        <v>-12</v>
      </c>
      <c r="M46" s="1"/>
      <c r="N46" s="1"/>
      <c r="O46" s="1">
        <v>0</v>
      </c>
      <c r="P46" s="1">
        <v>0</v>
      </c>
      <c r="Q46" s="1">
        <f t="shared" si="3"/>
        <v>12</v>
      </c>
      <c r="R46" s="5">
        <f t="shared" si="11"/>
        <v>28</v>
      </c>
      <c r="S46" s="5">
        <f t="shared" si="5"/>
        <v>28</v>
      </c>
      <c r="T46" s="5"/>
      <c r="U46" s="1"/>
      <c r="V46" s="1">
        <f t="shared" si="6"/>
        <v>11</v>
      </c>
      <c r="W46" s="1">
        <f t="shared" si="7"/>
        <v>8.6666666666666661</v>
      </c>
      <c r="X46" s="1">
        <v>7.2</v>
      </c>
      <c r="Y46" s="1">
        <v>6.8</v>
      </c>
      <c r="Z46" s="1">
        <v>19.600000000000001</v>
      </c>
      <c r="AA46" s="1">
        <v>19.399999999999999</v>
      </c>
      <c r="AB46" s="1">
        <v>13.8</v>
      </c>
      <c r="AC46" s="1">
        <v>16.399999999999999</v>
      </c>
      <c r="AD46" s="1">
        <v>18.600000000000001</v>
      </c>
      <c r="AE46" s="1">
        <v>17.2</v>
      </c>
      <c r="AF46" s="1">
        <v>8.6</v>
      </c>
      <c r="AG46" s="1">
        <v>9.6</v>
      </c>
      <c r="AH46" s="1"/>
      <c r="AI46" s="1">
        <f t="shared" si="8"/>
        <v>13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90</v>
      </c>
      <c r="B47" s="1" t="s">
        <v>44</v>
      </c>
      <c r="C47" s="1">
        <v>25</v>
      </c>
      <c r="D47" s="1">
        <v>6</v>
      </c>
      <c r="E47" s="1">
        <v>3</v>
      </c>
      <c r="F47" s="1">
        <v>2</v>
      </c>
      <c r="G47" s="8">
        <v>0.4</v>
      </c>
      <c r="H47" s="1">
        <v>40</v>
      </c>
      <c r="I47" s="1" t="s">
        <v>39</v>
      </c>
      <c r="J47" s="1"/>
      <c r="K47" s="1">
        <v>54</v>
      </c>
      <c r="L47" s="1">
        <f t="shared" si="12"/>
        <v>-51</v>
      </c>
      <c r="M47" s="1"/>
      <c r="N47" s="1"/>
      <c r="O47" s="1">
        <v>19</v>
      </c>
      <c r="P47" s="1">
        <v>59</v>
      </c>
      <c r="Q47" s="1">
        <f t="shared" si="3"/>
        <v>0.6</v>
      </c>
      <c r="R47" s="5">
        <v>20</v>
      </c>
      <c r="S47" s="5">
        <f t="shared" si="5"/>
        <v>20</v>
      </c>
      <c r="T47" s="5"/>
      <c r="U47" s="1"/>
      <c r="V47" s="1">
        <f t="shared" si="6"/>
        <v>166.66666666666669</v>
      </c>
      <c r="W47" s="1">
        <f t="shared" si="7"/>
        <v>133.33333333333334</v>
      </c>
      <c r="X47" s="1">
        <v>8</v>
      </c>
      <c r="Y47" s="1">
        <v>4</v>
      </c>
      <c r="Z47" s="1">
        <v>3.4</v>
      </c>
      <c r="AA47" s="1">
        <v>3.8</v>
      </c>
      <c r="AB47" s="1">
        <v>5.4</v>
      </c>
      <c r="AC47" s="1">
        <v>6.6</v>
      </c>
      <c r="AD47" s="1">
        <v>7.6</v>
      </c>
      <c r="AE47" s="1">
        <v>6</v>
      </c>
      <c r="AF47" s="1">
        <v>3.8</v>
      </c>
      <c r="AG47" s="1">
        <v>3.6</v>
      </c>
      <c r="AH47" s="1" t="s">
        <v>91</v>
      </c>
      <c r="AI47" s="1">
        <f t="shared" si="8"/>
        <v>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44</v>
      </c>
      <c r="C48" s="1">
        <v>112</v>
      </c>
      <c r="D48" s="1">
        <v>103</v>
      </c>
      <c r="E48" s="1">
        <v>59</v>
      </c>
      <c r="F48" s="1">
        <v>69</v>
      </c>
      <c r="G48" s="8">
        <v>0.4</v>
      </c>
      <c r="H48" s="1">
        <v>40</v>
      </c>
      <c r="I48" s="1" t="s">
        <v>39</v>
      </c>
      <c r="J48" s="1"/>
      <c r="K48" s="1">
        <v>61</v>
      </c>
      <c r="L48" s="1">
        <f t="shared" si="12"/>
        <v>-2</v>
      </c>
      <c r="M48" s="1"/>
      <c r="N48" s="1"/>
      <c r="O48" s="1">
        <v>0</v>
      </c>
      <c r="P48" s="1">
        <v>0</v>
      </c>
      <c r="Q48" s="1">
        <f t="shared" si="3"/>
        <v>11.8</v>
      </c>
      <c r="R48" s="5">
        <f t="shared" si="11"/>
        <v>60.800000000000011</v>
      </c>
      <c r="S48" s="5">
        <f t="shared" si="5"/>
        <v>60.800000000000011</v>
      </c>
      <c r="T48" s="5"/>
      <c r="U48" s="1"/>
      <c r="V48" s="1">
        <f t="shared" si="6"/>
        <v>11</v>
      </c>
      <c r="W48" s="1">
        <f t="shared" si="7"/>
        <v>5.8474576271186436</v>
      </c>
      <c r="X48" s="1">
        <v>6.8</v>
      </c>
      <c r="Y48" s="1">
        <v>3.2</v>
      </c>
      <c r="Z48" s="1">
        <v>3.8</v>
      </c>
      <c r="AA48" s="1">
        <v>8.1999999999999993</v>
      </c>
      <c r="AB48" s="1">
        <v>12.8</v>
      </c>
      <c r="AC48" s="1">
        <v>7.8</v>
      </c>
      <c r="AD48" s="1">
        <v>6.8</v>
      </c>
      <c r="AE48" s="1">
        <v>6.6</v>
      </c>
      <c r="AF48" s="1">
        <v>6</v>
      </c>
      <c r="AG48" s="1">
        <v>6.6</v>
      </c>
      <c r="AH48" s="1"/>
      <c r="AI48" s="1">
        <f t="shared" si="8"/>
        <v>24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93</v>
      </c>
      <c r="B49" s="16" t="s">
        <v>38</v>
      </c>
      <c r="C49" s="16"/>
      <c r="D49" s="16"/>
      <c r="E49" s="16"/>
      <c r="F49" s="16"/>
      <c r="G49" s="17">
        <v>0</v>
      </c>
      <c r="H49" s="16">
        <v>50</v>
      </c>
      <c r="I49" s="16" t="s">
        <v>39</v>
      </c>
      <c r="J49" s="16"/>
      <c r="K49" s="16"/>
      <c r="L49" s="16">
        <f t="shared" si="12"/>
        <v>0</v>
      </c>
      <c r="M49" s="16"/>
      <c r="N49" s="16"/>
      <c r="O49" s="16">
        <v>0</v>
      </c>
      <c r="P49" s="16">
        <v>0</v>
      </c>
      <c r="Q49" s="16">
        <f t="shared" si="3"/>
        <v>0</v>
      </c>
      <c r="R49" s="18"/>
      <c r="S49" s="5">
        <f t="shared" si="5"/>
        <v>0</v>
      </c>
      <c r="T49" s="18"/>
      <c r="U49" s="16"/>
      <c r="V49" s="1" t="e">
        <f t="shared" si="6"/>
        <v>#DIV/0!</v>
      </c>
      <c r="W49" s="16" t="e">
        <f t="shared" si="7"/>
        <v>#DIV/0!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 t="s">
        <v>64</v>
      </c>
      <c r="AI49" s="1">
        <f t="shared" si="8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38</v>
      </c>
      <c r="C50" s="1">
        <v>113.99299999999999</v>
      </c>
      <c r="D50" s="1">
        <v>56.244</v>
      </c>
      <c r="E50" s="1">
        <v>99.950999999999993</v>
      </c>
      <c r="F50" s="1">
        <v>61.500999999999998</v>
      </c>
      <c r="G50" s="8">
        <v>1</v>
      </c>
      <c r="H50" s="1">
        <v>50</v>
      </c>
      <c r="I50" s="1" t="s">
        <v>39</v>
      </c>
      <c r="J50" s="1"/>
      <c r="K50" s="1">
        <v>96.05</v>
      </c>
      <c r="L50" s="1">
        <f t="shared" si="12"/>
        <v>3.9009999999999962</v>
      </c>
      <c r="M50" s="1"/>
      <c r="N50" s="1"/>
      <c r="O50" s="1">
        <v>129.4332399999999</v>
      </c>
      <c r="P50" s="1">
        <v>0</v>
      </c>
      <c r="Q50" s="1">
        <f t="shared" si="3"/>
        <v>19.990199999999998</v>
      </c>
      <c r="R50" s="5">
        <f t="shared" ref="R50:R57" si="13">11*Q50-P50-O50-F50</f>
        <v>28.957960000000078</v>
      </c>
      <c r="S50" s="28">
        <f>R50+$S$1*Q50</f>
        <v>68.938360000000074</v>
      </c>
      <c r="T50" s="5"/>
      <c r="U50" s="1"/>
      <c r="V50" s="1">
        <f t="shared" si="6"/>
        <v>13</v>
      </c>
      <c r="W50" s="1">
        <f t="shared" si="7"/>
        <v>9.5513921821692591</v>
      </c>
      <c r="X50" s="1">
        <v>19.128599999999999</v>
      </c>
      <c r="Y50" s="1">
        <v>23.380199999999999</v>
      </c>
      <c r="Z50" s="1">
        <v>22.069199999999999</v>
      </c>
      <c r="AA50" s="1">
        <v>15.680199999999999</v>
      </c>
      <c r="AB50" s="1">
        <v>5.9210000000000003</v>
      </c>
      <c r="AC50" s="1">
        <v>15.5128</v>
      </c>
      <c r="AD50" s="1">
        <v>28.838999999999999</v>
      </c>
      <c r="AE50" s="1">
        <v>26.233599999999999</v>
      </c>
      <c r="AF50" s="1">
        <v>14.7058</v>
      </c>
      <c r="AG50" s="1">
        <v>15.2286</v>
      </c>
      <c r="AH50" s="1"/>
      <c r="AI50" s="1">
        <f t="shared" si="8"/>
        <v>69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38</v>
      </c>
      <c r="C51" s="1">
        <v>23.064</v>
      </c>
      <c r="D51" s="1">
        <v>68.537999999999997</v>
      </c>
      <c r="E51" s="1">
        <v>39.03</v>
      </c>
      <c r="F51" s="1">
        <v>36.427</v>
      </c>
      <c r="G51" s="8">
        <v>1</v>
      </c>
      <c r="H51" s="1">
        <v>50</v>
      </c>
      <c r="I51" s="1" t="s">
        <v>39</v>
      </c>
      <c r="J51" s="1"/>
      <c r="K51" s="1">
        <v>37.799999999999997</v>
      </c>
      <c r="L51" s="1">
        <f t="shared" si="12"/>
        <v>1.230000000000004</v>
      </c>
      <c r="M51" s="1"/>
      <c r="N51" s="1"/>
      <c r="O51" s="1">
        <v>0</v>
      </c>
      <c r="P51" s="1">
        <v>0</v>
      </c>
      <c r="Q51" s="1">
        <f t="shared" si="3"/>
        <v>7.806</v>
      </c>
      <c r="R51" s="5">
        <f t="shared" si="13"/>
        <v>49.439</v>
      </c>
      <c r="S51" s="5">
        <f t="shared" si="5"/>
        <v>49.439</v>
      </c>
      <c r="T51" s="5"/>
      <c r="U51" s="1"/>
      <c r="V51" s="1">
        <f t="shared" si="6"/>
        <v>11</v>
      </c>
      <c r="W51" s="1">
        <f t="shared" si="7"/>
        <v>4.666538560081988</v>
      </c>
      <c r="X51" s="1">
        <v>5.0568</v>
      </c>
      <c r="Y51" s="1">
        <v>3.7008000000000001</v>
      </c>
      <c r="Z51" s="1">
        <v>5.6351999999999993</v>
      </c>
      <c r="AA51" s="1">
        <v>7.5266000000000002</v>
      </c>
      <c r="AB51" s="1">
        <v>5.6874000000000002</v>
      </c>
      <c r="AC51" s="1">
        <v>4.9017999999999997</v>
      </c>
      <c r="AD51" s="1">
        <v>5.1581999999999999</v>
      </c>
      <c r="AE51" s="1">
        <v>5.1595999999999993</v>
      </c>
      <c r="AF51" s="1">
        <v>5.1841999999999997</v>
      </c>
      <c r="AG51" s="1">
        <v>5.7186000000000003</v>
      </c>
      <c r="AH51" s="1"/>
      <c r="AI51" s="1">
        <f t="shared" si="8"/>
        <v>49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96</v>
      </c>
      <c r="B52" s="1" t="s">
        <v>44</v>
      </c>
      <c r="C52" s="1">
        <v>61</v>
      </c>
      <c r="D52" s="1">
        <v>85</v>
      </c>
      <c r="E52" s="1">
        <v>42</v>
      </c>
      <c r="F52" s="1">
        <v>1</v>
      </c>
      <c r="G52" s="8">
        <v>0.4</v>
      </c>
      <c r="H52" s="1">
        <v>50</v>
      </c>
      <c r="I52" s="1" t="s">
        <v>39</v>
      </c>
      <c r="J52" s="1"/>
      <c r="K52" s="1">
        <v>71</v>
      </c>
      <c r="L52" s="1">
        <f t="shared" si="12"/>
        <v>-29</v>
      </c>
      <c r="M52" s="1"/>
      <c r="N52" s="1"/>
      <c r="O52" s="1">
        <v>15.8</v>
      </c>
      <c r="P52" s="1">
        <v>27.400000000000009</v>
      </c>
      <c r="Q52" s="1">
        <f t="shared" si="3"/>
        <v>8.4</v>
      </c>
      <c r="R52" s="5">
        <f t="shared" si="13"/>
        <v>48.2</v>
      </c>
      <c r="S52" s="5">
        <f t="shared" si="5"/>
        <v>48.2</v>
      </c>
      <c r="T52" s="5"/>
      <c r="U52" s="1"/>
      <c r="V52" s="1">
        <f t="shared" si="6"/>
        <v>11</v>
      </c>
      <c r="W52" s="1">
        <f t="shared" si="7"/>
        <v>5.2619047619047628</v>
      </c>
      <c r="X52" s="1">
        <v>7.2</v>
      </c>
      <c r="Y52" s="1">
        <v>6.8</v>
      </c>
      <c r="Z52" s="1">
        <v>2.2000000000000002</v>
      </c>
      <c r="AA52" s="1">
        <v>3</v>
      </c>
      <c r="AB52" s="1">
        <v>9.6</v>
      </c>
      <c r="AC52" s="1">
        <v>11</v>
      </c>
      <c r="AD52" s="1">
        <v>6.6</v>
      </c>
      <c r="AE52" s="1">
        <v>6.4</v>
      </c>
      <c r="AF52" s="1">
        <v>8.8000000000000007</v>
      </c>
      <c r="AG52" s="1">
        <v>9.1999999999999993</v>
      </c>
      <c r="AH52" s="1"/>
      <c r="AI52" s="1">
        <f t="shared" si="8"/>
        <v>19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44</v>
      </c>
      <c r="C53" s="1">
        <v>259</v>
      </c>
      <c r="D53" s="1">
        <v>765</v>
      </c>
      <c r="E53" s="1">
        <v>416</v>
      </c>
      <c r="F53" s="1">
        <v>300</v>
      </c>
      <c r="G53" s="8">
        <v>0.4</v>
      </c>
      <c r="H53" s="1">
        <v>40</v>
      </c>
      <c r="I53" s="1" t="s">
        <v>39</v>
      </c>
      <c r="J53" s="1"/>
      <c r="K53" s="1">
        <v>421</v>
      </c>
      <c r="L53" s="1">
        <f t="shared" si="12"/>
        <v>-5</v>
      </c>
      <c r="M53" s="1"/>
      <c r="N53" s="1"/>
      <c r="O53" s="1">
        <v>342.99999999999977</v>
      </c>
      <c r="P53" s="1">
        <v>124.4000000000003</v>
      </c>
      <c r="Q53" s="1">
        <f t="shared" si="3"/>
        <v>83.2</v>
      </c>
      <c r="R53" s="5">
        <f t="shared" si="13"/>
        <v>147.79999999999995</v>
      </c>
      <c r="S53" s="5">
        <f t="shared" si="5"/>
        <v>147.79999999999995</v>
      </c>
      <c r="T53" s="5"/>
      <c r="U53" s="1"/>
      <c r="V53" s="1">
        <f t="shared" si="6"/>
        <v>11</v>
      </c>
      <c r="W53" s="1">
        <f t="shared" si="7"/>
        <v>9.2235576923076934</v>
      </c>
      <c r="X53" s="1">
        <v>93.4</v>
      </c>
      <c r="Y53" s="1">
        <v>96.2</v>
      </c>
      <c r="Z53" s="1">
        <v>93.4</v>
      </c>
      <c r="AA53" s="1">
        <v>96.4</v>
      </c>
      <c r="AB53" s="1">
        <v>92.8</v>
      </c>
      <c r="AC53" s="1">
        <v>97.4</v>
      </c>
      <c r="AD53" s="1">
        <v>102.2</v>
      </c>
      <c r="AE53" s="1">
        <v>90.6</v>
      </c>
      <c r="AF53" s="1">
        <v>89.4</v>
      </c>
      <c r="AG53" s="1">
        <v>90.2</v>
      </c>
      <c r="AH53" s="1"/>
      <c r="AI53" s="1">
        <f t="shared" si="8"/>
        <v>59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44</v>
      </c>
      <c r="C54" s="1">
        <v>141</v>
      </c>
      <c r="D54" s="1">
        <v>456</v>
      </c>
      <c r="E54" s="1">
        <v>325</v>
      </c>
      <c r="F54" s="1">
        <v>169</v>
      </c>
      <c r="G54" s="8">
        <v>0.4</v>
      </c>
      <c r="H54" s="1">
        <v>40</v>
      </c>
      <c r="I54" s="1" t="s">
        <v>39</v>
      </c>
      <c r="J54" s="1"/>
      <c r="K54" s="1">
        <v>333</v>
      </c>
      <c r="L54" s="1">
        <f t="shared" si="12"/>
        <v>-8</v>
      </c>
      <c r="M54" s="1"/>
      <c r="N54" s="1"/>
      <c r="O54" s="1">
        <v>114.60000000000019</v>
      </c>
      <c r="P54" s="1">
        <v>200</v>
      </c>
      <c r="Q54" s="1">
        <f t="shared" si="3"/>
        <v>65</v>
      </c>
      <c r="R54" s="5">
        <f t="shared" si="13"/>
        <v>231.39999999999981</v>
      </c>
      <c r="S54" s="5">
        <f t="shared" si="5"/>
        <v>231.39999999999981</v>
      </c>
      <c r="T54" s="5"/>
      <c r="U54" s="1"/>
      <c r="V54" s="1">
        <f t="shared" si="6"/>
        <v>11</v>
      </c>
      <c r="W54" s="1">
        <f t="shared" si="7"/>
        <v>7.4400000000000031</v>
      </c>
      <c r="X54" s="1">
        <v>57.6</v>
      </c>
      <c r="Y54" s="1">
        <v>56</v>
      </c>
      <c r="Z54" s="1">
        <v>62</v>
      </c>
      <c r="AA54" s="1">
        <v>57.4</v>
      </c>
      <c r="AB54" s="1">
        <v>52.2</v>
      </c>
      <c r="AC54" s="1">
        <v>63</v>
      </c>
      <c r="AD54" s="1">
        <v>75</v>
      </c>
      <c r="AE54" s="1">
        <v>68.8</v>
      </c>
      <c r="AF54" s="1">
        <v>53.6</v>
      </c>
      <c r="AG54" s="1">
        <v>55.2</v>
      </c>
      <c r="AH54" s="1" t="s">
        <v>41</v>
      </c>
      <c r="AI54" s="1">
        <f t="shared" si="8"/>
        <v>93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99</v>
      </c>
      <c r="B55" s="1" t="s">
        <v>38</v>
      </c>
      <c r="C55" s="1">
        <v>111.788</v>
      </c>
      <c r="D55" s="1">
        <v>37.057000000000002</v>
      </c>
      <c r="E55" s="1">
        <v>110.80800000000001</v>
      </c>
      <c r="F55" s="1">
        <v>-1.1910000000000001</v>
      </c>
      <c r="G55" s="8">
        <v>1</v>
      </c>
      <c r="H55" s="1">
        <v>40</v>
      </c>
      <c r="I55" s="1" t="s">
        <v>39</v>
      </c>
      <c r="J55" s="1"/>
      <c r="K55" s="1">
        <v>114.121</v>
      </c>
      <c r="L55" s="1">
        <f t="shared" si="12"/>
        <v>-3.3129999999999882</v>
      </c>
      <c r="M55" s="1"/>
      <c r="N55" s="1"/>
      <c r="O55" s="1">
        <v>169.0264</v>
      </c>
      <c r="P55" s="1">
        <v>79.69120000000008</v>
      </c>
      <c r="Q55" s="1">
        <f t="shared" si="3"/>
        <v>22.1616</v>
      </c>
      <c r="R55" s="5"/>
      <c r="S55" s="5">
        <f t="shared" si="5"/>
        <v>0</v>
      </c>
      <c r="T55" s="5"/>
      <c r="U55" s="1"/>
      <c r="V55" s="1">
        <f t="shared" si="6"/>
        <v>11.169166486174287</v>
      </c>
      <c r="W55" s="1">
        <f t="shared" si="7"/>
        <v>11.169166486174287</v>
      </c>
      <c r="X55" s="1">
        <v>36.659199999999998</v>
      </c>
      <c r="Y55" s="1">
        <v>35.726999999999997</v>
      </c>
      <c r="Z55" s="1">
        <v>30.723800000000001</v>
      </c>
      <c r="AA55" s="1">
        <v>25.772400000000001</v>
      </c>
      <c r="AB55" s="1">
        <v>29.867000000000001</v>
      </c>
      <c r="AC55" s="1">
        <v>37.565800000000003</v>
      </c>
      <c r="AD55" s="1">
        <v>31.037600000000001</v>
      </c>
      <c r="AE55" s="1">
        <v>28.407800000000002</v>
      </c>
      <c r="AF55" s="1">
        <v>26.8</v>
      </c>
      <c r="AG55" s="1">
        <v>27.183599999999998</v>
      </c>
      <c r="AH55" s="1"/>
      <c r="AI55" s="1">
        <f t="shared" si="8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100</v>
      </c>
      <c r="B56" s="1" t="s">
        <v>38</v>
      </c>
      <c r="C56" s="1">
        <v>30.218</v>
      </c>
      <c r="D56" s="1">
        <v>215.679</v>
      </c>
      <c r="E56" s="1">
        <v>124.51300000000001</v>
      </c>
      <c r="F56" s="1">
        <v>97.995000000000005</v>
      </c>
      <c r="G56" s="8">
        <v>1</v>
      </c>
      <c r="H56" s="1">
        <v>40</v>
      </c>
      <c r="I56" s="1" t="s">
        <v>39</v>
      </c>
      <c r="J56" s="1"/>
      <c r="K56" s="1">
        <v>151.4</v>
      </c>
      <c r="L56" s="1">
        <f t="shared" si="12"/>
        <v>-26.887</v>
      </c>
      <c r="M56" s="1"/>
      <c r="N56" s="1"/>
      <c r="O56" s="1">
        <v>184.81360000000001</v>
      </c>
      <c r="P56" s="1">
        <v>0</v>
      </c>
      <c r="Q56" s="1">
        <f t="shared" si="3"/>
        <v>24.9026</v>
      </c>
      <c r="R56" s="5"/>
      <c r="S56" s="5">
        <f t="shared" si="5"/>
        <v>0</v>
      </c>
      <c r="T56" s="5"/>
      <c r="U56" s="1"/>
      <c r="V56" s="1">
        <f t="shared" si="6"/>
        <v>11.356589271802944</v>
      </c>
      <c r="W56" s="1">
        <f t="shared" si="7"/>
        <v>11.356589271802944</v>
      </c>
      <c r="X56" s="1">
        <v>29.7166</v>
      </c>
      <c r="Y56" s="1">
        <v>37.757800000000003</v>
      </c>
      <c r="Z56" s="1">
        <v>32.1648</v>
      </c>
      <c r="AA56" s="1">
        <v>31.055800000000001</v>
      </c>
      <c r="AB56" s="1">
        <v>29.004000000000001</v>
      </c>
      <c r="AC56" s="1">
        <v>33.696599999999997</v>
      </c>
      <c r="AD56" s="1">
        <v>34.130800000000001</v>
      </c>
      <c r="AE56" s="1">
        <v>28.241399999999999</v>
      </c>
      <c r="AF56" s="1">
        <v>31.162800000000001</v>
      </c>
      <c r="AG56" s="1">
        <v>30.2624</v>
      </c>
      <c r="AH56" s="1"/>
      <c r="AI56" s="1">
        <f t="shared" si="8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101</v>
      </c>
      <c r="B57" s="1" t="s">
        <v>38</v>
      </c>
      <c r="C57" s="1">
        <v>30.384</v>
      </c>
      <c r="D57" s="1">
        <v>268.68599999999998</v>
      </c>
      <c r="E57" s="1">
        <v>213.62</v>
      </c>
      <c r="F57" s="1">
        <v>53.738</v>
      </c>
      <c r="G57" s="8">
        <v>1</v>
      </c>
      <c r="H57" s="1">
        <v>40</v>
      </c>
      <c r="I57" s="1" t="s">
        <v>39</v>
      </c>
      <c r="J57" s="1"/>
      <c r="K57" s="1">
        <v>229</v>
      </c>
      <c r="L57" s="1">
        <f t="shared" si="12"/>
        <v>-15.379999999999995</v>
      </c>
      <c r="M57" s="1"/>
      <c r="N57" s="1"/>
      <c r="O57" s="1">
        <v>184.59219999999999</v>
      </c>
      <c r="P57" s="1">
        <v>0</v>
      </c>
      <c r="Q57" s="1">
        <f t="shared" si="3"/>
        <v>42.724000000000004</v>
      </c>
      <c r="R57" s="5">
        <f t="shared" si="13"/>
        <v>231.63380000000006</v>
      </c>
      <c r="S57" s="5">
        <f t="shared" si="5"/>
        <v>231.63380000000006</v>
      </c>
      <c r="T57" s="5"/>
      <c r="U57" s="1"/>
      <c r="V57" s="1">
        <f t="shared" si="6"/>
        <v>11</v>
      </c>
      <c r="W57" s="1">
        <f t="shared" si="7"/>
        <v>5.5783681303248756</v>
      </c>
      <c r="X57" s="1">
        <v>34.331000000000003</v>
      </c>
      <c r="Y57" s="1">
        <v>44.246600000000001</v>
      </c>
      <c r="Z57" s="1">
        <v>39.649000000000001</v>
      </c>
      <c r="AA57" s="1">
        <v>44.522199999999998</v>
      </c>
      <c r="AB57" s="1">
        <v>32.226999999999997</v>
      </c>
      <c r="AC57" s="1">
        <v>38.347000000000001</v>
      </c>
      <c r="AD57" s="1">
        <v>47.5334</v>
      </c>
      <c r="AE57" s="1">
        <v>34.2014</v>
      </c>
      <c r="AF57" s="1">
        <v>14.1614</v>
      </c>
      <c r="AG57" s="1">
        <v>13.9396</v>
      </c>
      <c r="AH57" s="1"/>
      <c r="AI57" s="1">
        <f t="shared" si="8"/>
        <v>232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6" t="s">
        <v>102</v>
      </c>
      <c r="B58" s="16" t="s">
        <v>38</v>
      </c>
      <c r="C58" s="16"/>
      <c r="D58" s="16"/>
      <c r="E58" s="16"/>
      <c r="F58" s="16"/>
      <c r="G58" s="17">
        <v>0</v>
      </c>
      <c r="H58" s="16">
        <v>30</v>
      </c>
      <c r="I58" s="16" t="s">
        <v>39</v>
      </c>
      <c r="J58" s="16"/>
      <c r="K58" s="16"/>
      <c r="L58" s="16">
        <f t="shared" si="12"/>
        <v>0</v>
      </c>
      <c r="M58" s="16"/>
      <c r="N58" s="16"/>
      <c r="O58" s="16">
        <v>0</v>
      </c>
      <c r="P58" s="16">
        <v>0</v>
      </c>
      <c r="Q58" s="16">
        <f t="shared" si="3"/>
        <v>0</v>
      </c>
      <c r="R58" s="18"/>
      <c r="S58" s="5">
        <f t="shared" si="5"/>
        <v>0</v>
      </c>
      <c r="T58" s="18"/>
      <c r="U58" s="16"/>
      <c r="V58" s="1" t="e">
        <f t="shared" si="6"/>
        <v>#DIV/0!</v>
      </c>
      <c r="W58" s="16" t="e">
        <f t="shared" si="7"/>
        <v>#DIV/0!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 t="s">
        <v>64</v>
      </c>
      <c r="AI58" s="1">
        <f t="shared" si="8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6" t="s">
        <v>103</v>
      </c>
      <c r="B59" s="16" t="s">
        <v>44</v>
      </c>
      <c r="C59" s="16"/>
      <c r="D59" s="16"/>
      <c r="E59" s="16"/>
      <c r="F59" s="16"/>
      <c r="G59" s="17">
        <v>0</v>
      </c>
      <c r="H59" s="16">
        <v>60</v>
      </c>
      <c r="I59" s="16" t="s">
        <v>39</v>
      </c>
      <c r="J59" s="16"/>
      <c r="K59" s="16"/>
      <c r="L59" s="16">
        <f t="shared" si="12"/>
        <v>0</v>
      </c>
      <c r="M59" s="16"/>
      <c r="N59" s="16"/>
      <c r="O59" s="16">
        <v>0</v>
      </c>
      <c r="P59" s="16">
        <v>0</v>
      </c>
      <c r="Q59" s="16">
        <f t="shared" si="3"/>
        <v>0</v>
      </c>
      <c r="R59" s="18"/>
      <c r="S59" s="5">
        <f t="shared" si="5"/>
        <v>0</v>
      </c>
      <c r="T59" s="18"/>
      <c r="U59" s="16"/>
      <c r="V59" s="1" t="e">
        <f t="shared" si="6"/>
        <v>#DIV/0!</v>
      </c>
      <c r="W59" s="16" t="e">
        <f t="shared" si="7"/>
        <v>#DIV/0!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 t="s">
        <v>64</v>
      </c>
      <c r="AI59" s="1">
        <f t="shared" si="8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6" t="s">
        <v>104</v>
      </c>
      <c r="B60" s="16" t="s">
        <v>44</v>
      </c>
      <c r="C60" s="16"/>
      <c r="D60" s="16"/>
      <c r="E60" s="16"/>
      <c r="F60" s="16"/>
      <c r="G60" s="17">
        <v>0</v>
      </c>
      <c r="H60" s="16">
        <v>50</v>
      </c>
      <c r="I60" s="16" t="s">
        <v>39</v>
      </c>
      <c r="J60" s="16"/>
      <c r="K60" s="16"/>
      <c r="L60" s="16">
        <f t="shared" si="12"/>
        <v>0</v>
      </c>
      <c r="M60" s="16"/>
      <c r="N60" s="16"/>
      <c r="O60" s="16">
        <v>0</v>
      </c>
      <c r="P60" s="16">
        <v>0</v>
      </c>
      <c r="Q60" s="16">
        <f t="shared" si="3"/>
        <v>0</v>
      </c>
      <c r="R60" s="18"/>
      <c r="S60" s="5">
        <f t="shared" si="5"/>
        <v>0</v>
      </c>
      <c r="T60" s="18"/>
      <c r="U60" s="16"/>
      <c r="V60" s="1" t="e">
        <f t="shared" si="6"/>
        <v>#DIV/0!</v>
      </c>
      <c r="W60" s="16" t="e">
        <f t="shared" si="7"/>
        <v>#DIV/0!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 t="s">
        <v>64</v>
      </c>
      <c r="AI60" s="1">
        <f t="shared" si="8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105</v>
      </c>
      <c r="B61" s="1" t="s">
        <v>44</v>
      </c>
      <c r="C61" s="1">
        <v>103</v>
      </c>
      <c r="D61" s="1">
        <v>55</v>
      </c>
      <c r="E61" s="1">
        <v>75</v>
      </c>
      <c r="F61" s="1">
        <v>26</v>
      </c>
      <c r="G61" s="8">
        <v>0.37</v>
      </c>
      <c r="H61" s="1">
        <v>50</v>
      </c>
      <c r="I61" s="1" t="s">
        <v>39</v>
      </c>
      <c r="J61" s="1"/>
      <c r="K61" s="1">
        <v>69</v>
      </c>
      <c r="L61" s="1">
        <f t="shared" si="12"/>
        <v>6</v>
      </c>
      <c r="M61" s="1"/>
      <c r="N61" s="1"/>
      <c r="O61" s="1">
        <v>0</v>
      </c>
      <c r="P61" s="1">
        <v>0</v>
      </c>
      <c r="Q61" s="1">
        <f t="shared" si="3"/>
        <v>15</v>
      </c>
      <c r="R61" s="5">
        <f>11*Q61-P61-O61-F61</f>
        <v>139</v>
      </c>
      <c r="S61" s="5">
        <f t="shared" si="5"/>
        <v>139</v>
      </c>
      <c r="T61" s="5"/>
      <c r="U61" s="1"/>
      <c r="V61" s="1">
        <f t="shared" si="6"/>
        <v>11</v>
      </c>
      <c r="W61" s="1">
        <f t="shared" si="7"/>
        <v>1.7333333333333334</v>
      </c>
      <c r="X61" s="1">
        <v>3</v>
      </c>
      <c r="Y61" s="1">
        <v>1.4</v>
      </c>
      <c r="Z61" s="1">
        <v>4</v>
      </c>
      <c r="AA61" s="1">
        <v>8.8000000000000007</v>
      </c>
      <c r="AB61" s="1">
        <v>10.8</v>
      </c>
      <c r="AC61" s="1">
        <v>8.8000000000000007</v>
      </c>
      <c r="AD61" s="1">
        <v>6.6</v>
      </c>
      <c r="AE61" s="1">
        <v>5</v>
      </c>
      <c r="AF61" s="1">
        <v>8.8000000000000007</v>
      </c>
      <c r="AG61" s="1">
        <v>8</v>
      </c>
      <c r="AH61" s="1" t="s">
        <v>41</v>
      </c>
      <c r="AI61" s="1">
        <f t="shared" si="8"/>
        <v>51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6" t="s">
        <v>106</v>
      </c>
      <c r="B62" s="16" t="s">
        <v>44</v>
      </c>
      <c r="C62" s="16"/>
      <c r="D62" s="16"/>
      <c r="E62" s="16"/>
      <c r="F62" s="16"/>
      <c r="G62" s="17">
        <v>0</v>
      </c>
      <c r="H62" s="16">
        <v>30</v>
      </c>
      <c r="I62" s="16" t="s">
        <v>39</v>
      </c>
      <c r="J62" s="16"/>
      <c r="K62" s="16"/>
      <c r="L62" s="16">
        <f t="shared" si="12"/>
        <v>0</v>
      </c>
      <c r="M62" s="16"/>
      <c r="N62" s="16"/>
      <c r="O62" s="16">
        <v>0</v>
      </c>
      <c r="P62" s="16">
        <v>0</v>
      </c>
      <c r="Q62" s="16">
        <f t="shared" si="3"/>
        <v>0</v>
      </c>
      <c r="R62" s="18"/>
      <c r="S62" s="5">
        <f t="shared" si="5"/>
        <v>0</v>
      </c>
      <c r="T62" s="18"/>
      <c r="U62" s="16"/>
      <c r="V62" s="1" t="e">
        <f t="shared" si="6"/>
        <v>#DIV/0!</v>
      </c>
      <c r="W62" s="16" t="e">
        <f t="shared" si="7"/>
        <v>#DIV/0!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 t="s">
        <v>64</v>
      </c>
      <c r="AI62" s="1">
        <f t="shared" si="8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6" t="s">
        <v>107</v>
      </c>
      <c r="B63" s="16" t="s">
        <v>44</v>
      </c>
      <c r="C63" s="16"/>
      <c r="D63" s="16"/>
      <c r="E63" s="16"/>
      <c r="F63" s="16"/>
      <c r="G63" s="17">
        <v>0</v>
      </c>
      <c r="H63" s="16">
        <v>55</v>
      </c>
      <c r="I63" s="16" t="s">
        <v>39</v>
      </c>
      <c r="J63" s="16"/>
      <c r="K63" s="16"/>
      <c r="L63" s="16">
        <f t="shared" si="12"/>
        <v>0</v>
      </c>
      <c r="M63" s="16"/>
      <c r="N63" s="16"/>
      <c r="O63" s="16">
        <v>0</v>
      </c>
      <c r="P63" s="16">
        <v>0</v>
      </c>
      <c r="Q63" s="16">
        <f t="shared" si="3"/>
        <v>0</v>
      </c>
      <c r="R63" s="18"/>
      <c r="S63" s="5">
        <f t="shared" si="5"/>
        <v>0</v>
      </c>
      <c r="T63" s="18"/>
      <c r="U63" s="16"/>
      <c r="V63" s="1" t="e">
        <f t="shared" si="6"/>
        <v>#DIV/0!</v>
      </c>
      <c r="W63" s="16" t="e">
        <f t="shared" si="7"/>
        <v>#DIV/0!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 t="s">
        <v>64</v>
      </c>
      <c r="AI63" s="1">
        <f t="shared" si="8"/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108</v>
      </c>
      <c r="B64" s="16" t="s">
        <v>44</v>
      </c>
      <c r="C64" s="16"/>
      <c r="D64" s="16"/>
      <c r="E64" s="16"/>
      <c r="F64" s="16"/>
      <c r="G64" s="17">
        <v>0</v>
      </c>
      <c r="H64" s="16">
        <v>40</v>
      </c>
      <c r="I64" s="16" t="s">
        <v>39</v>
      </c>
      <c r="J64" s="16"/>
      <c r="K64" s="16"/>
      <c r="L64" s="16">
        <f t="shared" si="12"/>
        <v>0</v>
      </c>
      <c r="M64" s="16"/>
      <c r="N64" s="16"/>
      <c r="O64" s="16">
        <v>0</v>
      </c>
      <c r="P64" s="16">
        <v>0</v>
      </c>
      <c r="Q64" s="16">
        <f t="shared" si="3"/>
        <v>0</v>
      </c>
      <c r="R64" s="18"/>
      <c r="S64" s="5">
        <f t="shared" si="5"/>
        <v>0</v>
      </c>
      <c r="T64" s="18"/>
      <c r="U64" s="16"/>
      <c r="V64" s="1" t="e">
        <f t="shared" si="6"/>
        <v>#DIV/0!</v>
      </c>
      <c r="W64" s="16" t="e">
        <f t="shared" si="7"/>
        <v>#DIV/0!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 t="s">
        <v>64</v>
      </c>
      <c r="AI64" s="1">
        <f t="shared" si="8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109</v>
      </c>
      <c r="B65" s="1" t="s">
        <v>44</v>
      </c>
      <c r="C65" s="1">
        <v>63</v>
      </c>
      <c r="D65" s="1">
        <v>96</v>
      </c>
      <c r="E65" s="1">
        <v>35</v>
      </c>
      <c r="F65" s="1">
        <v>69</v>
      </c>
      <c r="G65" s="8">
        <v>0.4</v>
      </c>
      <c r="H65" s="1">
        <v>50</v>
      </c>
      <c r="I65" s="1" t="s">
        <v>39</v>
      </c>
      <c r="J65" s="1"/>
      <c r="K65" s="1">
        <v>42</v>
      </c>
      <c r="L65" s="1">
        <f t="shared" si="12"/>
        <v>-7</v>
      </c>
      <c r="M65" s="1"/>
      <c r="N65" s="1"/>
      <c r="O65" s="1">
        <v>0</v>
      </c>
      <c r="P65" s="1">
        <v>0</v>
      </c>
      <c r="Q65" s="1">
        <f t="shared" si="3"/>
        <v>7</v>
      </c>
      <c r="R65" s="5">
        <f>11*Q65-P65-O65-F65</f>
        <v>8</v>
      </c>
      <c r="S65" s="5">
        <f t="shared" si="5"/>
        <v>8</v>
      </c>
      <c r="T65" s="5"/>
      <c r="U65" s="1"/>
      <c r="V65" s="1">
        <f t="shared" si="6"/>
        <v>11</v>
      </c>
      <c r="W65" s="1">
        <f t="shared" si="7"/>
        <v>9.8571428571428577</v>
      </c>
      <c r="X65" s="1">
        <v>2.2000000000000002</v>
      </c>
      <c r="Y65" s="1">
        <v>3</v>
      </c>
      <c r="Z65" s="1">
        <v>6.2</v>
      </c>
      <c r="AA65" s="1">
        <v>10.4</v>
      </c>
      <c r="AB65" s="1">
        <v>8.8000000000000007</v>
      </c>
      <c r="AC65" s="1">
        <v>7</v>
      </c>
      <c r="AD65" s="1">
        <v>4.2</v>
      </c>
      <c r="AE65" s="1">
        <v>4.2</v>
      </c>
      <c r="AF65" s="1">
        <v>7.6</v>
      </c>
      <c r="AG65" s="1">
        <v>9.6</v>
      </c>
      <c r="AH65" s="1"/>
      <c r="AI65" s="1">
        <f t="shared" si="8"/>
        <v>3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110</v>
      </c>
      <c r="B66" s="16" t="s">
        <v>44</v>
      </c>
      <c r="C66" s="16"/>
      <c r="D66" s="16"/>
      <c r="E66" s="16"/>
      <c r="F66" s="16"/>
      <c r="G66" s="17">
        <v>0</v>
      </c>
      <c r="H66" s="16">
        <v>55</v>
      </c>
      <c r="I66" s="16" t="s">
        <v>39</v>
      </c>
      <c r="J66" s="16"/>
      <c r="K66" s="16">
        <v>5</v>
      </c>
      <c r="L66" s="16">
        <f t="shared" si="12"/>
        <v>-5</v>
      </c>
      <c r="M66" s="16"/>
      <c r="N66" s="16"/>
      <c r="O66" s="16">
        <v>0</v>
      </c>
      <c r="P66" s="16">
        <v>0</v>
      </c>
      <c r="Q66" s="16">
        <f t="shared" si="3"/>
        <v>0</v>
      </c>
      <c r="R66" s="18"/>
      <c r="S66" s="5">
        <f t="shared" si="5"/>
        <v>0</v>
      </c>
      <c r="T66" s="18"/>
      <c r="U66" s="16"/>
      <c r="V66" s="1" t="e">
        <f t="shared" si="6"/>
        <v>#DIV/0!</v>
      </c>
      <c r="W66" s="16" t="e">
        <f t="shared" si="7"/>
        <v>#DIV/0!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 t="s">
        <v>64</v>
      </c>
      <c r="AI66" s="1">
        <f t="shared" si="8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6" t="s">
        <v>111</v>
      </c>
      <c r="B67" s="16" t="s">
        <v>38</v>
      </c>
      <c r="C67" s="16"/>
      <c r="D67" s="16"/>
      <c r="E67" s="16"/>
      <c r="F67" s="16"/>
      <c r="G67" s="17">
        <v>0</v>
      </c>
      <c r="H67" s="16">
        <v>55</v>
      </c>
      <c r="I67" s="16" t="s">
        <v>39</v>
      </c>
      <c r="J67" s="16"/>
      <c r="K67" s="16"/>
      <c r="L67" s="16">
        <f t="shared" si="12"/>
        <v>0</v>
      </c>
      <c r="M67" s="16"/>
      <c r="N67" s="16"/>
      <c r="O67" s="16">
        <v>0</v>
      </c>
      <c r="P67" s="16">
        <v>0</v>
      </c>
      <c r="Q67" s="16">
        <f t="shared" si="3"/>
        <v>0</v>
      </c>
      <c r="R67" s="18"/>
      <c r="S67" s="5">
        <f t="shared" si="5"/>
        <v>0</v>
      </c>
      <c r="T67" s="18"/>
      <c r="U67" s="16"/>
      <c r="V67" s="1" t="e">
        <f t="shared" si="6"/>
        <v>#DIV/0!</v>
      </c>
      <c r="W67" s="16" t="e">
        <f t="shared" si="7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112</v>
      </c>
      <c r="AI67" s="1">
        <f t="shared" si="8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1" t="s">
        <v>113</v>
      </c>
      <c r="B68" s="11" t="s">
        <v>44</v>
      </c>
      <c r="C68" s="11">
        <v>33</v>
      </c>
      <c r="D68" s="11">
        <v>18</v>
      </c>
      <c r="E68" s="11">
        <v>30</v>
      </c>
      <c r="F68" s="11">
        <v>2</v>
      </c>
      <c r="G68" s="12">
        <v>0</v>
      </c>
      <c r="H68" s="11">
        <v>35</v>
      </c>
      <c r="I68" s="11" t="s">
        <v>51</v>
      </c>
      <c r="J68" s="11"/>
      <c r="K68" s="11">
        <v>31</v>
      </c>
      <c r="L68" s="11">
        <f t="shared" si="12"/>
        <v>-1</v>
      </c>
      <c r="M68" s="11"/>
      <c r="N68" s="11"/>
      <c r="O68" s="11">
        <v>0</v>
      </c>
      <c r="P68" s="11">
        <v>0</v>
      </c>
      <c r="Q68" s="11">
        <f t="shared" si="3"/>
        <v>6</v>
      </c>
      <c r="R68" s="13"/>
      <c r="S68" s="5">
        <f t="shared" si="5"/>
        <v>0</v>
      </c>
      <c r="T68" s="13"/>
      <c r="U68" s="11"/>
      <c r="V68" s="1">
        <f t="shared" si="6"/>
        <v>0.33333333333333331</v>
      </c>
      <c r="W68" s="11">
        <f t="shared" si="7"/>
        <v>0.33333333333333331</v>
      </c>
      <c r="X68" s="11">
        <v>2.4</v>
      </c>
      <c r="Y68" s="11">
        <v>3</v>
      </c>
      <c r="Z68" s="11">
        <v>1.6</v>
      </c>
      <c r="AA68" s="11">
        <v>3.6</v>
      </c>
      <c r="AB68" s="11">
        <v>3.4</v>
      </c>
      <c r="AC68" s="11">
        <v>-0.2</v>
      </c>
      <c r="AD68" s="11">
        <v>3.6</v>
      </c>
      <c r="AE68" s="11">
        <v>3.4</v>
      </c>
      <c r="AF68" s="11">
        <v>-0.6</v>
      </c>
      <c r="AG68" s="11">
        <v>-0.8</v>
      </c>
      <c r="AH68" s="11" t="s">
        <v>114</v>
      </c>
      <c r="AI68" s="1">
        <f t="shared" si="8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115</v>
      </c>
      <c r="B69" s="21" t="s">
        <v>38</v>
      </c>
      <c r="C69" s="21">
        <v>-51.271999999999998</v>
      </c>
      <c r="D69" s="21">
        <v>219.47200000000001</v>
      </c>
      <c r="E69" s="21">
        <v>53.643000000000001</v>
      </c>
      <c r="F69" s="21">
        <v>102.642</v>
      </c>
      <c r="G69" s="22">
        <v>1</v>
      </c>
      <c r="H69" s="21">
        <v>60</v>
      </c>
      <c r="I69" s="21" t="s">
        <v>39</v>
      </c>
      <c r="J69" s="21"/>
      <c r="K69" s="21">
        <v>63</v>
      </c>
      <c r="L69" s="21">
        <f t="shared" si="12"/>
        <v>-9.3569999999999993</v>
      </c>
      <c r="M69" s="21"/>
      <c r="N69" s="21"/>
      <c r="O69" s="21">
        <v>220.79172</v>
      </c>
      <c r="P69" s="21">
        <v>0</v>
      </c>
      <c r="Q69" s="21">
        <f t="shared" si="3"/>
        <v>10.7286</v>
      </c>
      <c r="R69" s="23"/>
      <c r="S69" s="5">
        <f t="shared" si="5"/>
        <v>0</v>
      </c>
      <c r="T69" s="23"/>
      <c r="U69" s="21"/>
      <c r="V69" s="1">
        <f t="shared" si="6"/>
        <v>30.146870980370224</v>
      </c>
      <c r="W69" s="21">
        <f t="shared" si="7"/>
        <v>30.146870980370224</v>
      </c>
      <c r="X69" s="21">
        <v>11.7094</v>
      </c>
      <c r="Y69" s="21">
        <v>27.447600000000001</v>
      </c>
      <c r="Z69" s="21">
        <v>12.7942</v>
      </c>
      <c r="AA69" s="21">
        <v>13.8368</v>
      </c>
      <c r="AB69" s="21">
        <v>11.563000000000001</v>
      </c>
      <c r="AC69" s="21">
        <v>10.5244</v>
      </c>
      <c r="AD69" s="21">
        <v>10.203200000000001</v>
      </c>
      <c r="AE69" s="21">
        <v>10.5328</v>
      </c>
      <c r="AF69" s="21">
        <v>8.8127999999999993</v>
      </c>
      <c r="AG69" s="21">
        <v>8.2945999999999991</v>
      </c>
      <c r="AH69" s="21" t="s">
        <v>53</v>
      </c>
      <c r="AI69" s="1">
        <f t="shared" si="8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4" t="s">
        <v>116</v>
      </c>
      <c r="B70" s="24" t="s">
        <v>38</v>
      </c>
      <c r="C70" s="24">
        <v>250.12899999999999</v>
      </c>
      <c r="D70" s="24">
        <v>1233.0830000000001</v>
      </c>
      <c r="E70" s="24">
        <v>633.548</v>
      </c>
      <c r="F70" s="24">
        <v>744.01900000000001</v>
      </c>
      <c r="G70" s="25">
        <v>1</v>
      </c>
      <c r="H70" s="24">
        <v>60</v>
      </c>
      <c r="I70" s="24" t="s">
        <v>39</v>
      </c>
      <c r="J70" s="24"/>
      <c r="K70" s="24">
        <v>709.995</v>
      </c>
      <c r="L70" s="24">
        <f t="shared" ref="L70:L100" si="14">E70-K70</f>
        <v>-76.447000000000003</v>
      </c>
      <c r="M70" s="24"/>
      <c r="N70" s="24"/>
      <c r="O70" s="24">
        <v>362.70744000000008</v>
      </c>
      <c r="P70" s="24">
        <v>29.05655999999993</v>
      </c>
      <c r="Q70" s="24">
        <f t="shared" si="3"/>
        <v>126.70959999999999</v>
      </c>
      <c r="R70" s="26">
        <f>9*Q70-P70-O70-F70</f>
        <v>4.6033999999997377</v>
      </c>
      <c r="S70" s="5">
        <f t="shared" si="5"/>
        <v>4.6033999999997377</v>
      </c>
      <c r="T70" s="26"/>
      <c r="U70" s="24"/>
      <c r="V70" s="1">
        <f t="shared" si="6"/>
        <v>9</v>
      </c>
      <c r="W70" s="24">
        <f t="shared" si="7"/>
        <v>8.9636696824865698</v>
      </c>
      <c r="X70" s="24">
        <v>162.5438</v>
      </c>
      <c r="Y70" s="24">
        <v>157.80520000000001</v>
      </c>
      <c r="Z70" s="24">
        <v>145.2646</v>
      </c>
      <c r="AA70" s="24">
        <v>125.2268</v>
      </c>
      <c r="AB70" s="24">
        <v>101.1208</v>
      </c>
      <c r="AC70" s="24">
        <v>120.81959999999999</v>
      </c>
      <c r="AD70" s="24">
        <v>145.66139999999999</v>
      </c>
      <c r="AE70" s="24">
        <v>97.497</v>
      </c>
      <c r="AF70" s="24">
        <v>82.277000000000001</v>
      </c>
      <c r="AG70" s="24">
        <v>84.208399999999997</v>
      </c>
      <c r="AH70" s="24" t="s">
        <v>60</v>
      </c>
      <c r="AI70" s="1">
        <f t="shared" si="8"/>
        <v>5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1" t="s">
        <v>117</v>
      </c>
      <c r="B71" s="21" t="s">
        <v>38</v>
      </c>
      <c r="C71" s="21">
        <v>289.50400000000002</v>
      </c>
      <c r="D71" s="21">
        <v>636.50400000000002</v>
      </c>
      <c r="E71" s="21">
        <v>411.98200000000003</v>
      </c>
      <c r="F71" s="21">
        <v>448.02600000000001</v>
      </c>
      <c r="G71" s="22">
        <v>1</v>
      </c>
      <c r="H71" s="21">
        <v>60</v>
      </c>
      <c r="I71" s="21" t="s">
        <v>39</v>
      </c>
      <c r="J71" s="21"/>
      <c r="K71" s="21">
        <v>417.5</v>
      </c>
      <c r="L71" s="21">
        <f t="shared" si="14"/>
        <v>-5.5179999999999723</v>
      </c>
      <c r="M71" s="21"/>
      <c r="N71" s="21"/>
      <c r="O71" s="21">
        <v>286.92631999999998</v>
      </c>
      <c r="P71" s="21">
        <v>310.27638000000019</v>
      </c>
      <c r="Q71" s="21">
        <f t="shared" ref="Q71:Q100" si="15">E71/5</f>
        <v>82.3964</v>
      </c>
      <c r="R71" s="23"/>
      <c r="S71" s="5">
        <f t="shared" ref="S71:S97" si="16">R71</f>
        <v>0</v>
      </c>
      <c r="T71" s="23"/>
      <c r="U71" s="21"/>
      <c r="V71" s="1">
        <f t="shared" ref="V71:V100" si="17">(F71+O71+P71+S71)/Q71</f>
        <v>12.685368535518544</v>
      </c>
      <c r="W71" s="21">
        <f t="shared" ref="W71:W100" si="18">(F71+O71+P71)/Q71</f>
        <v>12.685368535518544</v>
      </c>
      <c r="X71" s="21">
        <v>93.611000000000004</v>
      </c>
      <c r="Y71" s="21">
        <v>87.926599999999993</v>
      </c>
      <c r="Z71" s="21">
        <v>87.757599999999996</v>
      </c>
      <c r="AA71" s="21">
        <v>83.7346</v>
      </c>
      <c r="AB71" s="21">
        <v>75.417600000000007</v>
      </c>
      <c r="AC71" s="21">
        <v>75.705999999999989</v>
      </c>
      <c r="AD71" s="21">
        <v>103.91800000000001</v>
      </c>
      <c r="AE71" s="21">
        <v>77.216800000000006</v>
      </c>
      <c r="AF71" s="21">
        <v>58.440600000000003</v>
      </c>
      <c r="AG71" s="21">
        <v>60.4116</v>
      </c>
      <c r="AH71" s="21" t="s">
        <v>53</v>
      </c>
      <c r="AI71" s="1">
        <f t="shared" ref="AI71:AI100" si="19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1" t="s">
        <v>118</v>
      </c>
      <c r="B72" s="21" t="s">
        <v>38</v>
      </c>
      <c r="C72" s="21">
        <v>915.24</v>
      </c>
      <c r="D72" s="21">
        <v>1320.894</v>
      </c>
      <c r="E72" s="21">
        <v>998.02099999999996</v>
      </c>
      <c r="F72" s="21">
        <v>789.85199999999998</v>
      </c>
      <c r="G72" s="22">
        <v>1</v>
      </c>
      <c r="H72" s="21">
        <v>60</v>
      </c>
      <c r="I72" s="21" t="s">
        <v>39</v>
      </c>
      <c r="J72" s="21"/>
      <c r="K72" s="21">
        <v>1018.59</v>
      </c>
      <c r="L72" s="21">
        <f t="shared" si="14"/>
        <v>-20.569000000000074</v>
      </c>
      <c r="M72" s="21"/>
      <c r="N72" s="21"/>
      <c r="O72" s="21">
        <v>788.56028000000015</v>
      </c>
      <c r="P72" s="21">
        <v>860.80921999999998</v>
      </c>
      <c r="Q72" s="21">
        <f t="shared" si="15"/>
        <v>199.60419999999999</v>
      </c>
      <c r="R72" s="23"/>
      <c r="S72" s="28">
        <f>R72+$S$1*Q72</f>
        <v>399.20839999999998</v>
      </c>
      <c r="T72" s="23"/>
      <c r="U72" s="21"/>
      <c r="V72" s="1">
        <f t="shared" si="17"/>
        <v>14.220291456792994</v>
      </c>
      <c r="W72" s="21">
        <f t="shared" si="18"/>
        <v>12.220291456792994</v>
      </c>
      <c r="X72" s="21">
        <v>217.08940000000001</v>
      </c>
      <c r="Y72" s="21">
        <v>195.42740000000001</v>
      </c>
      <c r="Z72" s="21">
        <v>181.22399999999999</v>
      </c>
      <c r="AA72" s="21">
        <v>177.24039999999999</v>
      </c>
      <c r="AB72" s="21">
        <v>177.8296</v>
      </c>
      <c r="AC72" s="21">
        <v>176.15379999999999</v>
      </c>
      <c r="AD72" s="21">
        <v>190.83519999999999</v>
      </c>
      <c r="AE72" s="21">
        <v>139.67060000000001</v>
      </c>
      <c r="AF72" s="21">
        <v>148.24700000000001</v>
      </c>
      <c r="AG72" s="21">
        <v>152.75020000000001</v>
      </c>
      <c r="AH72" s="21" t="s">
        <v>53</v>
      </c>
      <c r="AI72" s="1">
        <f t="shared" si="19"/>
        <v>399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1" t="s">
        <v>119</v>
      </c>
      <c r="B73" s="11" t="s">
        <v>38</v>
      </c>
      <c r="C73" s="11">
        <v>5.3419999999999996</v>
      </c>
      <c r="D73" s="11"/>
      <c r="E73" s="11">
        <v>-1.351</v>
      </c>
      <c r="F73" s="11"/>
      <c r="G73" s="12">
        <v>0</v>
      </c>
      <c r="H73" s="11">
        <v>55</v>
      </c>
      <c r="I73" s="11" t="s">
        <v>51</v>
      </c>
      <c r="J73" s="11"/>
      <c r="K73" s="11"/>
      <c r="L73" s="11">
        <f t="shared" si="14"/>
        <v>-1.351</v>
      </c>
      <c r="M73" s="11"/>
      <c r="N73" s="11"/>
      <c r="O73" s="11">
        <v>0</v>
      </c>
      <c r="P73" s="11">
        <v>0</v>
      </c>
      <c r="Q73" s="11">
        <f t="shared" si="15"/>
        <v>-0.2702</v>
      </c>
      <c r="R73" s="13"/>
      <c r="S73" s="5">
        <f t="shared" si="16"/>
        <v>0</v>
      </c>
      <c r="T73" s="13"/>
      <c r="U73" s="11"/>
      <c r="V73" s="1">
        <f t="shared" si="17"/>
        <v>0</v>
      </c>
      <c r="W73" s="11">
        <f t="shared" si="18"/>
        <v>0</v>
      </c>
      <c r="X73" s="11">
        <v>0.26900000000000002</v>
      </c>
      <c r="Y73" s="11">
        <v>0.54160000000000008</v>
      </c>
      <c r="Z73" s="11">
        <v>0.27260000000000001</v>
      </c>
      <c r="AA73" s="11">
        <v>0.8156000000000001</v>
      </c>
      <c r="AB73" s="11">
        <v>0.81759999999999999</v>
      </c>
      <c r="AC73" s="11">
        <v>0.27200000000000002</v>
      </c>
      <c r="AD73" s="11">
        <v>0.54059999999999997</v>
      </c>
      <c r="AE73" s="11">
        <v>0.27060000000000001</v>
      </c>
      <c r="AF73" s="11">
        <v>0.27579999999999999</v>
      </c>
      <c r="AG73" s="11">
        <v>0.27579999999999999</v>
      </c>
      <c r="AH73" s="11" t="s">
        <v>120</v>
      </c>
      <c r="AI73" s="1">
        <f t="shared" si="19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121</v>
      </c>
      <c r="B74" s="11" t="s">
        <v>38</v>
      </c>
      <c r="C74" s="11">
        <v>10.837999999999999</v>
      </c>
      <c r="D74" s="11"/>
      <c r="E74" s="11">
        <v>4.0730000000000004</v>
      </c>
      <c r="F74" s="11">
        <v>6.7649999999999997</v>
      </c>
      <c r="G74" s="12">
        <v>0</v>
      </c>
      <c r="H74" s="11">
        <v>55</v>
      </c>
      <c r="I74" s="11" t="s">
        <v>51</v>
      </c>
      <c r="J74" s="11"/>
      <c r="K74" s="11">
        <v>2.6</v>
      </c>
      <c r="L74" s="11">
        <f t="shared" si="14"/>
        <v>1.4730000000000003</v>
      </c>
      <c r="M74" s="11"/>
      <c r="N74" s="11"/>
      <c r="O74" s="11">
        <v>0</v>
      </c>
      <c r="P74" s="11">
        <v>0</v>
      </c>
      <c r="Q74" s="11">
        <f t="shared" si="15"/>
        <v>0.8146000000000001</v>
      </c>
      <c r="R74" s="13"/>
      <c r="S74" s="5">
        <f t="shared" si="16"/>
        <v>0</v>
      </c>
      <c r="T74" s="13"/>
      <c r="U74" s="11"/>
      <c r="V74" s="1">
        <f t="shared" si="17"/>
        <v>8.3046894181193203</v>
      </c>
      <c r="W74" s="11">
        <f t="shared" si="18"/>
        <v>8.3046894181193203</v>
      </c>
      <c r="X74" s="11">
        <v>1.0766</v>
      </c>
      <c r="Y74" s="11">
        <v>1.0736000000000001</v>
      </c>
      <c r="Z74" s="11">
        <v>0.26900000000000002</v>
      </c>
      <c r="AA74" s="11">
        <v>0.80500000000000005</v>
      </c>
      <c r="AB74" s="11">
        <v>1.0724</v>
      </c>
      <c r="AC74" s="11">
        <v>0.53760000000000008</v>
      </c>
      <c r="AD74" s="11">
        <v>0.54</v>
      </c>
      <c r="AE74" s="11">
        <v>0.26979999999999998</v>
      </c>
      <c r="AF74" s="11">
        <v>0.26719999999999999</v>
      </c>
      <c r="AG74" s="11">
        <v>0.26719999999999999</v>
      </c>
      <c r="AH74" s="15" t="s">
        <v>122</v>
      </c>
      <c r="AI74" s="1">
        <f t="shared" si="19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123</v>
      </c>
      <c r="B75" s="16" t="s">
        <v>38</v>
      </c>
      <c r="C75" s="16"/>
      <c r="D75" s="16"/>
      <c r="E75" s="16"/>
      <c r="F75" s="16"/>
      <c r="G75" s="17">
        <v>0</v>
      </c>
      <c r="H75" s="16">
        <v>60</v>
      </c>
      <c r="I75" s="16" t="s">
        <v>39</v>
      </c>
      <c r="J75" s="16"/>
      <c r="K75" s="16"/>
      <c r="L75" s="16">
        <f t="shared" si="14"/>
        <v>0</v>
      </c>
      <c r="M75" s="16"/>
      <c r="N75" s="16"/>
      <c r="O75" s="16">
        <v>0</v>
      </c>
      <c r="P75" s="16">
        <v>0</v>
      </c>
      <c r="Q75" s="16">
        <f t="shared" si="15"/>
        <v>0</v>
      </c>
      <c r="R75" s="18"/>
      <c r="S75" s="5">
        <f t="shared" si="16"/>
        <v>0</v>
      </c>
      <c r="T75" s="18"/>
      <c r="U75" s="16"/>
      <c r="V75" s="1" t="e">
        <f t="shared" si="17"/>
        <v>#DIV/0!</v>
      </c>
      <c r="W75" s="16" t="e">
        <f t="shared" si="18"/>
        <v>#DIV/0!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 t="s">
        <v>64</v>
      </c>
      <c r="AI75" s="1">
        <f t="shared" si="19"/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124</v>
      </c>
      <c r="B76" s="11" t="s">
        <v>44</v>
      </c>
      <c r="C76" s="11">
        <v>32</v>
      </c>
      <c r="D76" s="11">
        <v>33</v>
      </c>
      <c r="E76" s="11">
        <v>29</v>
      </c>
      <c r="F76" s="11">
        <v>7</v>
      </c>
      <c r="G76" s="12">
        <v>0</v>
      </c>
      <c r="H76" s="11">
        <v>40</v>
      </c>
      <c r="I76" s="11" t="s">
        <v>51</v>
      </c>
      <c r="J76" s="11"/>
      <c r="K76" s="11">
        <v>31</v>
      </c>
      <c r="L76" s="11">
        <f t="shared" si="14"/>
        <v>-2</v>
      </c>
      <c r="M76" s="11"/>
      <c r="N76" s="11"/>
      <c r="O76" s="11">
        <v>0</v>
      </c>
      <c r="P76" s="11">
        <v>0</v>
      </c>
      <c r="Q76" s="11">
        <f t="shared" si="15"/>
        <v>5.8</v>
      </c>
      <c r="R76" s="13"/>
      <c r="S76" s="5">
        <f t="shared" si="16"/>
        <v>0</v>
      </c>
      <c r="T76" s="13"/>
      <c r="U76" s="11"/>
      <c r="V76" s="1">
        <f t="shared" si="17"/>
        <v>1.2068965517241379</v>
      </c>
      <c r="W76" s="11">
        <f t="shared" si="18"/>
        <v>1.2068965517241379</v>
      </c>
      <c r="X76" s="11">
        <v>2.2000000000000002</v>
      </c>
      <c r="Y76" s="11">
        <v>0.8</v>
      </c>
      <c r="Z76" s="11">
        <v>0.8</v>
      </c>
      <c r="AA76" s="11">
        <v>2.2000000000000002</v>
      </c>
      <c r="AB76" s="11">
        <v>3.8</v>
      </c>
      <c r="AC76" s="11">
        <v>2.4</v>
      </c>
      <c r="AD76" s="11">
        <v>3</v>
      </c>
      <c r="AE76" s="11">
        <v>4</v>
      </c>
      <c r="AF76" s="11">
        <v>0.4</v>
      </c>
      <c r="AG76" s="11">
        <v>-0.8</v>
      </c>
      <c r="AH76" s="11"/>
      <c r="AI76" s="1">
        <f t="shared" si="19"/>
        <v>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1" t="s">
        <v>125</v>
      </c>
      <c r="B77" s="11" t="s">
        <v>44</v>
      </c>
      <c r="C77" s="11">
        <v>28</v>
      </c>
      <c r="D77" s="11">
        <v>18</v>
      </c>
      <c r="E77" s="11">
        <v>19</v>
      </c>
      <c r="F77" s="11">
        <v>7</v>
      </c>
      <c r="G77" s="12">
        <v>0</v>
      </c>
      <c r="H77" s="11">
        <v>40</v>
      </c>
      <c r="I77" s="11" t="s">
        <v>51</v>
      </c>
      <c r="J77" s="11"/>
      <c r="K77" s="11">
        <v>20</v>
      </c>
      <c r="L77" s="11">
        <f t="shared" si="14"/>
        <v>-1</v>
      </c>
      <c r="M77" s="11"/>
      <c r="N77" s="11"/>
      <c r="O77" s="11">
        <v>0</v>
      </c>
      <c r="P77" s="11">
        <v>0</v>
      </c>
      <c r="Q77" s="11">
        <f t="shared" si="15"/>
        <v>3.8</v>
      </c>
      <c r="R77" s="13"/>
      <c r="S77" s="5">
        <f t="shared" si="16"/>
        <v>0</v>
      </c>
      <c r="T77" s="13"/>
      <c r="U77" s="11"/>
      <c r="V77" s="1">
        <f t="shared" si="17"/>
        <v>1.8421052631578949</v>
      </c>
      <c r="W77" s="11">
        <f t="shared" si="18"/>
        <v>1.8421052631578949</v>
      </c>
      <c r="X77" s="11">
        <v>5.2</v>
      </c>
      <c r="Y77" s="11">
        <v>3.8</v>
      </c>
      <c r="Z77" s="11">
        <v>-2.4</v>
      </c>
      <c r="AA77" s="11">
        <v>1.8</v>
      </c>
      <c r="AB77" s="11">
        <v>4.4000000000000004</v>
      </c>
      <c r="AC77" s="11">
        <v>2.8</v>
      </c>
      <c r="AD77" s="11">
        <v>0.2</v>
      </c>
      <c r="AE77" s="11">
        <v>0.2</v>
      </c>
      <c r="AF77" s="11">
        <v>1.2</v>
      </c>
      <c r="AG77" s="11">
        <v>1</v>
      </c>
      <c r="AH77" s="11"/>
      <c r="AI77" s="1">
        <f t="shared" si="19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126</v>
      </c>
      <c r="B78" s="1" t="s">
        <v>44</v>
      </c>
      <c r="C78" s="1">
        <v>101</v>
      </c>
      <c r="D78" s="1">
        <v>13</v>
      </c>
      <c r="E78" s="1">
        <v>82</v>
      </c>
      <c r="F78" s="1">
        <v>15</v>
      </c>
      <c r="G78" s="8">
        <v>0.3</v>
      </c>
      <c r="H78" s="1">
        <v>40</v>
      </c>
      <c r="I78" s="1" t="s">
        <v>39</v>
      </c>
      <c r="J78" s="1"/>
      <c r="K78" s="1">
        <v>85</v>
      </c>
      <c r="L78" s="1">
        <f t="shared" si="14"/>
        <v>-3</v>
      </c>
      <c r="M78" s="1"/>
      <c r="N78" s="1"/>
      <c r="O78" s="1">
        <v>41.800000000000011</v>
      </c>
      <c r="P78" s="1">
        <v>18.199999999999989</v>
      </c>
      <c r="Q78" s="1">
        <f t="shared" si="15"/>
        <v>16.399999999999999</v>
      </c>
      <c r="R78" s="5">
        <f t="shared" ref="R78:R83" si="20">11*Q78-P78-O78-F78</f>
        <v>105.39999999999998</v>
      </c>
      <c r="S78" s="5">
        <f t="shared" si="16"/>
        <v>105.39999999999998</v>
      </c>
      <c r="T78" s="5"/>
      <c r="U78" s="1"/>
      <c r="V78" s="1">
        <f t="shared" si="17"/>
        <v>11</v>
      </c>
      <c r="W78" s="1">
        <f t="shared" si="18"/>
        <v>4.5731707317073171</v>
      </c>
      <c r="X78" s="1">
        <v>12</v>
      </c>
      <c r="Y78" s="1">
        <v>12.8</v>
      </c>
      <c r="Z78" s="1">
        <v>10</v>
      </c>
      <c r="AA78" s="1">
        <v>9.8000000000000007</v>
      </c>
      <c r="AB78" s="1">
        <v>16.600000000000001</v>
      </c>
      <c r="AC78" s="1">
        <v>18.8</v>
      </c>
      <c r="AD78" s="1">
        <v>13.2</v>
      </c>
      <c r="AE78" s="1">
        <v>8</v>
      </c>
      <c r="AF78" s="1">
        <v>13.8</v>
      </c>
      <c r="AG78" s="1">
        <v>17.399999999999999</v>
      </c>
      <c r="AH78" s="1"/>
      <c r="AI78" s="1">
        <f t="shared" si="19"/>
        <v>32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127</v>
      </c>
      <c r="B79" s="1" t="s">
        <v>44</v>
      </c>
      <c r="C79" s="1"/>
      <c r="D79" s="1">
        <v>24</v>
      </c>
      <c r="E79" s="1">
        <v>3</v>
      </c>
      <c r="F79" s="1">
        <v>21</v>
      </c>
      <c r="G79" s="8">
        <v>0.05</v>
      </c>
      <c r="H79" s="1">
        <v>120</v>
      </c>
      <c r="I79" s="1" t="s">
        <v>39</v>
      </c>
      <c r="J79" s="1"/>
      <c r="K79" s="1">
        <v>3</v>
      </c>
      <c r="L79" s="1">
        <f t="shared" si="14"/>
        <v>0</v>
      </c>
      <c r="M79" s="1"/>
      <c r="N79" s="1"/>
      <c r="O79" s="1">
        <v>10</v>
      </c>
      <c r="P79" s="1">
        <v>0</v>
      </c>
      <c r="Q79" s="1">
        <f t="shared" si="15"/>
        <v>0.6</v>
      </c>
      <c r="R79" s="5"/>
      <c r="S79" s="5">
        <f t="shared" si="16"/>
        <v>0</v>
      </c>
      <c r="T79" s="5"/>
      <c r="U79" s="1"/>
      <c r="V79" s="1">
        <f t="shared" si="17"/>
        <v>51.666666666666671</v>
      </c>
      <c r="W79" s="1">
        <f t="shared" si="18"/>
        <v>51.666666666666671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2</v>
      </c>
      <c r="AE79" s="1">
        <v>2</v>
      </c>
      <c r="AF79" s="1">
        <v>0</v>
      </c>
      <c r="AG79" s="1">
        <v>0</v>
      </c>
      <c r="AH79" s="1" t="s">
        <v>128</v>
      </c>
      <c r="AI79" s="1">
        <f t="shared" si="19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1" t="s">
        <v>129</v>
      </c>
      <c r="B80" s="21" t="s">
        <v>38</v>
      </c>
      <c r="C80" s="21">
        <v>289.54399999999998</v>
      </c>
      <c r="D80" s="21">
        <v>354.51299999999998</v>
      </c>
      <c r="E80" s="21">
        <v>392.8</v>
      </c>
      <c r="F80" s="21">
        <v>126.586</v>
      </c>
      <c r="G80" s="22">
        <v>1</v>
      </c>
      <c r="H80" s="21">
        <v>40</v>
      </c>
      <c r="I80" s="21" t="s">
        <v>39</v>
      </c>
      <c r="J80" s="21"/>
      <c r="K80" s="21">
        <v>364.3</v>
      </c>
      <c r="L80" s="21">
        <f t="shared" si="14"/>
        <v>28.5</v>
      </c>
      <c r="M80" s="21"/>
      <c r="N80" s="21"/>
      <c r="O80" s="21">
        <v>677.06860000000006</v>
      </c>
      <c r="P80" s="21">
        <v>80.925000000000011</v>
      </c>
      <c r="Q80" s="21">
        <f t="shared" si="15"/>
        <v>78.56</v>
      </c>
      <c r="R80" s="23">
        <f>12*Q80-P80-O80-F80</f>
        <v>58.140400000000014</v>
      </c>
      <c r="S80" s="5">
        <f t="shared" si="16"/>
        <v>58.140400000000014</v>
      </c>
      <c r="T80" s="23"/>
      <c r="U80" s="21"/>
      <c r="V80" s="1">
        <f t="shared" si="17"/>
        <v>12</v>
      </c>
      <c r="W80" s="21">
        <f t="shared" si="18"/>
        <v>11.259923625254583</v>
      </c>
      <c r="X80" s="21">
        <v>94.961199999999991</v>
      </c>
      <c r="Y80" s="21">
        <v>100.4922</v>
      </c>
      <c r="Z80" s="21">
        <v>77.241799999999998</v>
      </c>
      <c r="AA80" s="21">
        <v>64.901800000000009</v>
      </c>
      <c r="AB80" s="21">
        <v>76.265999999999991</v>
      </c>
      <c r="AC80" s="21">
        <v>100.9208</v>
      </c>
      <c r="AD80" s="21">
        <v>87.740399999999994</v>
      </c>
      <c r="AE80" s="21">
        <v>75.431399999999996</v>
      </c>
      <c r="AF80" s="21">
        <v>106.73560000000001</v>
      </c>
      <c r="AG80" s="21">
        <v>109.43259999999999</v>
      </c>
      <c r="AH80" s="21" t="s">
        <v>53</v>
      </c>
      <c r="AI80" s="1">
        <f t="shared" si="19"/>
        <v>58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130</v>
      </c>
      <c r="B81" s="1" t="s">
        <v>38</v>
      </c>
      <c r="C81" s="1">
        <v>12.179</v>
      </c>
      <c r="D81" s="1">
        <v>34.692999999999998</v>
      </c>
      <c r="E81" s="1">
        <v>39.548999999999999</v>
      </c>
      <c r="F81" s="1">
        <v>5.5190000000000001</v>
      </c>
      <c r="G81" s="8">
        <v>1</v>
      </c>
      <c r="H81" s="1">
        <v>60</v>
      </c>
      <c r="I81" s="1" t="s">
        <v>39</v>
      </c>
      <c r="J81" s="1"/>
      <c r="K81" s="1">
        <v>38.200000000000003</v>
      </c>
      <c r="L81" s="1">
        <f t="shared" si="14"/>
        <v>1.3489999999999966</v>
      </c>
      <c r="M81" s="1"/>
      <c r="N81" s="1"/>
      <c r="O81" s="1">
        <v>22.94199999999999</v>
      </c>
      <c r="P81" s="1">
        <v>63.116600000000012</v>
      </c>
      <c r="Q81" s="1">
        <f t="shared" si="15"/>
        <v>7.9097999999999997</v>
      </c>
      <c r="R81" s="5"/>
      <c r="S81" s="5">
        <f t="shared" si="16"/>
        <v>0</v>
      </c>
      <c r="T81" s="5"/>
      <c r="U81" s="1"/>
      <c r="V81" s="1">
        <f t="shared" si="17"/>
        <v>11.577739007307391</v>
      </c>
      <c r="W81" s="1">
        <f t="shared" si="18"/>
        <v>11.577739007307391</v>
      </c>
      <c r="X81" s="1">
        <v>9.7995999999999999</v>
      </c>
      <c r="Y81" s="1">
        <v>4.7725999999999997</v>
      </c>
      <c r="Z81" s="1">
        <v>2.8763999999999998</v>
      </c>
      <c r="AA81" s="1">
        <v>3.5972</v>
      </c>
      <c r="AB81" s="1">
        <v>3.9716</v>
      </c>
      <c r="AC81" s="1">
        <v>3.2507999999999999</v>
      </c>
      <c r="AD81" s="1">
        <v>0</v>
      </c>
      <c r="AE81" s="1">
        <v>1.4383999999999999</v>
      </c>
      <c r="AF81" s="1">
        <v>1.4383999999999999</v>
      </c>
      <c r="AG81" s="1">
        <v>1.7984</v>
      </c>
      <c r="AH81" s="1" t="s">
        <v>131</v>
      </c>
      <c r="AI81" s="1">
        <f t="shared" si="19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44</v>
      </c>
      <c r="C82" s="1">
        <v>106</v>
      </c>
      <c r="D82" s="1">
        <v>5</v>
      </c>
      <c r="E82" s="1">
        <v>91</v>
      </c>
      <c r="F82" s="1">
        <v>-1</v>
      </c>
      <c r="G82" s="8">
        <v>0.3</v>
      </c>
      <c r="H82" s="1">
        <v>40</v>
      </c>
      <c r="I82" s="1" t="s">
        <v>39</v>
      </c>
      <c r="J82" s="1"/>
      <c r="K82" s="1">
        <v>105</v>
      </c>
      <c r="L82" s="1">
        <f t="shared" si="14"/>
        <v>-14</v>
      </c>
      <c r="M82" s="1"/>
      <c r="N82" s="1"/>
      <c r="O82" s="1">
        <v>96.199999999999989</v>
      </c>
      <c r="P82" s="1">
        <v>43.199999999999989</v>
      </c>
      <c r="Q82" s="1">
        <f t="shared" si="15"/>
        <v>18.2</v>
      </c>
      <c r="R82" s="5">
        <f t="shared" si="20"/>
        <v>61.800000000000011</v>
      </c>
      <c r="S82" s="5">
        <f t="shared" si="16"/>
        <v>61.800000000000011</v>
      </c>
      <c r="T82" s="5"/>
      <c r="U82" s="1"/>
      <c r="V82" s="1">
        <f t="shared" si="17"/>
        <v>11</v>
      </c>
      <c r="W82" s="1">
        <f t="shared" si="18"/>
        <v>7.6043956043956031</v>
      </c>
      <c r="X82" s="1">
        <v>18.399999999999999</v>
      </c>
      <c r="Y82" s="1">
        <v>18.2</v>
      </c>
      <c r="Z82" s="1">
        <v>11.2</v>
      </c>
      <c r="AA82" s="1">
        <v>8</v>
      </c>
      <c r="AB82" s="1">
        <v>20.399999999999999</v>
      </c>
      <c r="AC82" s="1">
        <v>24</v>
      </c>
      <c r="AD82" s="1">
        <v>17.8</v>
      </c>
      <c r="AE82" s="1">
        <v>9.6</v>
      </c>
      <c r="AF82" s="1">
        <v>5</v>
      </c>
      <c r="AG82" s="1">
        <v>9.1999999999999993</v>
      </c>
      <c r="AH82" s="1"/>
      <c r="AI82" s="1">
        <f t="shared" si="19"/>
        <v>19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44</v>
      </c>
      <c r="C83" s="1">
        <v>98</v>
      </c>
      <c r="D83" s="1">
        <v>7</v>
      </c>
      <c r="E83" s="1">
        <v>70</v>
      </c>
      <c r="F83" s="1">
        <v>18</v>
      </c>
      <c r="G83" s="8">
        <v>0.3</v>
      </c>
      <c r="H83" s="1">
        <v>40</v>
      </c>
      <c r="I83" s="1" t="s">
        <v>39</v>
      </c>
      <c r="J83" s="1"/>
      <c r="K83" s="1">
        <v>77</v>
      </c>
      <c r="L83" s="1">
        <f t="shared" si="14"/>
        <v>-7</v>
      </c>
      <c r="M83" s="1"/>
      <c r="N83" s="1"/>
      <c r="O83" s="1">
        <v>95.399999999999977</v>
      </c>
      <c r="P83" s="1">
        <v>8.2000000000000171</v>
      </c>
      <c r="Q83" s="1">
        <f t="shared" si="15"/>
        <v>14</v>
      </c>
      <c r="R83" s="5">
        <f t="shared" si="20"/>
        <v>32.400000000000006</v>
      </c>
      <c r="S83" s="5">
        <f t="shared" si="16"/>
        <v>32.400000000000006</v>
      </c>
      <c r="T83" s="5"/>
      <c r="U83" s="1"/>
      <c r="V83" s="1">
        <f t="shared" si="17"/>
        <v>11</v>
      </c>
      <c r="W83" s="1">
        <f t="shared" si="18"/>
        <v>8.6857142857142851</v>
      </c>
      <c r="X83" s="1">
        <v>15.6</v>
      </c>
      <c r="Y83" s="1">
        <v>17.399999999999999</v>
      </c>
      <c r="Z83" s="1">
        <v>8.4</v>
      </c>
      <c r="AA83" s="1">
        <v>0.4</v>
      </c>
      <c r="AB83" s="1">
        <v>9.8000000000000007</v>
      </c>
      <c r="AC83" s="1">
        <v>17.8</v>
      </c>
      <c r="AD83" s="1">
        <v>14.6</v>
      </c>
      <c r="AE83" s="1">
        <v>7.8</v>
      </c>
      <c r="AF83" s="1">
        <v>7.8</v>
      </c>
      <c r="AG83" s="1">
        <v>11.4</v>
      </c>
      <c r="AH83" s="1"/>
      <c r="AI83" s="1">
        <f t="shared" si="19"/>
        <v>10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38</v>
      </c>
      <c r="C84" s="1">
        <v>10.795999999999999</v>
      </c>
      <c r="D84" s="1">
        <v>7.2</v>
      </c>
      <c r="E84" s="1">
        <v>11.215</v>
      </c>
      <c r="F84" s="1">
        <v>-8.6999999999999994E-2</v>
      </c>
      <c r="G84" s="8">
        <v>1</v>
      </c>
      <c r="H84" s="1">
        <v>45</v>
      </c>
      <c r="I84" s="1" t="s">
        <v>39</v>
      </c>
      <c r="J84" s="1"/>
      <c r="K84" s="1">
        <v>10.3</v>
      </c>
      <c r="L84" s="1">
        <f t="shared" si="14"/>
        <v>0.91499999999999915</v>
      </c>
      <c r="M84" s="1"/>
      <c r="N84" s="1"/>
      <c r="O84" s="1">
        <v>10.357200000000001</v>
      </c>
      <c r="P84" s="1">
        <v>14.999000000000001</v>
      </c>
      <c r="Q84" s="1">
        <f t="shared" si="15"/>
        <v>2.2429999999999999</v>
      </c>
      <c r="R84" s="5"/>
      <c r="S84" s="5">
        <f t="shared" si="16"/>
        <v>0</v>
      </c>
      <c r="T84" s="5"/>
      <c r="U84" s="1"/>
      <c r="V84" s="1">
        <f t="shared" si="17"/>
        <v>11.265804725813643</v>
      </c>
      <c r="W84" s="1">
        <f t="shared" si="18"/>
        <v>11.265804725813643</v>
      </c>
      <c r="X84" s="1">
        <v>2.8041999999999998</v>
      </c>
      <c r="Y84" s="1">
        <v>1.9532</v>
      </c>
      <c r="Z84" s="1">
        <v>1.7132000000000001</v>
      </c>
      <c r="AA84" s="1">
        <v>1.7138</v>
      </c>
      <c r="AB84" s="1">
        <v>1.6874</v>
      </c>
      <c r="AC84" s="1">
        <v>1.4201999999999999</v>
      </c>
      <c r="AD84" s="1">
        <v>2.2187999999999999</v>
      </c>
      <c r="AE84" s="1">
        <v>3.0287999999999999</v>
      </c>
      <c r="AF84" s="1">
        <v>2.4681999999999999</v>
      </c>
      <c r="AG84" s="1">
        <v>2.4681999999999999</v>
      </c>
      <c r="AH84" s="1" t="s">
        <v>135</v>
      </c>
      <c r="AI84" s="1">
        <f t="shared" si="1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136</v>
      </c>
      <c r="B85" s="1" t="s">
        <v>38</v>
      </c>
      <c r="C85" s="1">
        <v>30.404</v>
      </c>
      <c r="D85" s="1">
        <v>19.972000000000001</v>
      </c>
      <c r="E85" s="1">
        <v>19.794</v>
      </c>
      <c r="F85" s="1">
        <v>22.058</v>
      </c>
      <c r="G85" s="8">
        <v>1</v>
      </c>
      <c r="H85" s="1">
        <v>50</v>
      </c>
      <c r="I85" s="1" t="s">
        <v>39</v>
      </c>
      <c r="J85" s="1"/>
      <c r="K85" s="1">
        <v>19.5</v>
      </c>
      <c r="L85" s="1">
        <f t="shared" si="14"/>
        <v>0.29400000000000048</v>
      </c>
      <c r="M85" s="1"/>
      <c r="N85" s="1"/>
      <c r="O85" s="1">
        <v>0</v>
      </c>
      <c r="P85" s="1">
        <v>18.435400000000001</v>
      </c>
      <c r="Q85" s="1">
        <f t="shared" si="15"/>
        <v>3.9588000000000001</v>
      </c>
      <c r="R85" s="5">
        <v>4</v>
      </c>
      <c r="S85" s="5">
        <f t="shared" si="16"/>
        <v>4</v>
      </c>
      <c r="T85" s="5"/>
      <c r="U85" s="1"/>
      <c r="V85" s="1">
        <f t="shared" si="17"/>
        <v>11.23911286248358</v>
      </c>
      <c r="W85" s="1">
        <f t="shared" si="18"/>
        <v>10.228705668384359</v>
      </c>
      <c r="X85" s="1">
        <v>4.5503999999999998</v>
      </c>
      <c r="Y85" s="1">
        <v>2.9722</v>
      </c>
      <c r="Z85" s="1">
        <v>3.202</v>
      </c>
      <c r="AA85" s="1">
        <v>4.5432000000000006</v>
      </c>
      <c r="AB85" s="1">
        <v>4.7628000000000004</v>
      </c>
      <c r="AC85" s="1">
        <v>3.9628000000000001</v>
      </c>
      <c r="AD85" s="1">
        <v>1.8266</v>
      </c>
      <c r="AE85" s="1">
        <v>2.3677999999999999</v>
      </c>
      <c r="AF85" s="1">
        <v>3.8148</v>
      </c>
      <c r="AG85" s="1">
        <v>3.5424000000000002</v>
      </c>
      <c r="AH85" s="1"/>
      <c r="AI85" s="1">
        <f t="shared" si="19"/>
        <v>4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137</v>
      </c>
      <c r="B86" s="11" t="s">
        <v>44</v>
      </c>
      <c r="C86" s="11">
        <v>32</v>
      </c>
      <c r="D86" s="11">
        <v>99</v>
      </c>
      <c r="E86" s="11">
        <v>47</v>
      </c>
      <c r="F86" s="11">
        <v>58</v>
      </c>
      <c r="G86" s="12">
        <v>0</v>
      </c>
      <c r="H86" s="11">
        <v>40</v>
      </c>
      <c r="I86" s="11" t="s">
        <v>51</v>
      </c>
      <c r="J86" s="11"/>
      <c r="K86" s="11">
        <v>50</v>
      </c>
      <c r="L86" s="11">
        <f t="shared" si="14"/>
        <v>-3</v>
      </c>
      <c r="M86" s="11"/>
      <c r="N86" s="11"/>
      <c r="O86" s="11">
        <v>0</v>
      </c>
      <c r="P86" s="11">
        <v>0</v>
      </c>
      <c r="Q86" s="11">
        <f t="shared" si="15"/>
        <v>9.4</v>
      </c>
      <c r="R86" s="13"/>
      <c r="S86" s="5">
        <f t="shared" si="16"/>
        <v>0</v>
      </c>
      <c r="T86" s="13"/>
      <c r="U86" s="11"/>
      <c r="V86" s="1">
        <f t="shared" si="17"/>
        <v>6.1702127659574462</v>
      </c>
      <c r="W86" s="11">
        <f t="shared" si="18"/>
        <v>6.1702127659574462</v>
      </c>
      <c r="X86" s="11">
        <v>8.1999999999999993</v>
      </c>
      <c r="Y86" s="11">
        <v>10.199999999999999</v>
      </c>
      <c r="Z86" s="11">
        <v>14.8</v>
      </c>
      <c r="AA86" s="11">
        <v>13.8</v>
      </c>
      <c r="AB86" s="11">
        <v>13.2</v>
      </c>
      <c r="AC86" s="11">
        <v>13.6</v>
      </c>
      <c r="AD86" s="11">
        <v>12.8</v>
      </c>
      <c r="AE86" s="11">
        <v>13.4</v>
      </c>
      <c r="AF86" s="11">
        <v>12</v>
      </c>
      <c r="AG86" s="11">
        <v>11.8</v>
      </c>
      <c r="AH86" s="11"/>
      <c r="AI86" s="1">
        <f t="shared" si="1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138</v>
      </c>
      <c r="B87" s="1" t="s">
        <v>44</v>
      </c>
      <c r="C87" s="1">
        <v>41</v>
      </c>
      <c r="D87" s="1">
        <v>20</v>
      </c>
      <c r="E87" s="1">
        <v>49</v>
      </c>
      <c r="F87" s="1">
        <v>7</v>
      </c>
      <c r="G87" s="8">
        <v>0.3</v>
      </c>
      <c r="H87" s="1">
        <v>40</v>
      </c>
      <c r="I87" s="1" t="s">
        <v>39</v>
      </c>
      <c r="J87" s="1"/>
      <c r="K87" s="1">
        <v>59</v>
      </c>
      <c r="L87" s="1">
        <f t="shared" si="14"/>
        <v>-10</v>
      </c>
      <c r="M87" s="1"/>
      <c r="N87" s="1"/>
      <c r="O87" s="1">
        <v>9.9999999999999716</v>
      </c>
      <c r="P87" s="1">
        <v>0</v>
      </c>
      <c r="Q87" s="1">
        <f t="shared" si="15"/>
        <v>9.8000000000000007</v>
      </c>
      <c r="R87" s="5">
        <f t="shared" ref="R87:R88" si="21">11*Q87-P87-O87-F87</f>
        <v>90.80000000000004</v>
      </c>
      <c r="S87" s="5">
        <f t="shared" si="16"/>
        <v>90.80000000000004</v>
      </c>
      <c r="T87" s="5"/>
      <c r="U87" s="1"/>
      <c r="V87" s="1">
        <f t="shared" si="17"/>
        <v>11</v>
      </c>
      <c r="W87" s="1">
        <f t="shared" si="18"/>
        <v>1.7346938775510174</v>
      </c>
      <c r="X87" s="1">
        <v>10.6</v>
      </c>
      <c r="Y87" s="1">
        <v>12</v>
      </c>
      <c r="Z87" s="1">
        <v>13.8</v>
      </c>
      <c r="AA87" s="1">
        <v>9.6</v>
      </c>
      <c r="AB87" s="1">
        <v>9.1999999999999993</v>
      </c>
      <c r="AC87" s="1">
        <v>13.2</v>
      </c>
      <c r="AD87" s="1">
        <v>12.4</v>
      </c>
      <c r="AE87" s="1">
        <v>12</v>
      </c>
      <c r="AF87" s="1">
        <v>7.6</v>
      </c>
      <c r="AG87" s="1">
        <v>8.4</v>
      </c>
      <c r="AH87" s="1"/>
      <c r="AI87" s="1">
        <f t="shared" si="19"/>
        <v>27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44</v>
      </c>
      <c r="C88" s="1">
        <v>2</v>
      </c>
      <c r="D88" s="1">
        <v>30</v>
      </c>
      <c r="E88" s="1">
        <v>12</v>
      </c>
      <c r="F88" s="1">
        <v>11</v>
      </c>
      <c r="G88" s="8">
        <v>0.12</v>
      </c>
      <c r="H88" s="1">
        <v>45</v>
      </c>
      <c r="I88" s="1" t="s">
        <v>39</v>
      </c>
      <c r="J88" s="1"/>
      <c r="K88" s="1">
        <v>17</v>
      </c>
      <c r="L88" s="1">
        <f t="shared" si="14"/>
        <v>-5</v>
      </c>
      <c r="M88" s="1"/>
      <c r="N88" s="1"/>
      <c r="O88" s="1">
        <v>0</v>
      </c>
      <c r="P88" s="1">
        <v>0</v>
      </c>
      <c r="Q88" s="1">
        <f t="shared" si="15"/>
        <v>2.4</v>
      </c>
      <c r="R88" s="5">
        <f t="shared" si="21"/>
        <v>15.399999999999999</v>
      </c>
      <c r="S88" s="5">
        <f t="shared" si="16"/>
        <v>15.399999999999999</v>
      </c>
      <c r="T88" s="5"/>
      <c r="U88" s="1"/>
      <c r="V88" s="1">
        <f t="shared" si="17"/>
        <v>11</v>
      </c>
      <c r="W88" s="1">
        <f t="shared" si="18"/>
        <v>4.5833333333333339</v>
      </c>
      <c r="X88" s="1">
        <v>0</v>
      </c>
      <c r="Y88" s="1">
        <v>0.6</v>
      </c>
      <c r="Z88" s="1">
        <v>5.2</v>
      </c>
      <c r="AA88" s="1">
        <v>4.5999999999999996</v>
      </c>
      <c r="AB88" s="1">
        <v>1</v>
      </c>
      <c r="AC88" s="1">
        <v>2.2000000000000002</v>
      </c>
      <c r="AD88" s="1">
        <v>2</v>
      </c>
      <c r="AE88" s="1">
        <v>1.6</v>
      </c>
      <c r="AF88" s="1">
        <v>1.6</v>
      </c>
      <c r="AG88" s="1">
        <v>1.8</v>
      </c>
      <c r="AH88" s="1"/>
      <c r="AI88" s="1">
        <f t="shared" si="19"/>
        <v>2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38</v>
      </c>
      <c r="C89" s="1">
        <v>12.177</v>
      </c>
      <c r="D89" s="1"/>
      <c r="E89" s="1">
        <v>2.1539999999999999</v>
      </c>
      <c r="F89" s="1">
        <v>10.023</v>
      </c>
      <c r="G89" s="8">
        <v>1</v>
      </c>
      <c r="H89" s="1">
        <v>180</v>
      </c>
      <c r="I89" s="1" t="s">
        <v>39</v>
      </c>
      <c r="J89" s="1"/>
      <c r="K89" s="1">
        <v>4.08</v>
      </c>
      <c r="L89" s="1">
        <f t="shared" si="14"/>
        <v>-1.9260000000000002</v>
      </c>
      <c r="M89" s="1"/>
      <c r="N89" s="1"/>
      <c r="O89" s="1">
        <v>0</v>
      </c>
      <c r="P89" s="1">
        <v>0</v>
      </c>
      <c r="Q89" s="1">
        <f t="shared" si="15"/>
        <v>0.43079999999999996</v>
      </c>
      <c r="R89" s="5"/>
      <c r="S89" s="5">
        <f t="shared" si="16"/>
        <v>0</v>
      </c>
      <c r="T89" s="5"/>
      <c r="U89" s="1"/>
      <c r="V89" s="1">
        <f t="shared" si="17"/>
        <v>23.266016713091922</v>
      </c>
      <c r="W89" s="1">
        <f t="shared" si="18"/>
        <v>23.266016713091922</v>
      </c>
      <c r="X89" s="1">
        <v>0.72599999999999998</v>
      </c>
      <c r="Y89" s="1">
        <v>0.73760000000000003</v>
      </c>
      <c r="Z89" s="1">
        <v>0.44319999999999998</v>
      </c>
      <c r="AA89" s="1">
        <v>-3.2000000000000002E-3</v>
      </c>
      <c r="AB89" s="1">
        <v>0.5716</v>
      </c>
      <c r="AC89" s="1">
        <v>0.71840000000000004</v>
      </c>
      <c r="AD89" s="1">
        <v>7.0800000000000002E-2</v>
      </c>
      <c r="AE89" s="1">
        <v>0.27800000000000002</v>
      </c>
      <c r="AF89" s="1">
        <v>0.41520000000000001</v>
      </c>
      <c r="AG89" s="1">
        <v>0.41520000000000001</v>
      </c>
      <c r="AH89" s="15" t="s">
        <v>152</v>
      </c>
      <c r="AI89" s="1">
        <f t="shared" si="1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9" t="s">
        <v>141</v>
      </c>
      <c r="B90" s="1" t="s">
        <v>44</v>
      </c>
      <c r="C90" s="1"/>
      <c r="D90" s="1"/>
      <c r="E90" s="1"/>
      <c r="F90" s="1"/>
      <c r="G90" s="8">
        <v>5.5E-2</v>
      </c>
      <c r="H90" s="1">
        <v>90</v>
      </c>
      <c r="I90" s="1" t="s">
        <v>39</v>
      </c>
      <c r="J90" s="1"/>
      <c r="K90" s="1"/>
      <c r="L90" s="1">
        <f t="shared" si="14"/>
        <v>0</v>
      </c>
      <c r="M90" s="1"/>
      <c r="N90" s="1"/>
      <c r="O90" s="1">
        <v>0</v>
      </c>
      <c r="P90" s="1">
        <v>0</v>
      </c>
      <c r="Q90" s="1">
        <f t="shared" si="15"/>
        <v>0</v>
      </c>
      <c r="R90" s="5">
        <v>20</v>
      </c>
      <c r="S90" s="5">
        <f>T90</f>
        <v>80</v>
      </c>
      <c r="T90" s="5">
        <v>80</v>
      </c>
      <c r="U90" s="1" t="s">
        <v>154</v>
      </c>
      <c r="V90" s="1" t="e">
        <f t="shared" si="17"/>
        <v>#DIV/0!</v>
      </c>
      <c r="W90" s="1" t="e">
        <f t="shared" si="18"/>
        <v>#DIV/0!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20" t="s">
        <v>153</v>
      </c>
      <c r="AI90" s="1">
        <f t="shared" si="19"/>
        <v>4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9" t="s">
        <v>142</v>
      </c>
      <c r="B91" s="1" t="s">
        <v>44</v>
      </c>
      <c r="C91" s="1"/>
      <c r="D91" s="1"/>
      <c r="E91" s="1"/>
      <c r="F91" s="1"/>
      <c r="G91" s="8">
        <v>0.05</v>
      </c>
      <c r="H91" s="1">
        <v>90</v>
      </c>
      <c r="I91" s="1" t="s">
        <v>39</v>
      </c>
      <c r="J91" s="1"/>
      <c r="K91" s="1"/>
      <c r="L91" s="1">
        <f t="shared" si="14"/>
        <v>0</v>
      </c>
      <c r="M91" s="1"/>
      <c r="N91" s="1"/>
      <c r="O91" s="1">
        <v>30</v>
      </c>
      <c r="P91" s="1">
        <v>0</v>
      </c>
      <c r="Q91" s="1">
        <f t="shared" si="15"/>
        <v>0</v>
      </c>
      <c r="R91" s="5"/>
      <c r="S91" s="5">
        <f t="shared" ref="S91:S95" si="22">T91</f>
        <v>20</v>
      </c>
      <c r="T91" s="5">
        <v>20</v>
      </c>
      <c r="U91" s="1" t="s">
        <v>154</v>
      </c>
      <c r="V91" s="1" t="e">
        <f t="shared" si="17"/>
        <v>#DIV/0!</v>
      </c>
      <c r="W91" s="1" t="e">
        <f t="shared" si="18"/>
        <v>#DIV/0!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 t="s">
        <v>131</v>
      </c>
      <c r="AI91" s="1">
        <f t="shared" si="19"/>
        <v>1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9" t="s">
        <v>143</v>
      </c>
      <c r="B92" s="1" t="s">
        <v>44</v>
      </c>
      <c r="C92" s="1"/>
      <c r="D92" s="1"/>
      <c r="E92" s="1"/>
      <c r="F92" s="1"/>
      <c r="G92" s="8">
        <v>0.05</v>
      </c>
      <c r="H92" s="1">
        <v>90</v>
      </c>
      <c r="I92" s="1" t="s">
        <v>39</v>
      </c>
      <c r="J92" s="1"/>
      <c r="K92" s="1"/>
      <c r="L92" s="1">
        <f t="shared" si="14"/>
        <v>0</v>
      </c>
      <c r="M92" s="1"/>
      <c r="N92" s="1"/>
      <c r="O92" s="1">
        <v>30</v>
      </c>
      <c r="P92" s="1">
        <v>0</v>
      </c>
      <c r="Q92" s="1">
        <f t="shared" si="15"/>
        <v>0</v>
      </c>
      <c r="R92" s="5"/>
      <c r="S92" s="5">
        <f t="shared" si="22"/>
        <v>20</v>
      </c>
      <c r="T92" s="5">
        <v>20</v>
      </c>
      <c r="U92" s="1" t="s">
        <v>154</v>
      </c>
      <c r="V92" s="1" t="e">
        <f t="shared" si="17"/>
        <v>#DIV/0!</v>
      </c>
      <c r="W92" s="1" t="e">
        <f t="shared" si="18"/>
        <v>#DIV/0!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0" t="s">
        <v>157</v>
      </c>
      <c r="AI92" s="1">
        <f t="shared" si="19"/>
        <v>1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9" t="s">
        <v>144</v>
      </c>
      <c r="B93" s="1" t="s">
        <v>44</v>
      </c>
      <c r="C93" s="1"/>
      <c r="D93" s="1"/>
      <c r="E93" s="1"/>
      <c r="F93" s="1"/>
      <c r="G93" s="8">
        <v>0.1</v>
      </c>
      <c r="H93" s="1">
        <v>730</v>
      </c>
      <c r="I93" s="1" t="s">
        <v>39</v>
      </c>
      <c r="J93" s="1"/>
      <c r="K93" s="1"/>
      <c r="L93" s="1">
        <f t="shared" si="14"/>
        <v>0</v>
      </c>
      <c r="M93" s="1"/>
      <c r="N93" s="1"/>
      <c r="O93" s="1">
        <v>60</v>
      </c>
      <c r="P93" s="1">
        <v>0</v>
      </c>
      <c r="Q93" s="1">
        <f t="shared" si="15"/>
        <v>0</v>
      </c>
      <c r="R93" s="5"/>
      <c r="S93" s="5">
        <f t="shared" si="22"/>
        <v>20</v>
      </c>
      <c r="T93" s="5">
        <v>20</v>
      </c>
      <c r="U93" s="1" t="s">
        <v>154</v>
      </c>
      <c r="V93" s="1" t="e">
        <f t="shared" si="17"/>
        <v>#DIV/0!</v>
      </c>
      <c r="W93" s="1" t="e">
        <f t="shared" si="18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 t="s">
        <v>131</v>
      </c>
      <c r="AI93" s="1">
        <f t="shared" si="19"/>
        <v>2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9" t="s">
        <v>145</v>
      </c>
      <c r="B94" s="1" t="s">
        <v>44</v>
      </c>
      <c r="C94" s="1"/>
      <c r="D94" s="1"/>
      <c r="E94" s="1"/>
      <c r="F94" s="1"/>
      <c r="G94" s="8">
        <v>0.1</v>
      </c>
      <c r="H94" s="1">
        <v>730</v>
      </c>
      <c r="I94" s="1" t="s">
        <v>39</v>
      </c>
      <c r="J94" s="1"/>
      <c r="K94" s="1"/>
      <c r="L94" s="1">
        <f t="shared" si="14"/>
        <v>0</v>
      </c>
      <c r="M94" s="1"/>
      <c r="N94" s="1"/>
      <c r="O94" s="1">
        <v>60</v>
      </c>
      <c r="P94" s="1">
        <v>0</v>
      </c>
      <c r="Q94" s="1">
        <f t="shared" si="15"/>
        <v>0</v>
      </c>
      <c r="R94" s="5"/>
      <c r="S94" s="5">
        <f t="shared" si="22"/>
        <v>20</v>
      </c>
      <c r="T94" s="5">
        <v>20</v>
      </c>
      <c r="U94" s="1" t="s">
        <v>154</v>
      </c>
      <c r="V94" s="1" t="e">
        <f t="shared" si="17"/>
        <v>#DIV/0!</v>
      </c>
      <c r="W94" s="1" t="e">
        <f t="shared" si="18"/>
        <v>#DIV/0!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 t="s">
        <v>131</v>
      </c>
      <c r="AI94" s="1">
        <f t="shared" si="19"/>
        <v>2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9" t="s">
        <v>146</v>
      </c>
      <c r="B95" s="1" t="s">
        <v>44</v>
      </c>
      <c r="C95" s="1"/>
      <c r="D95" s="1"/>
      <c r="E95" s="1"/>
      <c r="F95" s="1"/>
      <c r="G95" s="8">
        <v>0.1</v>
      </c>
      <c r="H95" s="1">
        <v>730</v>
      </c>
      <c r="I95" s="1" t="s">
        <v>39</v>
      </c>
      <c r="J95" s="1"/>
      <c r="K95" s="1"/>
      <c r="L95" s="1">
        <f t="shared" si="14"/>
        <v>0</v>
      </c>
      <c r="M95" s="1"/>
      <c r="N95" s="1"/>
      <c r="O95" s="1">
        <v>60</v>
      </c>
      <c r="P95" s="1">
        <v>0</v>
      </c>
      <c r="Q95" s="1">
        <f t="shared" si="15"/>
        <v>0</v>
      </c>
      <c r="R95" s="5"/>
      <c r="S95" s="5">
        <f t="shared" si="22"/>
        <v>20</v>
      </c>
      <c r="T95" s="5">
        <v>20</v>
      </c>
      <c r="U95" s="1" t="s">
        <v>154</v>
      </c>
      <c r="V95" s="1" t="e">
        <f t="shared" si="17"/>
        <v>#DIV/0!</v>
      </c>
      <c r="W95" s="1" t="e">
        <f t="shared" si="18"/>
        <v>#DIV/0!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 t="s">
        <v>131</v>
      </c>
      <c r="AI95" s="1">
        <f t="shared" si="19"/>
        <v>2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9" t="s">
        <v>147</v>
      </c>
      <c r="B96" s="1" t="s">
        <v>38</v>
      </c>
      <c r="C96" s="1"/>
      <c r="D96" s="1"/>
      <c r="E96" s="1"/>
      <c r="F96" s="1"/>
      <c r="G96" s="8">
        <v>1</v>
      </c>
      <c r="H96" s="1">
        <v>180</v>
      </c>
      <c r="I96" s="1" t="s">
        <v>39</v>
      </c>
      <c r="J96" s="1"/>
      <c r="K96" s="1"/>
      <c r="L96" s="1">
        <f t="shared" si="14"/>
        <v>0</v>
      </c>
      <c r="M96" s="1"/>
      <c r="N96" s="1"/>
      <c r="O96" s="1">
        <v>20</v>
      </c>
      <c r="P96" s="1">
        <v>0</v>
      </c>
      <c r="Q96" s="1">
        <f t="shared" si="15"/>
        <v>0</v>
      </c>
      <c r="R96" s="5"/>
      <c r="S96" s="5">
        <f t="shared" si="16"/>
        <v>0</v>
      </c>
      <c r="T96" s="5"/>
      <c r="U96" s="1"/>
      <c r="V96" s="1" t="e">
        <f t="shared" si="17"/>
        <v>#DIV/0!</v>
      </c>
      <c r="W96" s="1" t="e">
        <f t="shared" si="18"/>
        <v>#DIV/0!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 t="s">
        <v>131</v>
      </c>
      <c r="AI96" s="1">
        <f t="shared" si="1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9" t="s">
        <v>148</v>
      </c>
      <c r="B97" s="1" t="s">
        <v>38</v>
      </c>
      <c r="C97" s="1"/>
      <c r="D97" s="1"/>
      <c r="E97" s="1"/>
      <c r="F97" s="1"/>
      <c r="G97" s="8">
        <v>1</v>
      </c>
      <c r="H97" s="1">
        <v>180</v>
      </c>
      <c r="I97" s="1" t="s">
        <v>39</v>
      </c>
      <c r="J97" s="1"/>
      <c r="K97" s="1"/>
      <c r="L97" s="1">
        <f t="shared" si="14"/>
        <v>0</v>
      </c>
      <c r="M97" s="1"/>
      <c r="N97" s="1"/>
      <c r="O97" s="1">
        <v>20</v>
      </c>
      <c r="P97" s="1">
        <v>0</v>
      </c>
      <c r="Q97" s="1">
        <f t="shared" si="15"/>
        <v>0</v>
      </c>
      <c r="R97" s="5"/>
      <c r="S97" s="5">
        <f t="shared" si="16"/>
        <v>0</v>
      </c>
      <c r="T97" s="5"/>
      <c r="U97" s="1"/>
      <c r="V97" s="1" t="e">
        <f t="shared" si="17"/>
        <v>#DIV/0!</v>
      </c>
      <c r="W97" s="1" t="e">
        <f t="shared" si="18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 t="s">
        <v>131</v>
      </c>
      <c r="AI97" s="1">
        <f t="shared" si="19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9" t="s">
        <v>149</v>
      </c>
      <c r="B98" s="1" t="s">
        <v>44</v>
      </c>
      <c r="C98" s="1"/>
      <c r="D98" s="1"/>
      <c r="E98" s="1"/>
      <c r="F98" s="1"/>
      <c r="G98" s="8">
        <v>7.0000000000000007E-2</v>
      </c>
      <c r="H98" s="1">
        <v>90</v>
      </c>
      <c r="I98" s="1" t="s">
        <v>39</v>
      </c>
      <c r="J98" s="1"/>
      <c r="K98" s="1"/>
      <c r="L98" s="1">
        <f t="shared" si="14"/>
        <v>0</v>
      </c>
      <c r="M98" s="1"/>
      <c r="N98" s="1"/>
      <c r="O98" s="1">
        <v>30</v>
      </c>
      <c r="P98" s="1">
        <v>0</v>
      </c>
      <c r="Q98" s="1">
        <f t="shared" si="15"/>
        <v>0</v>
      </c>
      <c r="R98" s="5"/>
      <c r="S98" s="5">
        <f t="shared" ref="S98:S100" si="23">T98</f>
        <v>20</v>
      </c>
      <c r="T98" s="5">
        <v>20</v>
      </c>
      <c r="U98" s="1" t="s">
        <v>154</v>
      </c>
      <c r="V98" s="1" t="e">
        <f t="shared" si="17"/>
        <v>#DIV/0!</v>
      </c>
      <c r="W98" s="1" t="e">
        <f t="shared" si="18"/>
        <v>#DIV/0!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 t="s">
        <v>131</v>
      </c>
      <c r="AI98" s="1">
        <f t="shared" si="19"/>
        <v>1</v>
      </c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9" t="s">
        <v>150</v>
      </c>
      <c r="B99" s="1" t="s">
        <v>44</v>
      </c>
      <c r="C99" s="1"/>
      <c r="D99" s="1"/>
      <c r="E99" s="1"/>
      <c r="F99" s="1"/>
      <c r="G99" s="8">
        <v>7.0000000000000007E-2</v>
      </c>
      <c r="H99" s="1">
        <v>90</v>
      </c>
      <c r="I99" s="1" t="s">
        <v>39</v>
      </c>
      <c r="J99" s="1"/>
      <c r="K99" s="1"/>
      <c r="L99" s="1">
        <f t="shared" si="14"/>
        <v>0</v>
      </c>
      <c r="M99" s="1"/>
      <c r="N99" s="1"/>
      <c r="O99" s="1">
        <v>0</v>
      </c>
      <c r="P99" s="1">
        <v>0</v>
      </c>
      <c r="Q99" s="1">
        <f t="shared" si="15"/>
        <v>0</v>
      </c>
      <c r="R99" s="5">
        <v>20</v>
      </c>
      <c r="S99" s="5">
        <f t="shared" si="23"/>
        <v>80</v>
      </c>
      <c r="T99" s="5">
        <v>80</v>
      </c>
      <c r="U99" s="1" t="s">
        <v>154</v>
      </c>
      <c r="V99" s="1" t="e">
        <f t="shared" si="17"/>
        <v>#DIV/0!</v>
      </c>
      <c r="W99" s="1" t="e">
        <f t="shared" si="18"/>
        <v>#DIV/0!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20" t="s">
        <v>153</v>
      </c>
      <c r="AI99" s="1">
        <f t="shared" si="19"/>
        <v>6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9" t="s">
        <v>151</v>
      </c>
      <c r="B100" s="1" t="s">
        <v>44</v>
      </c>
      <c r="C100" s="1"/>
      <c r="D100" s="1"/>
      <c r="E100" s="1"/>
      <c r="F100" s="1"/>
      <c r="G100" s="8">
        <v>7.0000000000000007E-2</v>
      </c>
      <c r="H100" s="1">
        <v>90</v>
      </c>
      <c r="I100" s="1" t="s">
        <v>39</v>
      </c>
      <c r="J100" s="1"/>
      <c r="K100" s="1"/>
      <c r="L100" s="1">
        <f t="shared" si="14"/>
        <v>0</v>
      </c>
      <c r="M100" s="1"/>
      <c r="N100" s="1"/>
      <c r="O100" s="1">
        <v>0</v>
      </c>
      <c r="P100" s="1">
        <v>0</v>
      </c>
      <c r="Q100" s="1">
        <f t="shared" si="15"/>
        <v>0</v>
      </c>
      <c r="R100" s="5">
        <v>20</v>
      </c>
      <c r="S100" s="5">
        <f t="shared" si="23"/>
        <v>80</v>
      </c>
      <c r="T100" s="5">
        <v>80</v>
      </c>
      <c r="U100" s="1" t="s">
        <v>154</v>
      </c>
      <c r="V100" s="1" t="e">
        <f t="shared" si="17"/>
        <v>#DIV/0!</v>
      </c>
      <c r="W100" s="1" t="e">
        <f t="shared" si="18"/>
        <v>#DIV/0!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20" t="s">
        <v>153</v>
      </c>
      <c r="AI100" s="1">
        <f t="shared" si="19"/>
        <v>6</v>
      </c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I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2025-09-30T08:43:21Z</dcterms:created>
  <dcterms:modified xsi:type="dcterms:W3CDTF">2025-10-01T08:13:32Z</dcterms:modified>
</cp:coreProperties>
</file>