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ПОКОМ Патяка\"/>
    </mc:Choice>
  </mc:AlternateContent>
  <xr:revisionPtr revIDLastSave="0" documentId="13_ncr:1_{00A631B4-E801-42BF-B594-51BE2A3231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29" i="1" l="1"/>
  <c r="Z190" i="1"/>
  <c r="Y33" i="1"/>
  <c r="Y37" i="1"/>
  <c r="Y45" i="1"/>
  <c r="Y49" i="1"/>
  <c r="Y58" i="1"/>
  <c r="Y64" i="1"/>
  <c r="Y70" i="1"/>
  <c r="Z78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500" i="1" s="1"/>
  <c r="X499" i="1"/>
  <c r="X501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499" i="1" s="1"/>
  <c r="Z41" i="1"/>
  <c r="BN41" i="1"/>
  <c r="Y498" i="1" s="1"/>
  <c r="Y500" i="1" s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Z293" i="1"/>
  <c r="BP289" i="1"/>
  <c r="BN289" i="1"/>
  <c r="Z289" i="1"/>
  <c r="Y293" i="1"/>
  <c r="BP297" i="1"/>
  <c r="BN297" i="1"/>
  <c r="Z297" i="1"/>
  <c r="Z303" i="1" s="1"/>
  <c r="Y303" i="1"/>
  <c r="BP301" i="1"/>
  <c r="BN301" i="1"/>
  <c r="Z301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Z397" i="1" s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Z440" i="1" s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Z255" i="1" s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Z470" i="1"/>
  <c r="BP467" i="1"/>
  <c r="BN467" i="1"/>
  <c r="Z467" i="1"/>
  <c r="Y471" i="1"/>
  <c r="BP474" i="1"/>
  <c r="BN474" i="1"/>
  <c r="Z474" i="1"/>
  <c r="Z481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14" i="1" l="1"/>
  <c r="Z349" i="1"/>
  <c r="Z330" i="1"/>
  <c r="Z201" i="1"/>
  <c r="Z175" i="1"/>
  <c r="Z337" i="1"/>
  <c r="Z246" i="1"/>
  <c r="Z455" i="1"/>
  <c r="Z151" i="1"/>
  <c r="Z97" i="1"/>
  <c r="Z44" i="1"/>
  <c r="Z502" i="1" s="1"/>
  <c r="Y497" i="1"/>
  <c r="Z169" i="1"/>
  <c r="Z145" i="1"/>
  <c r="Z105" i="1"/>
  <c r="Z90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<sst xmlns="http://schemas.openxmlformats.org/spreadsheetml/2006/main" count="2182" uniqueCount="798">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</sst>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30</v>
      </c>
      <c r="Y53" s="542">
        <f t="shared" si="6"/>
        <v>32.400000000000006</v>
      </c>
      <c r="Z53" s="36">
        <f>IFERROR(IF(Y53=0,"",ROUNDUP(Y53/H53,0)*0.01898),"")</f>
        <v>5.6940000000000004E-2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31.208333333333329</v>
      </c>
      <c r="BN53" s="64">
        <f t="shared" si="8"/>
        <v>33.705000000000005</v>
      </c>
      <c r="BO53" s="64">
        <f t="shared" si="9"/>
        <v>4.3402777777777776E-2</v>
      </c>
      <c r="BP53" s="64">
        <f t="shared" si="10"/>
        <v>4.6875000000000007E-2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2.7777777777777777</v>
      </c>
      <c r="Y58" s="543">
        <f>IFERROR(Y52/H52,"0")+IFERROR(Y53/H53,"0")+IFERROR(Y54/H54,"0")+IFERROR(Y55/H55,"0")+IFERROR(Y56/H56,"0")+IFERROR(Y57/H57,"0")</f>
        <v>3.0000000000000004</v>
      </c>
      <c r="Z58" s="543">
        <f>IFERROR(IF(Z52="",0,Z52),"0")+IFERROR(IF(Z53="",0,Z53),"0")+IFERROR(IF(Z54="",0,Z54),"0")+IFERROR(IF(Z55="",0,Z55),"0")+IFERROR(IF(Z56="",0,Z56),"0")+IFERROR(IF(Z57="",0,Z57),"0")</f>
        <v>5.6940000000000004E-2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30</v>
      </c>
      <c r="Y59" s="543">
        <f>IFERROR(SUM(Y52:Y57),"0")</f>
        <v>32.400000000000006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50</v>
      </c>
      <c r="Y87" s="542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4.6296296296296298</v>
      </c>
      <c r="Y90" s="543">
        <f>IFERROR(Y87/H87,"0")+IFERROR(Y88/H88,"0")+IFERROR(Y89/H89,"0")</f>
        <v>5</v>
      </c>
      <c r="Z90" s="543">
        <f>IFERROR(IF(Z87="",0,Z87),"0")+IFERROR(IF(Z88="",0,Z88),"0")+IFERROR(IF(Z89="",0,Z89),"0")</f>
        <v>9.4899999999999998E-2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50</v>
      </c>
      <c r="Y91" s="543">
        <f>IFERROR(SUM(Y87:Y89),"0")</f>
        <v>54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150</v>
      </c>
      <c r="Y93" s="542">
        <f>IFERROR(IF(X93="",0,CEILING((X93/$H93),1)*$H93),"")</f>
        <v>153.9</v>
      </c>
      <c r="Z93" s="36">
        <f>IFERROR(IF(Y93=0,"",ROUNDUP(Y93/H93,0)*0.01898),"")</f>
        <v>0.36062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159.61111111111111</v>
      </c>
      <c r="BN93" s="64">
        <f>IFERROR(Y93*I93/H93,"0")</f>
        <v>163.761</v>
      </c>
      <c r="BO93" s="64">
        <f>IFERROR(1/J93*(X93/H93),"0")</f>
        <v>0.28935185185185186</v>
      </c>
      <c r="BP93" s="64">
        <f>IFERROR(1/J93*(Y93/H93),"0")</f>
        <v>0.296875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18.518518518518519</v>
      </c>
      <c r="Y97" s="543">
        <f>IFERROR(Y93/H93,"0")+IFERROR(Y94/H94,"0")+IFERROR(Y95/H95,"0")+IFERROR(Y96/H96,"0")</f>
        <v>19</v>
      </c>
      <c r="Z97" s="543">
        <f>IFERROR(IF(Z93="",0,Z93),"0")+IFERROR(IF(Z94="",0,Z94),"0")+IFERROR(IF(Z95="",0,Z95),"0")+IFERROR(IF(Z96="",0,Z96),"0")</f>
        <v>0.36062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150</v>
      </c>
      <c r="Y98" s="543">
        <f>IFERROR(SUM(Y93:Y96),"0")</f>
        <v>153.9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0</v>
      </c>
      <c r="Y105" s="543">
        <f>IFERROR(Y101/H101,"0")+IFERROR(Y102/H102,"0")+IFERROR(Y103/H103,"0")+IFERROR(Y104/H104,"0")</f>
        <v>0</v>
      </c>
      <c r="Z105" s="543">
        <f>IFERROR(IF(Z101="",0,Z101),"0")+IFERROR(IF(Z102="",0,Z102),"0")+IFERROR(IF(Z103="",0,Z103),"0")+IFERROR(IF(Z104="",0,Z104),"0")</f>
        <v>0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0</v>
      </c>
      <c r="Y106" s="543">
        <f>IFERROR(SUM(Y101:Y104),"0")</f>
        <v>0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350</v>
      </c>
      <c r="Y114" s="542">
        <f>IFERROR(IF(X114="",0,CEILING((X114/$H114),1)*$H114),"")</f>
        <v>356.4</v>
      </c>
      <c r="Z114" s="36">
        <f>IFERROR(IF(Y114=0,"",ROUNDUP(Y114/H114,0)*0.01898),"")</f>
        <v>0.83511999999999997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372.16666666666663</v>
      </c>
      <c r="BN114" s="64">
        <f>IFERROR(Y114*I114/H114,"0")</f>
        <v>378.97199999999998</v>
      </c>
      <c r="BO114" s="64">
        <f>IFERROR(1/J114*(X114/H114),"0")</f>
        <v>0.67515432098765438</v>
      </c>
      <c r="BP114" s="64">
        <f>IFERROR(1/J114*(Y114/H114),"0")</f>
        <v>0.6875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54</v>
      </c>
      <c r="Y116" s="542">
        <f>IFERROR(IF(X116="",0,CEILING((X116/$H116),1)*$H116),"")</f>
        <v>54</v>
      </c>
      <c r="Z116" s="36">
        <f>IFERROR(IF(Y116=0,"",ROUNDUP(Y116/H116,0)*0.00651),"")</f>
        <v>0.13020000000000001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59.039999999999992</v>
      </c>
      <c r="BN116" s="64">
        <f>IFERROR(Y116*I116/H116,"0")</f>
        <v>59.039999999999992</v>
      </c>
      <c r="BO116" s="64">
        <f>IFERROR(1/J116*(X116/H116),"0")</f>
        <v>0.1098901098901099</v>
      </c>
      <c r="BP116" s="64">
        <f>IFERROR(1/J116*(Y116/H116),"0")</f>
        <v>0.1098901098901099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63.20987654320988</v>
      </c>
      <c r="Y118" s="543">
        <f>IFERROR(Y114/H114,"0")+IFERROR(Y115/H115,"0")+IFERROR(Y116/H116,"0")+IFERROR(Y117/H117,"0")</f>
        <v>64</v>
      </c>
      <c r="Z118" s="543">
        <f>IFERROR(IF(Z114="",0,Z114),"0")+IFERROR(IF(Z115="",0,Z115),"0")+IFERROR(IF(Z116="",0,Z116),"0")+IFERROR(IF(Z117="",0,Z117),"0")</f>
        <v>0.96531999999999996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404</v>
      </c>
      <c r="Y119" s="543">
        <f>IFERROR(SUM(Y114:Y117),"0")</f>
        <v>410.4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120</v>
      </c>
      <c r="Y160" s="542">
        <f t="shared" ref="Y160:Y168" si="11">IFERROR(IF(X160="",0,CEILING((X160/$H160),1)*$H160),"")</f>
        <v>121.80000000000001</v>
      </c>
      <c r="Z160" s="36">
        <f>IFERROR(IF(Y160=0,"",ROUNDUP(Y160/H160,0)*0.00902),"")</f>
        <v>0.26158000000000003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127.71428571428571</v>
      </c>
      <c r="BN160" s="64">
        <f t="shared" ref="BN160:BN168" si="13">IFERROR(Y160*I160/H160,"0")</f>
        <v>129.63</v>
      </c>
      <c r="BO160" s="64">
        <f t="shared" ref="BO160:BO168" si="14">IFERROR(1/J160*(X160/H160),"0")</f>
        <v>0.21645021645021645</v>
      </c>
      <c r="BP160" s="64">
        <f t="shared" ref="BP160:BP168" si="15">IFERROR(1/J160*(Y160/H160),"0")</f>
        <v>0.2196969696969697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20</v>
      </c>
      <c r="Y161" s="542">
        <f t="shared" si="11"/>
        <v>21</v>
      </c>
      <c r="Z161" s="36">
        <f>IFERROR(IF(Y161=0,"",ROUNDUP(Y161/H161,0)*0.00902),"")</f>
        <v>4.5100000000000001E-2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21.285714285714281</v>
      </c>
      <c r="BN161" s="64">
        <f t="shared" si="13"/>
        <v>22.349999999999998</v>
      </c>
      <c r="BO161" s="64">
        <f t="shared" si="14"/>
        <v>3.6075036075036072E-2</v>
      </c>
      <c r="BP161" s="64">
        <f t="shared" si="15"/>
        <v>3.787878787878788E-2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30</v>
      </c>
      <c r="Y162" s="542">
        <f t="shared" si="11"/>
        <v>33.6</v>
      </c>
      <c r="Z162" s="36">
        <f>IFERROR(IF(Y162=0,"",ROUNDUP(Y162/H162,0)*0.00902),"")</f>
        <v>7.2160000000000002E-2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31.5</v>
      </c>
      <c r="BN162" s="64">
        <f t="shared" si="13"/>
        <v>35.28</v>
      </c>
      <c r="BO162" s="64">
        <f t="shared" si="14"/>
        <v>5.4112554112554112E-2</v>
      </c>
      <c r="BP162" s="64">
        <f t="shared" si="15"/>
        <v>6.0606060606060608E-2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40.476190476190467</v>
      </c>
      <c r="Y169" s="543">
        <f>IFERROR(Y160/H160,"0")+IFERROR(Y161/H161,"0")+IFERROR(Y162/H162,"0")+IFERROR(Y163/H163,"0")+IFERROR(Y164/H164,"0")+IFERROR(Y165/H165,"0")+IFERROR(Y166/H166,"0")+IFERROR(Y167/H167,"0")+IFERROR(Y168/H168,"0")</f>
        <v>42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0.37884000000000007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170</v>
      </c>
      <c r="Y170" s="543">
        <f>IFERROR(SUM(Y160:Y168),"0")</f>
        <v>176.4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130</v>
      </c>
      <c r="Y193" s="542">
        <f t="shared" ref="Y193:Y200" si="16">IFERROR(IF(X193="",0,CEILING((X193/$H193),1)*$H193),"")</f>
        <v>135</v>
      </c>
      <c r="Z193" s="36">
        <f>IFERROR(IF(Y193=0,"",ROUNDUP(Y193/H193,0)*0.00902),"")</f>
        <v>0.22550000000000001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135.05555555555557</v>
      </c>
      <c r="BN193" s="64">
        <f t="shared" ref="BN193:BN200" si="18">IFERROR(Y193*I193/H193,"0")</f>
        <v>140.25</v>
      </c>
      <c r="BO193" s="64">
        <f t="shared" ref="BO193:BO200" si="19">IFERROR(1/J193*(X193/H193),"0")</f>
        <v>0.18237934904601572</v>
      </c>
      <c r="BP193" s="64">
        <f t="shared" ref="BP193:BP200" si="20">IFERROR(1/J193*(Y193/H193),"0")</f>
        <v>0.18939393939393939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50</v>
      </c>
      <c r="Y194" s="542">
        <f t="shared" si="16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51.944444444444443</v>
      </c>
      <c r="BN194" s="64">
        <f t="shared" si="18"/>
        <v>56.099999999999994</v>
      </c>
      <c r="BO194" s="64">
        <f t="shared" si="19"/>
        <v>7.0145903479236812E-2</v>
      </c>
      <c r="BP194" s="64">
        <f t="shared" si="20"/>
        <v>7.575757575757576E-2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50</v>
      </c>
      <c r="Y195" s="542">
        <f t="shared" si="16"/>
        <v>54</v>
      </c>
      <c r="Z195" s="36">
        <f>IFERROR(IF(Y195=0,"",ROUNDUP(Y195/H195,0)*0.00902),"")</f>
        <v>9.0200000000000002E-2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51.944444444444443</v>
      </c>
      <c r="BN195" s="64">
        <f t="shared" si="18"/>
        <v>56.099999999999994</v>
      </c>
      <c r="BO195" s="64">
        <f t="shared" si="19"/>
        <v>7.0145903479236812E-2</v>
      </c>
      <c r="BP195" s="64">
        <f t="shared" si="20"/>
        <v>7.575757575757576E-2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50</v>
      </c>
      <c r="Y196" s="542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51.851851851851848</v>
      </c>
      <c r="Y201" s="543">
        <f>IFERROR(Y193/H193,"0")+IFERROR(Y194/H194,"0")+IFERROR(Y195/H195,"0")+IFERROR(Y196/H196,"0")+IFERROR(Y197/H197,"0")+IFERROR(Y198/H198,"0")+IFERROR(Y199/H199,"0")+IFERROR(Y200/H200,"0")</f>
        <v>55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0.49609999999999999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280</v>
      </c>
      <c r="Y202" s="543">
        <f>IFERROR(SUM(Y193:Y200),"0")</f>
        <v>297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100</v>
      </c>
      <c r="Y204" s="542">
        <f t="shared" ref="Y204:Y212" si="21">IFERROR(IF(X204="",0,CEILING((X204/$H204),1)*$H204),"")</f>
        <v>105.3</v>
      </c>
      <c r="Z204" s="36">
        <f>IFERROR(IF(Y204=0,"",ROUNDUP(Y204/H204,0)*0.01898),"")</f>
        <v>0.24674000000000001</v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106.4074074074074</v>
      </c>
      <c r="BN204" s="64">
        <f t="shared" ref="BN204:BN212" si="23">IFERROR(Y204*I204/H204,"0")</f>
        <v>112.047</v>
      </c>
      <c r="BO204" s="64">
        <f t="shared" ref="BO204:BO212" si="24">IFERROR(1/J204*(X204/H204),"0")</f>
        <v>0.19290123456790123</v>
      </c>
      <c r="BP204" s="64">
        <f t="shared" ref="BP204:BP212" si="25">IFERROR(1/J204*(Y204/H204),"0")</f>
        <v>0.203125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40</v>
      </c>
      <c r="Y206" s="542">
        <f t="shared" si="21"/>
        <v>43.5</v>
      </c>
      <c r="Z206" s="36">
        <f>IFERROR(IF(Y206=0,"",ROUNDUP(Y206/H206,0)*0.01898),"")</f>
        <v>9.4899999999999998E-2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42.386206896551727</v>
      </c>
      <c r="BN206" s="64">
        <f t="shared" si="23"/>
        <v>46.095000000000006</v>
      </c>
      <c r="BO206" s="64">
        <f t="shared" si="24"/>
        <v>7.1839080459770124E-2</v>
      </c>
      <c r="BP206" s="64">
        <f t="shared" si="25"/>
        <v>7.8125E-2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280.8</v>
      </c>
      <c r="Y207" s="542">
        <f t="shared" si="21"/>
        <v>280.8</v>
      </c>
      <c r="Z207" s="36">
        <f t="shared" ref="Z207:Z212" si="26">IFERROR(IF(Y207=0,"",ROUNDUP(Y207/H207,0)*0.00651),"")</f>
        <v>0.76167000000000007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312.39</v>
      </c>
      <c r="BN207" s="64">
        <f t="shared" si="23"/>
        <v>312.39</v>
      </c>
      <c r="BO207" s="64">
        <f t="shared" si="24"/>
        <v>0.64285714285714302</v>
      </c>
      <c r="BP207" s="64">
        <f t="shared" si="25"/>
        <v>0.64285714285714302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204</v>
      </c>
      <c r="Y209" s="542">
        <f t="shared" si="21"/>
        <v>204</v>
      </c>
      <c r="Z209" s="36">
        <f t="shared" si="26"/>
        <v>0.55335000000000001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225.42000000000002</v>
      </c>
      <c r="BN209" s="64">
        <f t="shared" si="23"/>
        <v>225.42000000000002</v>
      </c>
      <c r="BO209" s="64">
        <f t="shared" si="24"/>
        <v>0.46703296703296709</v>
      </c>
      <c r="BP209" s="64">
        <f t="shared" si="25"/>
        <v>0.46703296703296709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144</v>
      </c>
      <c r="Y210" s="542">
        <f t="shared" si="21"/>
        <v>144</v>
      </c>
      <c r="Z210" s="36">
        <f t="shared" si="26"/>
        <v>0.3906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159.12000000000003</v>
      </c>
      <c r="BN210" s="64">
        <f t="shared" si="23"/>
        <v>159.12000000000003</v>
      </c>
      <c r="BO210" s="64">
        <f t="shared" si="24"/>
        <v>0.32967032967032972</v>
      </c>
      <c r="BP210" s="64">
        <f t="shared" si="25"/>
        <v>0.32967032967032972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288</v>
      </c>
      <c r="Y211" s="542">
        <f t="shared" si="21"/>
        <v>288</v>
      </c>
      <c r="Z211" s="36">
        <f t="shared" si="26"/>
        <v>0.78120000000000001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318.24000000000007</v>
      </c>
      <c r="BN211" s="64">
        <f t="shared" si="23"/>
        <v>318.24000000000007</v>
      </c>
      <c r="BO211" s="64">
        <f t="shared" si="24"/>
        <v>0.65934065934065944</v>
      </c>
      <c r="BP211" s="64">
        <f t="shared" si="25"/>
        <v>0.65934065934065944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398.94338016177096</v>
      </c>
      <c r="Y213" s="543">
        <f>IFERROR(Y204/H204,"0")+IFERROR(Y205/H205,"0")+IFERROR(Y206/H206,"0")+IFERROR(Y207/H207,"0")+IFERROR(Y208/H208,"0")+IFERROR(Y209/H209,"0")+IFERROR(Y210/H210,"0")+IFERROR(Y211/H211,"0")+IFERROR(Y212/H212,"0")</f>
        <v>400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2.8284600000000002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1056.8</v>
      </c>
      <c r="Y214" s="543">
        <f>IFERROR(SUM(Y204:Y212),"0")</f>
        <v>1065.5999999999999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19.2</v>
      </c>
      <c r="Y216" s="542">
        <f>IFERROR(IF(X216="",0,CEILING((X216/$H216),1)*$H216),"")</f>
        <v>19.2</v>
      </c>
      <c r="Z216" s="36">
        <f>IFERROR(IF(Y216=0,"",ROUNDUP(Y216/H216,0)*0.00651),"")</f>
        <v>5.2080000000000001E-2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21.216000000000001</v>
      </c>
      <c r="BN216" s="64">
        <f>IFERROR(Y216*I216/H216,"0")</f>
        <v>21.216000000000001</v>
      </c>
      <c r="BO216" s="64">
        <f>IFERROR(1/J216*(X216/H216),"0")</f>
        <v>4.3956043956043959E-2</v>
      </c>
      <c r="BP216" s="64">
        <f>IFERROR(1/J216*(Y216/H216),"0")</f>
        <v>4.3956043956043959E-2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14.4</v>
      </c>
      <c r="Y217" s="542">
        <f>IFERROR(IF(X217="",0,CEILING((X217/$H217),1)*$H217),"")</f>
        <v>14.399999999999999</v>
      </c>
      <c r="Z217" s="36">
        <f>IFERROR(IF(Y217=0,"",ROUNDUP(Y217/H217,0)*0.00651),"")</f>
        <v>3.9059999999999997E-2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15.912000000000001</v>
      </c>
      <c r="BN217" s="64">
        <f>IFERROR(Y217*I217/H217,"0")</f>
        <v>15.912000000000001</v>
      </c>
      <c r="BO217" s="64">
        <f>IFERROR(1/J217*(X217/H217),"0")</f>
        <v>3.2967032967032968E-2</v>
      </c>
      <c r="BP217" s="64">
        <f>IFERROR(1/J217*(Y217/H217),"0")</f>
        <v>3.2967032967032968E-2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14</v>
      </c>
      <c r="Y218" s="543">
        <f>IFERROR(Y216/H216,"0")+IFERROR(Y217/H217,"0")</f>
        <v>14</v>
      </c>
      <c r="Z218" s="543">
        <f>IFERROR(IF(Z216="",0,Z216),"0")+IFERROR(IF(Z217="",0,Z217),"0")</f>
        <v>9.1139999999999999E-2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33.6</v>
      </c>
      <c r="Y219" s="543">
        <f>IFERROR(SUM(Y216:Y217),"0")</f>
        <v>33.599999999999994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50</v>
      </c>
      <c r="Y296" s="542">
        <f t="shared" ref="Y296:Y302" si="33">IFERROR(IF(X296="",0,CEILING((X296/$H296),1)*$H296),"")</f>
        <v>50.400000000000006</v>
      </c>
      <c r="Z296" s="36">
        <f>IFERROR(IF(Y296=0,"",ROUNDUP(Y296/H296,0)*0.00902),"")</f>
        <v>0.10824</v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53.214285714285715</v>
      </c>
      <c r="BN296" s="64">
        <f t="shared" ref="BN296:BN302" si="35">IFERROR(Y296*I296/H296,"0")</f>
        <v>53.64</v>
      </c>
      <c r="BO296" s="64">
        <f t="shared" ref="BO296:BO302" si="36">IFERROR(1/J296*(X296/H296),"0")</f>
        <v>9.0187590187590191E-2</v>
      </c>
      <c r="BP296" s="64">
        <f t="shared" ref="BP296:BP302" si="37">IFERROR(1/J296*(Y296/H296),"0")</f>
        <v>9.0909090909090912E-2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11.904761904761905</v>
      </c>
      <c r="Y303" s="543">
        <f>IFERROR(Y296/H296,"0")+IFERROR(Y297/H297,"0")+IFERROR(Y298/H298,"0")+IFERROR(Y299/H299,"0")+IFERROR(Y300/H300,"0")+IFERROR(Y301/H301,"0")+IFERROR(Y302/H302,"0")</f>
        <v>12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0.10824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50</v>
      </c>
      <c r="Y304" s="543">
        <f>IFERROR(SUM(Y296:Y302),"0")</f>
        <v>50.400000000000006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130</v>
      </c>
      <c r="Y314" s="542">
        <f>IFERROR(IF(X314="",0,CEILING((X314/$H314),1)*$H314),"")</f>
        <v>134.4</v>
      </c>
      <c r="Z314" s="36">
        <f>IFERROR(IF(Y314=0,"",ROUNDUP(Y314/H314,0)*0.01898),"")</f>
        <v>0.30368000000000001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138.03214285714284</v>
      </c>
      <c r="BN314" s="64">
        <f>IFERROR(Y314*I314/H314,"0")</f>
        <v>142.70400000000001</v>
      </c>
      <c r="BO314" s="64">
        <f>IFERROR(1/J314*(X314/H314),"0")</f>
        <v>0.24181547619047619</v>
      </c>
      <c r="BP314" s="64">
        <f>IFERROR(1/J314*(Y314/H314),"0")</f>
        <v>0.25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220</v>
      </c>
      <c r="Y315" s="542">
        <f>IFERROR(IF(X315="",0,CEILING((X315/$H315),1)*$H315),"")</f>
        <v>226.2</v>
      </c>
      <c r="Z315" s="36">
        <f>IFERROR(IF(Y315=0,"",ROUNDUP(Y315/H315,0)*0.01898),"")</f>
        <v>0.55042000000000002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234.63846153846157</v>
      </c>
      <c r="BN315" s="64">
        <f>IFERROR(Y315*I315/H315,"0")</f>
        <v>241.251</v>
      </c>
      <c r="BO315" s="64">
        <f>IFERROR(1/J315*(X315/H315),"0")</f>
        <v>0.44070512820512819</v>
      </c>
      <c r="BP315" s="64">
        <f>IFERROR(1/J315*(Y315/H315),"0")</f>
        <v>0.453125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43.681318681318679</v>
      </c>
      <c r="Y317" s="543">
        <f>IFERROR(Y314/H314,"0")+IFERROR(Y315/H315,"0")+IFERROR(Y316/H316,"0")</f>
        <v>45</v>
      </c>
      <c r="Z317" s="543">
        <f>IFERROR(IF(Z314="",0,Z314),"0")+IFERROR(IF(Z315="",0,Z315),"0")+IFERROR(IF(Z316="",0,Z316),"0")</f>
        <v>0.85410000000000008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350</v>
      </c>
      <c r="Y318" s="543">
        <f>IFERROR(SUM(Y314:Y316),"0")</f>
        <v>360.6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3500</v>
      </c>
      <c r="Y342" s="542">
        <f t="shared" ref="Y342:Y348" si="38">IFERROR(IF(X342="",0,CEILING((X342/$H342),1)*$H342),"")</f>
        <v>3510</v>
      </c>
      <c r="Z342" s="36">
        <f>IFERROR(IF(Y342=0,"",ROUNDUP(Y342/H342,0)*0.02175),"")</f>
        <v>5.0894999999999992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3612</v>
      </c>
      <c r="BN342" s="64">
        <f t="shared" ref="BN342:BN348" si="40">IFERROR(Y342*I342/H342,"0")</f>
        <v>3622.32</v>
      </c>
      <c r="BO342" s="64">
        <f t="shared" ref="BO342:BO348" si="41">IFERROR(1/J342*(X342/H342),"0")</f>
        <v>4.8611111111111107</v>
      </c>
      <c r="BP342" s="64">
        <f t="shared" ref="BP342:BP348" si="42">IFERROR(1/J342*(Y342/H342),"0")</f>
        <v>4.875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2500</v>
      </c>
      <c r="Y343" s="542">
        <f t="shared" si="38"/>
        <v>2505</v>
      </c>
      <c r="Z343" s="36">
        <f>IFERROR(IF(Y343=0,"",ROUNDUP(Y343/H343,0)*0.02175),"")</f>
        <v>3.6322499999999995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2580</v>
      </c>
      <c r="BN343" s="64">
        <f t="shared" si="40"/>
        <v>2585.1600000000003</v>
      </c>
      <c r="BO343" s="64">
        <f t="shared" si="41"/>
        <v>3.4722222222222219</v>
      </c>
      <c r="BP343" s="64">
        <f t="shared" si="42"/>
        <v>3.4791666666666665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2000</v>
      </c>
      <c r="Y345" s="542">
        <f t="shared" si="38"/>
        <v>2010</v>
      </c>
      <c r="Z345" s="36">
        <f>IFERROR(IF(Y345=0,"",ROUNDUP(Y345/H345,0)*0.02175),"")</f>
        <v>2.9144999999999999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2064</v>
      </c>
      <c r="BN345" s="64">
        <f t="shared" si="40"/>
        <v>2074.3200000000002</v>
      </c>
      <c r="BO345" s="64">
        <f t="shared" si="41"/>
        <v>2.7777777777777777</v>
      </c>
      <c r="BP345" s="64">
        <f t="shared" si="42"/>
        <v>2.7916666666666665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533.33333333333337</v>
      </c>
      <c r="Y349" s="543">
        <f>IFERROR(Y342/H342,"0")+IFERROR(Y343/H343,"0")+IFERROR(Y344/H344,"0")+IFERROR(Y345/H345,"0")+IFERROR(Y346/H346,"0")+IFERROR(Y347/H347,"0")+IFERROR(Y348/H348,"0")</f>
        <v>535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11.636249999999999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8000</v>
      </c>
      <c r="Y350" s="543">
        <f>IFERROR(SUM(Y342:Y348),"0")</f>
        <v>8025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3000</v>
      </c>
      <c r="Y352" s="542">
        <f>IFERROR(IF(X352="",0,CEILING((X352/$H352),1)*$H352),"")</f>
        <v>3000</v>
      </c>
      <c r="Z352" s="36">
        <f>IFERROR(IF(Y352=0,"",ROUNDUP(Y352/H352,0)*0.02175),"")</f>
        <v>4.3499999999999996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3096</v>
      </c>
      <c r="BN352" s="64">
        <f>IFERROR(Y352*I352/H352,"0")</f>
        <v>3096</v>
      </c>
      <c r="BO352" s="64">
        <f>IFERROR(1/J352*(X352/H352),"0")</f>
        <v>4.1666666666666661</v>
      </c>
      <c r="BP352" s="64">
        <f>IFERROR(1/J352*(Y352/H352),"0")</f>
        <v>4.1666666666666661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200</v>
      </c>
      <c r="Y354" s="543">
        <f>IFERROR(Y352/H352,"0")+IFERROR(Y353/H353,"0")</f>
        <v>200</v>
      </c>
      <c r="Z354" s="543">
        <f>IFERROR(IF(Z352="",0,Z352),"0")+IFERROR(IF(Z353="",0,Z353),"0")</f>
        <v>4.3499999999999996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3000</v>
      </c>
      <c r="Y355" s="543">
        <f>IFERROR(SUM(Y352:Y353),"0")</f>
        <v>3000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160</v>
      </c>
      <c r="Y358" s="542">
        <f>IFERROR(IF(X358="",0,CEILING((X358/$H358),1)*$H358),"")</f>
        <v>162</v>
      </c>
      <c r="Z358" s="36">
        <f>IFERROR(IF(Y358=0,"",ROUNDUP(Y358/H358,0)*0.01898),"")</f>
        <v>0.34164</v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169.22666666666666</v>
      </c>
      <c r="BN358" s="64">
        <f>IFERROR(Y358*I358/H358,"0")</f>
        <v>171.34199999999998</v>
      </c>
      <c r="BO358" s="64">
        <f>IFERROR(1/J358*(X358/H358),"0")</f>
        <v>0.27777777777777779</v>
      </c>
      <c r="BP358" s="64">
        <f>IFERROR(1/J358*(Y358/H358),"0")</f>
        <v>0.28125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17.777777777777779</v>
      </c>
      <c r="Y359" s="543">
        <f>IFERROR(Y357/H357,"0")+IFERROR(Y358/H358,"0")</f>
        <v>18</v>
      </c>
      <c r="Z359" s="543">
        <f>IFERROR(IF(Z357="",0,Z357),"0")+IFERROR(IF(Z358="",0,Z358),"0")</f>
        <v>0.34164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160</v>
      </c>
      <c r="Y360" s="543">
        <f>IFERROR(SUM(Y357:Y358),"0")</f>
        <v>162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300</v>
      </c>
      <c r="Y362" s="542">
        <f>IFERROR(IF(X362="",0,CEILING((X362/$H362),1)*$H362),"")</f>
        <v>306</v>
      </c>
      <c r="Z362" s="36">
        <f>IFERROR(IF(Y362=0,"",ROUNDUP(Y362/H362,0)*0.01898),"")</f>
        <v>0.64532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317.29999999999995</v>
      </c>
      <c r="BN362" s="64">
        <f>IFERROR(Y362*I362/H362,"0")</f>
        <v>323.64599999999996</v>
      </c>
      <c r="BO362" s="64">
        <f>IFERROR(1/J362*(X362/H362),"0")</f>
        <v>0.52083333333333337</v>
      </c>
      <c r="BP362" s="64">
        <f>IFERROR(1/J362*(Y362/H362),"0")</f>
        <v>0.53125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33.333333333333336</v>
      </c>
      <c r="Y363" s="543">
        <f>IFERROR(Y362/H362,"0")</f>
        <v>34</v>
      </c>
      <c r="Z363" s="543">
        <f>IFERROR(IF(Z362="",0,Z362),"0")</f>
        <v>0.64532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300</v>
      </c>
      <c r="Y364" s="543">
        <f>IFERROR(SUM(Y362:Y362),"0")</f>
        <v>306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150</v>
      </c>
      <c r="Y377" s="542">
        <f>IFERROR(IF(X377="",0,CEILING((X377/$H377),1)*$H377),"")</f>
        <v>153</v>
      </c>
      <c r="Z377" s="36">
        <f>IFERROR(IF(Y377=0,"",ROUNDUP(Y377/H377,0)*0.01898),"")</f>
        <v>0.32266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158.64999999999998</v>
      </c>
      <c r="BN377" s="64">
        <f>IFERROR(Y377*I377/H377,"0")</f>
        <v>161.82299999999998</v>
      </c>
      <c r="BO377" s="64">
        <f>IFERROR(1/J377*(X377/H377),"0")</f>
        <v>0.26041666666666669</v>
      </c>
      <c r="BP377" s="64">
        <f>IFERROR(1/J377*(Y377/H377),"0")</f>
        <v>0.265625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16.666666666666668</v>
      </c>
      <c r="Y379" s="543">
        <f>IFERROR(Y377/H377,"0")+IFERROR(Y378/H378,"0")</f>
        <v>17</v>
      </c>
      <c r="Z379" s="543">
        <f>IFERROR(IF(Z377="",0,Z377),"0")+IFERROR(IF(Z378="",0,Z378),"0")</f>
        <v>0.32266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150</v>
      </c>
      <c r="Y380" s="543">
        <f>IFERROR(SUM(Y377:Y378),"0")</f>
        <v>153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30</v>
      </c>
      <c r="Y388" s="542">
        <f t="shared" ref="Y388:Y396" si="43">IFERROR(IF(X388="",0,CEILING((X388/$H388),1)*$H388),"")</f>
        <v>32.400000000000006</v>
      </c>
      <c r="Z388" s="36">
        <f>IFERROR(IF(Y388=0,"",ROUNDUP(Y388/H388,0)*0.00902),"")</f>
        <v>5.4120000000000001E-2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31.166666666666668</v>
      </c>
      <c r="BN388" s="64">
        <f t="shared" ref="BN388:BN396" si="45">IFERROR(Y388*I388/H388,"0")</f>
        <v>33.660000000000004</v>
      </c>
      <c r="BO388" s="64">
        <f t="shared" ref="BO388:BO396" si="46">IFERROR(1/J388*(X388/H388),"0")</f>
        <v>4.208754208754209E-2</v>
      </c>
      <c r="BP388" s="64">
        <f t="shared" ref="BP388:BP396" si="47">IFERROR(1/J388*(Y388/H388),"0")</f>
        <v>4.5454545454545463E-2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20</v>
      </c>
      <c r="Y390" s="542">
        <f t="shared" si="43"/>
        <v>21.6</v>
      </c>
      <c r="Z390" s="36">
        <f>IFERROR(IF(Y390=0,"",ROUNDUP(Y390/H390,0)*0.00902),"")</f>
        <v>3.6080000000000001E-2</v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20.777777777777779</v>
      </c>
      <c r="BN390" s="64">
        <f t="shared" si="45"/>
        <v>22.44</v>
      </c>
      <c r="BO390" s="64">
        <f t="shared" si="46"/>
        <v>2.8058361391694722E-2</v>
      </c>
      <c r="BP390" s="64">
        <f t="shared" si="47"/>
        <v>3.0303030303030304E-2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100</v>
      </c>
      <c r="Y391" s="542">
        <f t="shared" si="43"/>
        <v>102.60000000000001</v>
      </c>
      <c r="Z391" s="36">
        <f>IFERROR(IF(Y391=0,"",ROUNDUP(Y391/H391,0)*0.00902),"")</f>
        <v>0.17138</v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103.88888888888889</v>
      </c>
      <c r="BN391" s="64">
        <f t="shared" si="45"/>
        <v>106.59000000000002</v>
      </c>
      <c r="BO391" s="64">
        <f t="shared" si="46"/>
        <v>0.14029180695847362</v>
      </c>
      <c r="BP391" s="64">
        <f t="shared" si="47"/>
        <v>0.14393939393939395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16.8</v>
      </c>
      <c r="Y393" s="542">
        <f t="shared" si="43"/>
        <v>16.8</v>
      </c>
      <c r="Z393" s="36">
        <f>IFERROR(IF(Y393=0,"",ROUNDUP(Y393/H393,0)*0.00502),"")</f>
        <v>4.0160000000000001E-2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17.84</v>
      </c>
      <c r="BN393" s="64">
        <f t="shared" si="45"/>
        <v>17.84</v>
      </c>
      <c r="BO393" s="64">
        <f t="shared" si="46"/>
        <v>3.4188034188034191E-2</v>
      </c>
      <c r="BP393" s="64">
        <f t="shared" si="47"/>
        <v>3.4188034188034191E-2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8.3999999999999986</v>
      </c>
      <c r="Y396" s="542">
        <f t="shared" si="43"/>
        <v>8.4</v>
      </c>
      <c r="Z396" s="36">
        <f>IFERROR(IF(Y396=0,"",ROUNDUP(Y396/H396,0)*0.00502),"")</f>
        <v>2.0080000000000001E-2</v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8.9199999999999982</v>
      </c>
      <c r="BN396" s="64">
        <f t="shared" si="45"/>
        <v>8.92</v>
      </c>
      <c r="BO396" s="64">
        <f t="shared" si="46"/>
        <v>1.7094017094017092E-2</v>
      </c>
      <c r="BP396" s="64">
        <f t="shared" si="47"/>
        <v>1.7094017094017096E-2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39.777777777777779</v>
      </c>
      <c r="Y397" s="543">
        <f>IFERROR(Y388/H388,"0")+IFERROR(Y389/H389,"0")+IFERROR(Y390/H390,"0")+IFERROR(Y391/H391,"0")+IFERROR(Y392/H392,"0")+IFERROR(Y393/H393,"0")+IFERROR(Y394/H394,"0")+IFERROR(Y395/H395,"0")+IFERROR(Y396/H396,"0")</f>
        <v>41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0.32181999999999999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175.20000000000002</v>
      </c>
      <c r="Y398" s="543">
        <f>IFERROR(SUM(Y388:Y396),"0")</f>
        <v>181.80000000000004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150</v>
      </c>
      <c r="Y410" s="542">
        <f>IFERROR(IF(X410="",0,CEILING((X410/$H410),1)*$H410),"")</f>
        <v>151.20000000000002</v>
      </c>
      <c r="Z410" s="36">
        <f>IFERROR(IF(Y410=0,"",ROUNDUP(Y410/H410,0)*0.00902),"")</f>
        <v>0.25256000000000001</v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155.83333333333331</v>
      </c>
      <c r="BN410" s="64">
        <f>IFERROR(Y410*I410/H410,"0")</f>
        <v>157.08000000000001</v>
      </c>
      <c r="BO410" s="64">
        <f>IFERROR(1/J410*(X410/H410),"0")</f>
        <v>0.21043771043771042</v>
      </c>
      <c r="BP410" s="64">
        <f>IFERROR(1/J410*(Y410/H410),"0")</f>
        <v>0.21212121212121213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27.777777777777775</v>
      </c>
      <c r="Y414" s="543">
        <f>IFERROR(Y410/H410,"0")+IFERROR(Y411/H411,"0")+IFERROR(Y412/H412,"0")+IFERROR(Y413/H413,"0")</f>
        <v>28</v>
      </c>
      <c r="Z414" s="543">
        <f>IFERROR(IF(Z410="",0,Z410),"0")+IFERROR(IF(Z411="",0,Z411),"0")+IFERROR(IF(Z412="",0,Z412),"0")+IFERROR(IF(Z413="",0,Z413),"0")</f>
        <v>0.25256000000000001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150</v>
      </c>
      <c r="Y415" s="543">
        <f>IFERROR(SUM(Y410:Y413),"0")</f>
        <v>151.20000000000002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150</v>
      </c>
      <c r="Y432" s="542">
        <f t="shared" si="48"/>
        <v>153.12</v>
      </c>
      <c r="Z432" s="36">
        <f t="shared" si="49"/>
        <v>0.34683999999999998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160.22727272727272</v>
      </c>
      <c r="BN432" s="64">
        <f t="shared" si="51"/>
        <v>163.56</v>
      </c>
      <c r="BO432" s="64">
        <f t="shared" si="52"/>
        <v>0.27316433566433568</v>
      </c>
      <c r="BP432" s="64">
        <f t="shared" si="53"/>
        <v>0.27884615384615385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300</v>
      </c>
      <c r="Y434" s="542">
        <f t="shared" si="48"/>
        <v>300.96000000000004</v>
      </c>
      <c r="Z434" s="36">
        <f t="shared" si="49"/>
        <v>0.68171999999999999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320.45454545454544</v>
      </c>
      <c r="BN434" s="64">
        <f t="shared" si="51"/>
        <v>321.48</v>
      </c>
      <c r="BO434" s="64">
        <f t="shared" si="52"/>
        <v>0.54632867132867136</v>
      </c>
      <c r="BP434" s="64">
        <f t="shared" si="53"/>
        <v>0.54807692307692313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85.22727272727272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86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1.0285599999999999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450</v>
      </c>
      <c r="Y441" s="543">
        <f>IFERROR(SUM(Y429:Y439),"0")</f>
        <v>454.08000000000004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200</v>
      </c>
      <c r="Y443" s="542">
        <f>IFERROR(IF(X443="",0,CEILING((X443/$H443),1)*$H443),"")</f>
        <v>200.64000000000001</v>
      </c>
      <c r="Z443" s="36">
        <f>IFERROR(IF(Y443=0,"",ROUNDUP(Y443/H443,0)*0.01196),"")</f>
        <v>0.45448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213.63636363636363</v>
      </c>
      <c r="BN443" s="64">
        <f>IFERROR(Y443*I443/H443,"0")</f>
        <v>214.32</v>
      </c>
      <c r="BO443" s="64">
        <f>IFERROR(1/J443*(X443/H443),"0")</f>
        <v>0.36421911421911418</v>
      </c>
      <c r="BP443" s="64">
        <f>IFERROR(1/J443*(Y443/H443),"0")</f>
        <v>0.36538461538461542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37.878787878787875</v>
      </c>
      <c r="Y446" s="543">
        <f>IFERROR(Y443/H443,"0")+IFERROR(Y444/H444,"0")+IFERROR(Y445/H445,"0")</f>
        <v>38</v>
      </c>
      <c r="Z446" s="543">
        <f>IFERROR(IF(Z443="",0,Z443),"0")+IFERROR(IF(Z444="",0,Z444),"0")+IFERROR(IF(Z445="",0,Z445),"0")</f>
        <v>0.45448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200</v>
      </c>
      <c r="Y447" s="543">
        <f>IFERROR(SUM(Y443:Y445),"0")</f>
        <v>200.64000000000001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120</v>
      </c>
      <c r="Y449" s="542">
        <f t="shared" ref="Y449:Y454" si="54">IFERROR(IF(X449="",0,CEILING((X449/$H449),1)*$H449),"")</f>
        <v>121.44000000000001</v>
      </c>
      <c r="Z449" s="36">
        <f>IFERROR(IF(Y449=0,"",ROUNDUP(Y449/H449,0)*0.01196),"")</f>
        <v>0.27507999999999999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128.18181818181816</v>
      </c>
      <c r="BN449" s="64">
        <f t="shared" ref="BN449:BN454" si="56">IFERROR(Y449*I449/H449,"0")</f>
        <v>129.72</v>
      </c>
      <c r="BO449" s="64">
        <f t="shared" ref="BO449:BO454" si="57">IFERROR(1/J449*(X449/H449),"0")</f>
        <v>0.21853146853146854</v>
      </c>
      <c r="BP449" s="64">
        <f t="shared" ref="BP449:BP454" si="58">IFERROR(1/J449*(Y449/H449),"0")</f>
        <v>0.22115384615384617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150</v>
      </c>
      <c r="Y450" s="542">
        <f t="shared" si="54"/>
        <v>153.12</v>
      </c>
      <c r="Z450" s="36">
        <f>IFERROR(IF(Y450=0,"",ROUNDUP(Y450/H450,0)*0.01196),"")</f>
        <v>0.34683999999999998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160.22727272727272</v>
      </c>
      <c r="BN450" s="64">
        <f t="shared" si="56"/>
        <v>163.56</v>
      </c>
      <c r="BO450" s="64">
        <f t="shared" si="57"/>
        <v>0.27316433566433568</v>
      </c>
      <c r="BP450" s="64">
        <f t="shared" si="58"/>
        <v>0.27884615384615385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120</v>
      </c>
      <c r="Y451" s="542">
        <f t="shared" si="54"/>
        <v>121.44000000000001</v>
      </c>
      <c r="Z451" s="36">
        <f>IFERROR(IF(Y451=0,"",ROUNDUP(Y451/H451,0)*0.01196),"")</f>
        <v>0.27507999999999999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128.18181818181816</v>
      </c>
      <c r="BN451" s="64">
        <f t="shared" si="56"/>
        <v>129.72</v>
      </c>
      <c r="BO451" s="64">
        <f t="shared" si="57"/>
        <v>0.21853146853146854</v>
      </c>
      <c r="BP451" s="64">
        <f t="shared" si="58"/>
        <v>0.22115384615384617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73.86363636363636</v>
      </c>
      <c r="Y455" s="543">
        <f>IFERROR(Y449/H449,"0")+IFERROR(Y450/H450,"0")+IFERROR(Y451/H451,"0")+IFERROR(Y452/H452,"0")+IFERROR(Y453/H453,"0")+IFERROR(Y454/H454,"0")</f>
        <v>75</v>
      </c>
      <c r="Z455" s="543">
        <f>IFERROR(IF(Z449="",0,Z449),"0")+IFERROR(IF(Z450="",0,Z450),"0")+IFERROR(IF(Z451="",0,Z451),"0")+IFERROR(IF(Z452="",0,Z452),"0")+IFERROR(IF(Z453="",0,Z453),"0")+IFERROR(IF(Z454="",0,Z454),"0")</f>
        <v>0.89700000000000002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390</v>
      </c>
      <c r="Y456" s="543">
        <f>IFERROR(SUM(Y449:Y454),"0")</f>
        <v>396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150</v>
      </c>
      <c r="Y479" s="542">
        <f>IFERROR(IF(X479="",0,CEILING((X479/$H479),1)*$H479),"")</f>
        <v>151.20000000000002</v>
      </c>
      <c r="Z479" s="36">
        <f>IFERROR(IF(Y479=0,"",ROUNDUP(Y479/H479,0)*0.00902),"")</f>
        <v>0.32472000000000001</v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159.64285714285714</v>
      </c>
      <c r="BN479" s="64">
        <f>IFERROR(Y479*I479/H479,"0")</f>
        <v>160.91999999999999</v>
      </c>
      <c r="BO479" s="64">
        <f>IFERROR(1/J479*(X479/H479),"0")</f>
        <v>0.27056277056277056</v>
      </c>
      <c r="BP479" s="64">
        <f>IFERROR(1/J479*(Y479/H479),"0")</f>
        <v>0.27272727272727271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100</v>
      </c>
      <c r="Y480" s="542">
        <f>IFERROR(IF(X480="",0,CEILING((X480/$H480),1)*$H480),"")</f>
        <v>100.80000000000001</v>
      </c>
      <c r="Z480" s="36">
        <f>IFERROR(IF(Y480=0,"",ROUNDUP(Y480/H480,0)*0.00902),"")</f>
        <v>0.21648000000000001</v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106.42857142857143</v>
      </c>
      <c r="BN480" s="64">
        <f>IFERROR(Y480*I480/H480,"0")</f>
        <v>107.28</v>
      </c>
      <c r="BO480" s="64">
        <f>IFERROR(1/J480*(X480/H480),"0")</f>
        <v>0.18037518037518038</v>
      </c>
      <c r="BP480" s="64">
        <f>IFERROR(1/J480*(Y480/H480),"0")</f>
        <v>0.18181818181818182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59.523809523809526</v>
      </c>
      <c r="Y481" s="543">
        <f>IFERROR(Y479/H479,"0")+IFERROR(Y480/H480,"0")</f>
        <v>60</v>
      </c>
      <c r="Z481" s="543">
        <f>IFERROR(IF(Z479="",0,Z479),"0")+IFERROR(IF(Z480="",0,Z480),"0")</f>
        <v>0.54120000000000001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250</v>
      </c>
      <c r="Y482" s="543">
        <f>IFERROR(SUM(Y479:Y480),"0")</f>
        <v>252.00000000000003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1000</v>
      </c>
      <c r="Y484" s="542">
        <f>IFERROR(IF(X484="",0,CEILING((X484/$H484),1)*$H484),"")</f>
        <v>1008</v>
      </c>
      <c r="Z484" s="36">
        <f>IFERROR(IF(Y484=0,"",ROUNDUP(Y484/H484,0)*0.01898),"")</f>
        <v>2.1257600000000001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1057.6666666666667</v>
      </c>
      <c r="BN484" s="64">
        <f>IFERROR(Y484*I484/H484,"0")</f>
        <v>1066.1279999999999</v>
      </c>
      <c r="BO484" s="64">
        <f>IFERROR(1/J484*(X484/H484),"0")</f>
        <v>1.7361111111111112</v>
      </c>
      <c r="BP484" s="64">
        <f>IFERROR(1/J484*(Y484/H484),"0")</f>
        <v>1.75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111.11111111111111</v>
      </c>
      <c r="Y485" s="543">
        <f>IFERROR(Y484/H484,"0")</f>
        <v>112</v>
      </c>
      <c r="Z485" s="543">
        <f>IFERROR(IF(Z484="",0,Z484),"0")</f>
        <v>2.1257600000000001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1000</v>
      </c>
      <c r="Y486" s="543">
        <f>IFERROR(SUM(Y484:Y484),"0")</f>
        <v>1008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16799.599999999999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16924.019999999997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17542.655912783259</v>
      </c>
      <c r="Y498" s="543">
        <f>IFERROR(SUM(BN22:BN494),"0")</f>
        <v>17673.326999999997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26</v>
      </c>
      <c r="Y499" s="38">
        <f>ROUNDUP(SUM(BP22:BP494),0)</f>
        <v>27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18192.655912783259</v>
      </c>
      <c r="Y500" s="543">
        <f>GrossWeightTotalR+PalletQtyTotalR*25</f>
        <v>18348.326999999997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1886.2645898163141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1903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29.151909999999994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32.400000000000006</v>
      </c>
      <c r="E507" s="46">
        <f>IFERROR(Y87*1,"0")+IFERROR(Y88*1,"0")+IFERROR(Y89*1,"0")+IFERROR(Y93*1,"0")+IFERROR(Y94*1,"0")+IFERROR(Y95*1,"0")+IFERROR(Y96*1,"0")</f>
        <v>207.9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410.4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176.4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1396.2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411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11493</v>
      </c>
      <c r="U507" s="46">
        <f>IFERROR(Y367*1,"0")+IFERROR(Y368*1,"0")+IFERROR(Y369*1,"0")+IFERROR(Y373*1,"0")+IFERROR(Y377*1,"0")+IFERROR(Y378*1,"0")+IFERROR(Y382*1,"0")</f>
        <v>153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181.80000000000004</v>
      </c>
      <c r="W507" s="46">
        <f>IFERROR(Y406*1,"0")+IFERROR(Y410*1,"0")+IFERROR(Y411*1,"0")+IFERROR(Y412*1,"0")+IFERROR(Y413*1,"0")</f>
        <v>151.20000000000002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1050.72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1260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2025-10-01T07:32:08Z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