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6,25 Мираторг ЗПФ Ташкент\"/>
    </mc:Choice>
  </mc:AlternateContent>
  <xr:revisionPtr revIDLastSave="0" documentId="13_ncr:1_{3EFCBA0E-5F88-4A48-8A63-11E118C72FA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6" i="1" l="1"/>
  <c r="Q11" i="1" l="1"/>
  <c r="Q13" i="1"/>
  <c r="Q21" i="1"/>
  <c r="P7" i="1" l="1"/>
  <c r="U7" i="1" s="1"/>
  <c r="P8" i="1"/>
  <c r="T8" i="1" s="1"/>
  <c r="P9" i="1"/>
  <c r="U9" i="1" s="1"/>
  <c r="P10" i="1"/>
  <c r="T10" i="1" s="1"/>
  <c r="P11" i="1"/>
  <c r="U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U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U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U36" i="1" s="1"/>
  <c r="P37" i="1"/>
  <c r="U37" i="1" s="1"/>
  <c r="P38" i="1"/>
  <c r="U38" i="1" s="1"/>
  <c r="P39" i="1"/>
  <c r="U39" i="1" s="1"/>
  <c r="P40" i="1"/>
  <c r="T40" i="1" s="1"/>
  <c r="P41" i="1"/>
  <c r="U41" i="1" s="1"/>
  <c r="P42" i="1"/>
  <c r="T42" i="1" s="1"/>
  <c r="P6" i="1"/>
  <c r="U6" i="1" s="1"/>
  <c r="U16" i="1" l="1"/>
  <c r="U32" i="1"/>
  <c r="T20" i="1"/>
  <c r="U40" i="1"/>
  <c r="U24" i="1"/>
  <c r="U8" i="1"/>
  <c r="T28" i="1"/>
  <c r="T36" i="1"/>
  <c r="U12" i="1"/>
  <c r="T38" i="1"/>
  <c r="U42" i="1"/>
  <c r="U34" i="1"/>
  <c r="U30" i="1"/>
  <c r="U26" i="1"/>
  <c r="U22" i="1"/>
  <c r="U18" i="1"/>
  <c r="U14" i="1"/>
  <c r="U10" i="1"/>
  <c r="T7" i="1"/>
  <c r="T6" i="1"/>
  <c r="T9" i="1"/>
  <c r="T11" i="1"/>
  <c r="T39" i="1"/>
  <c r="T41" i="1"/>
  <c r="T37" i="1"/>
  <c r="U35" i="1"/>
  <c r="U33" i="1"/>
  <c r="U31" i="1"/>
  <c r="U29" i="1"/>
  <c r="U27" i="1"/>
  <c r="U25" i="1"/>
  <c r="U23" i="1"/>
  <c r="U21" i="1"/>
  <c r="U19" i="1"/>
  <c r="U17" i="1"/>
  <c r="U15" i="1"/>
  <c r="U13" i="1"/>
  <c r="AG42" i="1"/>
  <c r="L42" i="1"/>
  <c r="AG41" i="1"/>
  <c r="L41" i="1"/>
  <c r="AG40" i="1"/>
  <c r="L40" i="1"/>
  <c r="L39" i="1"/>
  <c r="L38" i="1"/>
  <c r="L37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AG28" i="1"/>
  <c r="L28" i="1"/>
  <c r="AG27" i="1"/>
  <c r="L27" i="1"/>
  <c r="AG26" i="1"/>
  <c r="L26" i="1"/>
  <c r="AG25" i="1"/>
  <c r="L25" i="1"/>
  <c r="AG24" i="1"/>
  <c r="L24" i="1"/>
  <c r="AG23" i="1"/>
  <c r="L23" i="1"/>
  <c r="AG22" i="1"/>
  <c r="L22" i="1"/>
  <c r="AG21" i="1"/>
  <c r="L21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AG13" i="1"/>
  <c r="L13" i="1"/>
  <c r="L12" i="1"/>
  <c r="AG11" i="1"/>
  <c r="L11" i="1"/>
  <c r="AG10" i="1"/>
  <c r="L10" i="1"/>
  <c r="L9" i="1"/>
  <c r="AG8" i="1"/>
  <c r="L8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P5" i="1"/>
  <c r="O5" i="1"/>
  <c r="N5" i="1"/>
  <c r="M5" i="1"/>
  <c r="K5" i="1"/>
  <c r="F5" i="1"/>
  <c r="E5" i="1"/>
  <c r="AG20" i="1" l="1"/>
  <c r="Q5" i="1"/>
  <c r="AG9" i="1"/>
  <c r="AG39" i="1"/>
  <c r="L5" i="1"/>
  <c r="AG5" i="1" l="1"/>
</calcChain>
</file>

<file path=xl/sharedStrings.xml><?xml version="1.0" encoding="utf-8"?>
<sst xmlns="http://schemas.openxmlformats.org/spreadsheetml/2006/main" count="171" uniqueCount="86">
  <si>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</si>
  <si>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</si>
  <si>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</si>
  <si>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</si>
  <si>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</si>
  <si>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</si>
  <si>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</si>
  <si>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</si>
  <si>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</si>
  <si>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</si>
  <si>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</si>
  <si>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</si>
  <si>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</si>
  <si>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</si>
  <si>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</si>
  <si>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</si>
  <si>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</si>
  <si>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</si>
  <si>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</si>
  <si>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</si>
  <si>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</si>
  <si>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</si>
  <si>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</si>
  <si>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</si>
  <si>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30,06,</t>
  </si>
  <si>
    <t>23,06,</t>
  </si>
  <si>
    <t>16,06,</t>
  </si>
  <si>
    <t>09,06,</t>
  </si>
  <si>
    <t>02,06,</t>
  </si>
  <si>
    <t>26,05,</t>
  </si>
  <si>
    <t>19,05,</t>
  </si>
  <si>
    <t>12,05,</t>
  </si>
  <si>
    <t>06,05,</t>
  </si>
  <si>
    <t>28,04,</t>
  </si>
  <si>
    <t>21,04,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</si>
  <si>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</si>
  <si>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</si>
  <si>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</si>
  <si>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</si>
  <si>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</si>
  <si>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</si>
  <si>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</si>
  <si>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</si>
  <si>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</si>
  <si>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</si>
  <si>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</si>
  <si>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</si>
  <si>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</si>
  <si>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</si>
  <si>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</si>
  <si>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</si>
  <si>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</si>
  <si>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</si>
  <si>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</si>
  <si>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</si>
  <si>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</si>
  <si>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</si>
  <si>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</si>
  <si>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</si>
  <si>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</si>
  <si>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</si>
  <si>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</si>
  <si>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</si>
  <si>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</si>
  <si>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</si>
  <si>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</si>
  <si>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</si>
  <si>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</si>
  <si>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</si>
  <si>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</si>
  <si>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</si>
  <si>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</si>
  <si>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</si>
  <si>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</si>
  <si>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</si>
  <si>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</si>
  <si>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</si>
  <si>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</si>
  <si>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</si>
  <si>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</si>
  <si>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</si>
  <si>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</si>
  <si>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 / 27,06,25 завод не отгрузил</t>
  </si>
  <si>
    <r>
      <t xml:space="preserve">нужно увеличить продажи!!! </t>
    </r>
    <r>
      <rPr>
        <sz val="10"/>
        <rFont val="Arial"/>
        <family val="2"/>
        <charset val="204"/>
      </rPr>
      <t>/ нет в бланке для заказа</t>
    </r>
  </si>
  <si>
    <t>заказ</t>
  </si>
  <si>
    <t>04,07,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</si>
</sst>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30,06,25%20&#1090;&#1096;&#1088;&#1089;&#1095;%20&#1084;&#1088;&#1090;&#1088;&#1075;%20&#1079;&#1087;&#1092;&#1054;&#10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</row>
        <row r="4">
          <cell r="O4" t="str">
            <v>нет</v>
          </cell>
          <cell r="P4" t="str">
            <v>30,06,</v>
          </cell>
        </row>
        <row r="5">
          <cell r="E5">
            <v>617</v>
          </cell>
          <cell r="F5">
            <v>2470</v>
          </cell>
          <cell r="K5">
            <v>0</v>
          </cell>
          <cell r="L5">
            <v>617</v>
          </cell>
          <cell r="M5">
            <v>0</v>
          </cell>
          <cell r="N5">
            <v>0</v>
          </cell>
          <cell r="O5">
            <v>0</v>
          </cell>
          <cell r="P5">
            <v>123.39999999999998</v>
          </cell>
          <cell r="Q5">
            <v>-1236</v>
          </cell>
          <cell r="R5">
            <v>720</v>
          </cell>
        </row>
        <row r="6">
          <cell r="A6" t="str">
            <v>Брокколи капуста 400 ЗАМ  МИРАТОРГ</v>
          </cell>
          <cell r="B6" t="str">
            <v>шт</v>
          </cell>
          <cell r="C6">
            <v>84</v>
          </cell>
          <cell r="F6">
            <v>84</v>
          </cell>
          <cell r="G6">
            <v>0.4</v>
          </cell>
          <cell r="H6" t="str">
            <v>365?</v>
          </cell>
          <cell r="I6">
            <v>1010011725</v>
          </cell>
          <cell r="L6">
            <v>0</v>
          </cell>
          <cell r="P6">
            <v>0</v>
          </cell>
          <cell r="Q6">
            <v>-84</v>
          </cell>
        </row>
        <row r="7">
          <cell r="A7" t="str">
            <v>Бургер Класс из мр гов зам ШТ 1,05кг TF *6  МИРАТОРГ</v>
          </cell>
          <cell r="B7" t="str">
            <v>шт</v>
          </cell>
          <cell r="C7">
            <v>51</v>
          </cell>
          <cell r="E7">
            <v>6</v>
          </cell>
          <cell r="F7">
            <v>45</v>
          </cell>
          <cell r="G7">
            <v>0</v>
          </cell>
          <cell r="H7">
            <v>730</v>
          </cell>
          <cell r="I7" t="str">
            <v>нет в бланке</v>
          </cell>
          <cell r="L7">
            <v>6</v>
          </cell>
          <cell r="P7">
            <v>1.2</v>
          </cell>
          <cell r="Q7">
            <v>-33</v>
          </cell>
        </row>
        <row r="8">
          <cell r="A8" t="str">
            <v>Вишня б/косточки с/м 300г*20 (6кг) Мираторг Россия</v>
          </cell>
          <cell r="B8" t="str">
            <v>шт</v>
          </cell>
          <cell r="C8">
            <v>109</v>
          </cell>
          <cell r="F8">
            <v>96</v>
          </cell>
          <cell r="G8">
            <v>0.3</v>
          </cell>
          <cell r="H8" t="str">
            <v>???</v>
          </cell>
          <cell r="I8">
            <v>1010004270</v>
          </cell>
          <cell r="L8">
            <v>0</v>
          </cell>
          <cell r="P8">
            <v>0</v>
          </cell>
          <cell r="Q8">
            <v>-96</v>
          </cell>
        </row>
        <row r="9">
          <cell r="A9" t="str">
            <v>Гавайская смесь 400г*20 (8кг) Vитамин Мираторг РОССИЯ  МИРАТОРГ</v>
          </cell>
          <cell r="B9" t="str">
            <v>шт</v>
          </cell>
          <cell r="C9">
            <v>48</v>
          </cell>
          <cell r="F9">
            <v>38</v>
          </cell>
          <cell r="G9">
            <v>0.4</v>
          </cell>
          <cell r="H9">
            <v>730</v>
          </cell>
          <cell r="I9">
            <v>1010004227</v>
          </cell>
          <cell r="L9">
            <v>0</v>
          </cell>
          <cell r="P9">
            <v>0</v>
          </cell>
          <cell r="Q9">
            <v>-38</v>
          </cell>
          <cell r="R9">
            <v>30</v>
          </cell>
        </row>
        <row r="10">
          <cell r="A10" t="str">
            <v>Итальянская смесь с/м 400г*10 (4кг) Vитамин  МИРАТОРГ</v>
          </cell>
          <cell r="B10" t="str">
            <v>шт</v>
          </cell>
          <cell r="C10">
            <v>151</v>
          </cell>
          <cell r="F10">
            <v>136</v>
          </cell>
          <cell r="G10">
            <v>0.4</v>
          </cell>
          <cell r="H10">
            <v>730</v>
          </cell>
          <cell r="I10">
            <v>1010011730</v>
          </cell>
          <cell r="L10">
            <v>0</v>
          </cell>
          <cell r="P10">
            <v>0</v>
          </cell>
          <cell r="Q10">
            <v>-136</v>
          </cell>
        </row>
        <row r="11">
          <cell r="A11" t="str">
            <v>Карибская смесь с/м 400г*10 (4кг) Мираторг Россия</v>
          </cell>
          <cell r="B11" t="str">
            <v>шт</v>
          </cell>
          <cell r="C11">
            <v>25</v>
          </cell>
          <cell r="F11">
            <v>20</v>
          </cell>
          <cell r="G11">
            <v>0.4</v>
          </cell>
          <cell r="H11" t="str">
            <v>???</v>
          </cell>
          <cell r="I11">
            <v>1010011735</v>
          </cell>
          <cell r="L11">
            <v>0</v>
          </cell>
          <cell r="P11">
            <v>0</v>
          </cell>
          <cell r="Q11">
            <v>-20</v>
          </cell>
          <cell r="R11">
            <v>30</v>
          </cell>
        </row>
        <row r="12">
          <cell r="A12" t="str">
            <v>Картофель дольки с кожурой по-деревенски 400г*9 (3,6кг) ООО "Мираторг Запад" РОССИЯ</v>
          </cell>
          <cell r="B12" t="str">
            <v>шт</v>
          </cell>
          <cell r="C12">
            <v>1</v>
          </cell>
          <cell r="F12">
            <v>1</v>
          </cell>
          <cell r="G12">
            <v>0</v>
          </cell>
          <cell r="I12" t="str">
            <v>нет в бланке</v>
          </cell>
          <cell r="L12">
            <v>0</v>
          </cell>
          <cell r="P12">
            <v>0</v>
          </cell>
          <cell r="Q12">
            <v>-1</v>
          </cell>
        </row>
        <row r="13">
          <cell r="A13" t="str">
            <v>Картофель фри с/м 500г*10 (5кг) МИРАТОРГ Россия</v>
          </cell>
          <cell r="B13" t="str">
            <v>шт</v>
          </cell>
          <cell r="C13">
            <v>48</v>
          </cell>
          <cell r="E13">
            <v>17</v>
          </cell>
          <cell r="F13">
            <v>31</v>
          </cell>
          <cell r="G13">
            <v>0.5</v>
          </cell>
          <cell r="H13">
            <v>730</v>
          </cell>
          <cell r="I13">
            <v>1010027797</v>
          </cell>
          <cell r="L13">
            <v>17</v>
          </cell>
          <cell r="P13">
            <v>3.4</v>
          </cell>
          <cell r="Q13">
            <v>3</v>
          </cell>
          <cell r="R13">
            <v>30</v>
          </cell>
        </row>
        <row r="14">
          <cell r="A14" t="str">
            <v>Лечо по-венгерски 0,4кг ОФ зам кор  МИРАТОРГ</v>
          </cell>
          <cell r="B14" t="str">
            <v>шт</v>
          </cell>
          <cell r="C14">
            <v>27</v>
          </cell>
          <cell r="F14">
            <v>27</v>
          </cell>
          <cell r="G14">
            <v>0.4</v>
          </cell>
          <cell r="H14">
            <v>730</v>
          </cell>
          <cell r="I14">
            <v>1010004229</v>
          </cell>
          <cell r="L14">
            <v>0</v>
          </cell>
          <cell r="P14">
            <v>0</v>
          </cell>
          <cell r="Q14">
            <v>-27</v>
          </cell>
        </row>
        <row r="15">
          <cell r="A15" t="str">
            <v>Мексиканская смесь с/м 400г*10 (4кг) Мираторг Россия</v>
          </cell>
          <cell r="B15" t="str">
            <v>шт</v>
          </cell>
          <cell r="C15">
            <v>118</v>
          </cell>
          <cell r="F15">
            <v>103</v>
          </cell>
          <cell r="G15">
            <v>0.4</v>
          </cell>
          <cell r="H15" t="str">
            <v>???</v>
          </cell>
          <cell r="I15">
            <v>1010011737</v>
          </cell>
          <cell r="L15">
            <v>0</v>
          </cell>
          <cell r="P15">
            <v>0</v>
          </cell>
          <cell r="Q15">
            <v>-103</v>
          </cell>
        </row>
        <row r="16">
          <cell r="A16" t="str">
            <v>Микс полезных овощей 400 зам  МИРАТОРГ</v>
          </cell>
          <cell r="B16" t="str">
            <v>шт</v>
          </cell>
          <cell r="C16">
            <v>31</v>
          </cell>
          <cell r="F16">
            <v>31</v>
          </cell>
          <cell r="G16">
            <v>0.4</v>
          </cell>
          <cell r="H16">
            <v>730</v>
          </cell>
          <cell r="I16">
            <v>1010024886</v>
          </cell>
          <cell r="L16">
            <v>0</v>
          </cell>
          <cell r="P16">
            <v>0</v>
          </cell>
          <cell r="Q16">
            <v>-31</v>
          </cell>
        </row>
        <row r="17">
          <cell r="A17" t="str">
            <v>Наггетсы куриные Аппетитные 300г*12 (3,6кг) ООО "Мираторг Запад" РОССИЯ</v>
          </cell>
          <cell r="B17" t="str">
            <v>шт</v>
          </cell>
          <cell r="G17">
            <v>0.3</v>
          </cell>
          <cell r="H17" t="str">
            <v>???</v>
          </cell>
          <cell r="I17">
            <v>1010027987</v>
          </cell>
          <cell r="L17">
            <v>0</v>
          </cell>
          <cell r="P17">
            <v>0</v>
          </cell>
          <cell r="Q17">
            <v>0</v>
          </cell>
        </row>
        <row r="18">
          <cell r="A18" t="str">
            <v>Наггетсы куриные Классические 1500г*6 (9кг), ООО "Мираторг Запад" РОССИЯ  МИРАТОРГ</v>
          </cell>
          <cell r="B18" t="str">
            <v>шт</v>
          </cell>
          <cell r="G18">
            <v>1.5</v>
          </cell>
          <cell r="H18" t="str">
            <v>???</v>
          </cell>
          <cell r="I18">
            <v>1010003864</v>
          </cell>
          <cell r="L18">
            <v>0</v>
          </cell>
          <cell r="P18">
            <v>0</v>
          </cell>
          <cell r="Q18">
            <v>0</v>
          </cell>
        </row>
        <row r="19">
          <cell r="A19" t="str">
            <v>Наггетсы куриные Классические 300г*12 (3,6кг) Мираторг Россия</v>
          </cell>
          <cell r="B19" t="str">
            <v>шт</v>
          </cell>
          <cell r="C19">
            <v>162</v>
          </cell>
          <cell r="D19">
            <v>300</v>
          </cell>
          <cell r="E19">
            <v>170</v>
          </cell>
          <cell r="F19">
            <v>260</v>
          </cell>
          <cell r="G19">
            <v>0.3</v>
          </cell>
          <cell r="H19" t="str">
            <v>???</v>
          </cell>
          <cell r="I19">
            <v>1010003817</v>
          </cell>
          <cell r="L19">
            <v>170</v>
          </cell>
          <cell r="P19">
            <v>34</v>
          </cell>
          <cell r="Q19">
            <v>80</v>
          </cell>
          <cell r="R19">
            <v>150</v>
          </cell>
        </row>
        <row r="20">
          <cell r="A20" t="str">
            <v>Наггетсы куриные Оригинальные 300г*14 (4,2кг) ООО "Мираторг Запад" РОССИЯ</v>
          </cell>
          <cell r="B20" t="str">
            <v>шт</v>
          </cell>
          <cell r="G20">
            <v>0.3</v>
          </cell>
          <cell r="H20" t="str">
            <v>???</v>
          </cell>
          <cell r="I20">
            <v>1010027984</v>
          </cell>
          <cell r="L20">
            <v>0</v>
          </cell>
          <cell r="P20">
            <v>0</v>
          </cell>
          <cell r="Q20">
            <v>0</v>
          </cell>
        </row>
        <row r="21">
          <cell r="A21" t="str">
            <v>Наггетсы куриные хрустящие 300г*12 (3,6кг) Мираторг Россия</v>
          </cell>
          <cell r="B21" t="str">
            <v>шт</v>
          </cell>
          <cell r="C21">
            <v>346</v>
          </cell>
          <cell r="E21">
            <v>230</v>
          </cell>
          <cell r="F21">
            <v>109</v>
          </cell>
          <cell r="G21">
            <v>0.3</v>
          </cell>
          <cell r="H21" t="str">
            <v>730?</v>
          </cell>
          <cell r="I21">
            <v>1010003874</v>
          </cell>
          <cell r="L21">
            <v>230</v>
          </cell>
          <cell r="P21">
            <v>46</v>
          </cell>
          <cell r="Q21">
            <v>351</v>
          </cell>
          <cell r="R21">
            <v>350</v>
          </cell>
        </row>
        <row r="22">
          <cell r="A22" t="str">
            <v>Палочки рыбные из фарша тресковых пород 270г*12 (3,24кг) ООО "Мираторг Запад" РОССИЯ  МИРАТОРГ</v>
          </cell>
          <cell r="B22" t="str">
            <v>шт</v>
          </cell>
          <cell r="C22">
            <v>45</v>
          </cell>
          <cell r="D22">
            <v>40</v>
          </cell>
          <cell r="E22">
            <v>19</v>
          </cell>
          <cell r="F22">
            <v>64</v>
          </cell>
          <cell r="G22">
            <v>0.27</v>
          </cell>
          <cell r="H22" t="str">
            <v>365?</v>
          </cell>
          <cell r="I22">
            <v>1010027778</v>
          </cell>
          <cell r="L22">
            <v>19</v>
          </cell>
          <cell r="P22">
            <v>3.8</v>
          </cell>
          <cell r="Q22">
            <v>-26</v>
          </cell>
        </row>
        <row r="23">
          <cell r="A23" t="str">
            <v>Пельмени "Из мраморной говядины" с/м пленка  400г*16(6,4кг) BLACK ANGUS Мираторг (Брянск) Россия</v>
          </cell>
          <cell r="B23" t="str">
            <v>шт</v>
          </cell>
          <cell r="C23">
            <v>158</v>
          </cell>
          <cell r="E23">
            <v>53</v>
          </cell>
          <cell r="F23">
            <v>79</v>
          </cell>
          <cell r="G23">
            <v>0.4</v>
          </cell>
          <cell r="H23">
            <v>730</v>
          </cell>
          <cell r="I23">
            <v>1010021023</v>
          </cell>
          <cell r="L23">
            <v>53</v>
          </cell>
          <cell r="P23">
            <v>10.6</v>
          </cell>
          <cell r="Q23">
            <v>27</v>
          </cell>
        </row>
        <row r="24">
          <cell r="A24" t="str">
            <v>Пельмени «Сочные» ГВ зам пакет 700г*8  МИРАТОРГ</v>
          </cell>
          <cell r="B24" t="str">
            <v>шт</v>
          </cell>
          <cell r="C24">
            <v>369</v>
          </cell>
          <cell r="E24">
            <v>32</v>
          </cell>
          <cell r="F24">
            <v>313</v>
          </cell>
          <cell r="G24">
            <v>0.7</v>
          </cell>
          <cell r="H24">
            <v>730</v>
          </cell>
          <cell r="I24">
            <v>10010027943</v>
          </cell>
          <cell r="L24">
            <v>32</v>
          </cell>
          <cell r="P24">
            <v>6.4</v>
          </cell>
          <cell r="Q24">
            <v>-249</v>
          </cell>
        </row>
        <row r="25">
          <cell r="A25" t="str">
            <v>Сотэ с прованскими травами 400г зам  МИРАТОРГ</v>
          </cell>
          <cell r="B25" t="str">
            <v>шт</v>
          </cell>
          <cell r="C25">
            <v>51</v>
          </cell>
          <cell r="F25">
            <v>46</v>
          </cell>
          <cell r="G25">
            <v>0.4</v>
          </cell>
          <cell r="H25">
            <v>730</v>
          </cell>
          <cell r="I25">
            <v>1010011268</v>
          </cell>
          <cell r="L25">
            <v>0</v>
          </cell>
          <cell r="P25">
            <v>0</v>
          </cell>
          <cell r="Q25">
            <v>-46</v>
          </cell>
        </row>
        <row r="26">
          <cell r="A26" t="str">
            <v>Стейк Рибай Choice c/м TF 200г*60 (12 кг) Black Angus  МИРАТОРГ</v>
          </cell>
          <cell r="B26" t="str">
            <v>шт</v>
          </cell>
          <cell r="C26">
            <v>42</v>
          </cell>
          <cell r="E26">
            <v>41</v>
          </cell>
          <cell r="G26">
            <v>0.2</v>
          </cell>
          <cell r="H26">
            <v>730</v>
          </cell>
          <cell r="I26" t="str">
            <v>новинка</v>
          </cell>
          <cell r="L26">
            <v>41</v>
          </cell>
          <cell r="P26">
            <v>8.1999999999999993</v>
          </cell>
          <cell r="Q26">
            <v>82</v>
          </cell>
          <cell r="R26">
            <v>60</v>
          </cell>
        </row>
        <row r="27">
          <cell r="A27" t="str">
            <v>Стейк Рибай говяжий зам DF 320г BLACK ANGUS Мираторг (Брянск) Россия  МИРАТОРГ</v>
          </cell>
          <cell r="B27" t="str">
            <v>шт</v>
          </cell>
          <cell r="D27">
            <v>20</v>
          </cell>
          <cell r="F27">
            <v>16</v>
          </cell>
          <cell r="G27">
            <v>0.32</v>
          </cell>
          <cell r="H27">
            <v>730</v>
          </cell>
          <cell r="I27">
            <v>1010021343</v>
          </cell>
          <cell r="L27">
            <v>0</v>
          </cell>
          <cell r="P27">
            <v>0</v>
          </cell>
          <cell r="Q27">
            <v>-16</v>
          </cell>
        </row>
        <row r="28">
          <cell r="A28" t="str">
            <v>Стейк Стриплойн Choice с/м TF 200г*60(12 кг) Black Angus  МИРАТОРГ</v>
          </cell>
          <cell r="B28" t="str">
            <v>шт</v>
          </cell>
          <cell r="C28">
            <v>29</v>
          </cell>
          <cell r="F28">
            <v>28</v>
          </cell>
          <cell r="G28">
            <v>0.2</v>
          </cell>
          <cell r="H28">
            <v>730</v>
          </cell>
          <cell r="I28" t="str">
            <v>новинка</v>
          </cell>
          <cell r="L28">
            <v>0</v>
          </cell>
          <cell r="P28">
            <v>0</v>
          </cell>
          <cell r="Q28">
            <v>-28</v>
          </cell>
        </row>
        <row r="29">
          <cell r="A29" t="str">
            <v>Стейк Стриплойн зам. DF 320г*6(1,92кг) BLACK ANGUS  МИРАТОРГ</v>
          </cell>
          <cell r="B29" t="str">
            <v>шт</v>
          </cell>
          <cell r="C29">
            <v>64</v>
          </cell>
          <cell r="F29">
            <v>63</v>
          </cell>
          <cell r="G29">
            <v>0.32</v>
          </cell>
          <cell r="H29">
            <v>730</v>
          </cell>
          <cell r="I29">
            <v>1010021314</v>
          </cell>
          <cell r="L29">
            <v>0</v>
          </cell>
          <cell r="P29">
            <v>0</v>
          </cell>
          <cell r="Q29">
            <v>-63</v>
          </cell>
        </row>
        <row r="30">
          <cell r="A30" t="str">
            <v>Стейк из мраморной говядины б/к с/м TF ~1кг BLACK ANGUS Мираторг (Брянск) Россия  МИРАТОРГ</v>
          </cell>
          <cell r="B30" t="str">
            <v>шт</v>
          </cell>
          <cell r="C30">
            <v>4</v>
          </cell>
          <cell r="D30">
            <v>30</v>
          </cell>
          <cell r="E30">
            <v>3</v>
          </cell>
          <cell r="F30">
            <v>27</v>
          </cell>
          <cell r="G30">
            <v>1</v>
          </cell>
          <cell r="H30" t="str">
            <v>???</v>
          </cell>
          <cell r="I30">
            <v>1010020292</v>
          </cell>
          <cell r="L30">
            <v>3</v>
          </cell>
          <cell r="P30">
            <v>0.6</v>
          </cell>
          <cell r="Q30">
            <v>-21</v>
          </cell>
        </row>
        <row r="31">
          <cell r="A31" t="str">
            <v>Сырники классические ЗАМ 280гр*4 (1,12кг) Мираторг Трио Россия</v>
          </cell>
          <cell r="B31" t="str">
            <v>шт</v>
          </cell>
          <cell r="C31">
            <v>115</v>
          </cell>
          <cell r="E31">
            <v>8</v>
          </cell>
          <cell r="F31">
            <v>105</v>
          </cell>
          <cell r="G31">
            <v>0.28000000000000003</v>
          </cell>
          <cell r="H31" t="str">
            <v>???</v>
          </cell>
          <cell r="I31">
            <v>1010025555</v>
          </cell>
          <cell r="L31">
            <v>8</v>
          </cell>
          <cell r="P31">
            <v>1.6</v>
          </cell>
          <cell r="Q31">
            <v>-89</v>
          </cell>
        </row>
        <row r="32">
          <cell r="A32" t="str">
            <v>Сырники с вишневой начинкой ЗАМ 280гр*4 (1,12кг) Мираторг Трио Россия</v>
          </cell>
          <cell r="B32" t="str">
            <v>шт</v>
          </cell>
          <cell r="C32">
            <v>52</v>
          </cell>
          <cell r="E32">
            <v>6</v>
          </cell>
          <cell r="F32">
            <v>45</v>
          </cell>
          <cell r="G32">
            <v>0.28000000000000003</v>
          </cell>
          <cell r="H32">
            <v>365</v>
          </cell>
          <cell r="I32">
            <v>1010026655</v>
          </cell>
          <cell r="L32">
            <v>6</v>
          </cell>
          <cell r="P32">
            <v>1.2</v>
          </cell>
          <cell r="Q32">
            <v>-33</v>
          </cell>
          <cell r="R32">
            <v>20</v>
          </cell>
        </row>
        <row r="33">
          <cell r="A33" t="str">
            <v>Сырники с клубн.нач. 280гр ЗАМ  МИРАТОРГ</v>
          </cell>
          <cell r="B33" t="str">
            <v>шт</v>
          </cell>
          <cell r="C33">
            <v>24</v>
          </cell>
          <cell r="E33">
            <v>6</v>
          </cell>
          <cell r="F33">
            <v>17</v>
          </cell>
          <cell r="G33">
            <v>0.28000000000000003</v>
          </cell>
          <cell r="H33">
            <v>365</v>
          </cell>
          <cell r="I33">
            <v>1010028228</v>
          </cell>
          <cell r="L33">
            <v>6</v>
          </cell>
          <cell r="P33">
            <v>1.2</v>
          </cell>
          <cell r="Q33">
            <v>-5</v>
          </cell>
          <cell r="R33">
            <v>50</v>
          </cell>
        </row>
        <row r="34">
          <cell r="A34" t="str">
            <v>Фарш говяжий 80% зам TF 2кг*4(8кг) Black Angus МИРАТОРГ (Брянск) РОССИЯ</v>
          </cell>
          <cell r="B34" t="str">
            <v>шт</v>
          </cell>
          <cell r="G34">
            <v>2</v>
          </cell>
          <cell r="H34">
            <v>730</v>
          </cell>
          <cell r="I34">
            <v>10010024503</v>
          </cell>
          <cell r="L34">
            <v>0</v>
          </cell>
          <cell r="P34">
            <v>0</v>
          </cell>
          <cell r="Q34">
            <v>0</v>
          </cell>
        </row>
        <row r="35">
          <cell r="A35" t="str">
            <v>Фарш говяжий зам 0,4кг ШТ  TF  МИРАТОРГ</v>
          </cell>
          <cell r="B35" t="str">
            <v>шт</v>
          </cell>
          <cell r="C35">
            <v>192</v>
          </cell>
          <cell r="E35">
            <v>13</v>
          </cell>
          <cell r="F35">
            <v>144</v>
          </cell>
          <cell r="G35">
            <v>0.4</v>
          </cell>
          <cell r="H35">
            <v>730</v>
          </cell>
          <cell r="I35">
            <v>1010028186</v>
          </cell>
          <cell r="L35">
            <v>13</v>
          </cell>
          <cell r="P35">
            <v>2.6</v>
          </cell>
          <cell r="Q35">
            <v>-118</v>
          </cell>
        </row>
        <row r="36">
          <cell r="A36" t="str">
            <v>Фарш куриный "Домашний",зам,в/у0,75кг*8(6кг)  МИРАТОРГ</v>
          </cell>
          <cell r="B36" t="str">
            <v>шт</v>
          </cell>
          <cell r="G36">
            <v>0</v>
          </cell>
          <cell r="H36" t="str">
            <v>365?</v>
          </cell>
          <cell r="I36" t="str">
            <v>нет в бланке</v>
          </cell>
          <cell r="L36">
            <v>0</v>
          </cell>
          <cell r="P36">
            <v>0</v>
          </cell>
          <cell r="Q36">
            <v>0</v>
          </cell>
        </row>
        <row r="37">
          <cell r="A37" t="str">
            <v>Фасоль стручковая рез. с/м 30-40мм 400г*10 (4кг) Мираторг Россия</v>
          </cell>
          <cell r="B37" t="str">
            <v>шт</v>
          </cell>
          <cell r="C37">
            <v>185</v>
          </cell>
          <cell r="F37">
            <v>185</v>
          </cell>
          <cell r="G37">
            <v>0</v>
          </cell>
          <cell r="H37">
            <v>730</v>
          </cell>
          <cell r="I37" t="str">
            <v>нет в бланке</v>
          </cell>
          <cell r="L37">
            <v>0</v>
          </cell>
          <cell r="P37">
            <v>0</v>
          </cell>
          <cell r="Q37">
            <v>-185</v>
          </cell>
        </row>
        <row r="38">
          <cell r="A38" t="str">
            <v>Чевапчичи из мраморной говядины с/м ГЗМС 300г*8(2,4кг) Мираторг (Брянск) Россия</v>
          </cell>
          <cell r="B38" t="str">
            <v>шт</v>
          </cell>
          <cell r="C38">
            <v>159</v>
          </cell>
          <cell r="E38">
            <v>13</v>
          </cell>
          <cell r="F38">
            <v>146</v>
          </cell>
          <cell r="G38">
            <v>0</v>
          </cell>
          <cell r="H38">
            <v>730</v>
          </cell>
          <cell r="I38" t="str">
            <v>нет в бланке</v>
          </cell>
          <cell r="L38">
            <v>13</v>
          </cell>
          <cell r="P38">
            <v>2.6</v>
          </cell>
          <cell r="Q38">
            <v>-120</v>
          </cell>
        </row>
        <row r="39">
          <cell r="A39" t="str">
            <v>Черная смородина с/м 300г*10 (3кг) Россия Мираторг</v>
          </cell>
          <cell r="B39" t="str">
            <v>шт</v>
          </cell>
          <cell r="C39">
            <v>115</v>
          </cell>
          <cell r="F39">
            <v>115</v>
          </cell>
          <cell r="G39">
            <v>0.3</v>
          </cell>
          <cell r="H39" t="str">
            <v>???</v>
          </cell>
          <cell r="I39">
            <v>1010017917</v>
          </cell>
          <cell r="L39">
            <v>0</v>
          </cell>
          <cell r="P39">
            <v>0</v>
          </cell>
          <cell r="Q39">
            <v>-115</v>
          </cell>
        </row>
        <row r="40">
          <cell r="A40" t="str">
            <v>Шампиньоны рез. 400*20 зам  МИРАТОРГ</v>
          </cell>
          <cell r="B40" t="str">
            <v>шт</v>
          </cell>
          <cell r="C40">
            <v>58</v>
          </cell>
          <cell r="F40">
            <v>58</v>
          </cell>
          <cell r="G40">
            <v>0.4</v>
          </cell>
          <cell r="H40">
            <v>730</v>
          </cell>
          <cell r="I40">
            <v>1010004259</v>
          </cell>
          <cell r="L40">
            <v>0</v>
          </cell>
          <cell r="P40">
            <v>0</v>
          </cell>
          <cell r="Q40">
            <v>-58</v>
          </cell>
        </row>
        <row r="41">
          <cell r="A41" t="str">
            <v>Ягодный коктейль 300г зам  МИРАТОРГ</v>
          </cell>
          <cell r="B41" t="str">
            <v>шт</v>
          </cell>
          <cell r="C41">
            <v>10</v>
          </cell>
          <cell r="F41">
            <v>10</v>
          </cell>
          <cell r="G41">
            <v>0.3</v>
          </cell>
          <cell r="H41" t="str">
            <v>365?</v>
          </cell>
          <cell r="I41">
            <v>1010013267</v>
          </cell>
          <cell r="L41">
            <v>0</v>
          </cell>
          <cell r="P41">
            <v>0</v>
          </cell>
          <cell r="Q41">
            <v>-10</v>
          </cell>
        </row>
        <row r="42">
          <cell r="A42" t="str">
            <v>Ягодный морс 300г*10 зам  МИРАТОРГ</v>
          </cell>
          <cell r="B42" t="str">
            <v>шт</v>
          </cell>
          <cell r="C42">
            <v>28</v>
          </cell>
          <cell r="F42">
            <v>28</v>
          </cell>
          <cell r="G42">
            <v>0.3</v>
          </cell>
          <cell r="H42" t="str">
            <v>730?</v>
          </cell>
          <cell r="I42">
            <v>1010027159</v>
          </cell>
          <cell r="L42">
            <v>0</v>
          </cell>
          <cell r="P42">
            <v>0</v>
          </cell>
          <cell r="Q42">
            <v>-28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4" width="0.7109375" customWidth="1"/>
    <col min="15" max="15" width="0.28515625" customWidth="1"/>
    <col min="16" max="18" width="7" customWidth="1"/>
    <col min="19" max="19" width="14.28515625" customWidth="1"/>
    <col min="20" max="21" width="5" customWidth="1"/>
    <col min="22" max="31" width="6" customWidth="1"/>
    <col min="32" max="32" width="47.28515625" customWidth="1"/>
    <col min="33" max="33" width="7" customWidth="1"/>
    <col min="34" max="34" width="1.140625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84</v>
      </c>
      <c r="R3" s="7" t="s">
        <v>16</v>
      </c>
      <c r="S3" s="7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85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617</v>
      </c>
      <c r="F5" s="4">
        <f>SUM(F6:F500)</f>
        <v>2674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617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123.39999999999998</v>
      </c>
      <c r="Q5" s="4">
        <f t="shared" si="0"/>
        <v>700</v>
      </c>
      <c r="R5" s="4">
        <f t="shared" si="0"/>
        <v>483</v>
      </c>
      <c r="S5" s="1"/>
      <c r="T5" s="1"/>
      <c r="U5" s="1"/>
      <c r="V5" s="4">
        <f t="shared" ref="V5:AE5" si="1">SUM(V6:V500)</f>
        <v>65.2</v>
      </c>
      <c r="W5" s="4">
        <f t="shared" si="1"/>
        <v>69.8</v>
      </c>
      <c r="X5" s="4">
        <f t="shared" si="1"/>
        <v>224.6</v>
      </c>
      <c r="Y5" s="4">
        <f t="shared" si="1"/>
        <v>112.39999999999998</v>
      </c>
      <c r="Z5" s="4">
        <f t="shared" si="1"/>
        <v>61.200000000000017</v>
      </c>
      <c r="AA5" s="4">
        <f t="shared" si="1"/>
        <v>209.60000000000002</v>
      </c>
      <c r="AB5" s="4">
        <f t="shared" si="1"/>
        <v>155</v>
      </c>
      <c r="AC5" s="4">
        <f t="shared" si="1"/>
        <v>47.000000000000014</v>
      </c>
      <c r="AD5" s="4">
        <f t="shared" si="1"/>
        <v>63.6</v>
      </c>
      <c r="AE5" s="4">
        <f t="shared" si="1"/>
        <v>151.80000000000004</v>
      </c>
      <c r="AF5" s="1"/>
      <c r="AG5" s="4">
        <f>SUM(AG6:AG500)</f>
        <v>212.4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84</v>
      </c>
      <c r="D6" s="1"/>
      <c r="E6" s="1"/>
      <c r="F6" s="1">
        <v>84</v>
      </c>
      <c r="G6" s="8">
        <v>0.4</v>
      </c>
      <c r="H6" s="1" t="s">
        <v>37</v>
      </c>
      <c r="I6" s="1">
        <v>1010011725</v>
      </c>
      <c r="J6" s="1"/>
      <c r="K6" s="1"/>
      <c r="L6" s="1">
        <f t="shared" ref="L6:L42" si="2">E6-K6</f>
        <v>0</v>
      </c>
      <c r="M6" s="1"/>
      <c r="N6" s="1"/>
      <c r="O6" s="1"/>
      <c r="P6" s="1">
        <f>E6/5</f>
        <v>0</v>
      </c>
      <c r="Q6" s="5"/>
      <c r="R6" s="5"/>
      <c r="S6" s="1"/>
      <c r="T6" s="1" t="e">
        <f>(F6+Q6)/P6</f>
        <v>#DIV/0!</v>
      </c>
      <c r="U6" s="1" t="e">
        <f>F6/P6</f>
        <v>#DIV/0!</v>
      </c>
      <c r="V6" s="1">
        <v>0</v>
      </c>
      <c r="W6" s="1">
        <v>0.4</v>
      </c>
      <c r="X6" s="1">
        <v>2</v>
      </c>
      <c r="Y6" s="1">
        <v>0</v>
      </c>
      <c r="Z6" s="1">
        <v>0.2</v>
      </c>
      <c r="AA6" s="1">
        <v>2</v>
      </c>
      <c r="AB6" s="1">
        <v>2</v>
      </c>
      <c r="AC6" s="1">
        <v>0.4</v>
      </c>
      <c r="AD6" s="1">
        <v>0</v>
      </c>
      <c r="AE6" s="1">
        <v>0.4</v>
      </c>
      <c r="AF6" s="15" t="s">
        <v>38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2" t="s">
        <v>39</v>
      </c>
      <c r="B7" s="12" t="s">
        <v>36</v>
      </c>
      <c r="C7" s="12">
        <v>51</v>
      </c>
      <c r="D7" s="12"/>
      <c r="E7" s="12">
        <v>6</v>
      </c>
      <c r="F7" s="12">
        <v>45</v>
      </c>
      <c r="G7" s="13">
        <v>0</v>
      </c>
      <c r="H7" s="12">
        <v>730</v>
      </c>
      <c r="I7" s="12" t="s">
        <v>40</v>
      </c>
      <c r="J7" s="12"/>
      <c r="K7" s="12"/>
      <c r="L7" s="12">
        <f t="shared" si="2"/>
        <v>6</v>
      </c>
      <c r="M7" s="12"/>
      <c r="N7" s="12"/>
      <c r="O7" s="12"/>
      <c r="P7" s="12">
        <f t="shared" ref="P7:P42" si="3">E7/5</f>
        <v>1.2</v>
      </c>
      <c r="Q7" s="5"/>
      <c r="R7" s="14"/>
      <c r="S7" s="12"/>
      <c r="T7" s="12">
        <f t="shared" ref="T7:T42" si="4">(F7+Q7)/P7</f>
        <v>37.5</v>
      </c>
      <c r="U7" s="12">
        <f t="shared" ref="U7:U42" si="5">F7/P7</f>
        <v>37.5</v>
      </c>
      <c r="V7" s="12">
        <v>0.4</v>
      </c>
      <c r="W7" s="12">
        <v>0</v>
      </c>
      <c r="X7" s="12">
        <v>1.2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5" t="s">
        <v>38</v>
      </c>
      <c r="AG7" s="12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36</v>
      </c>
      <c r="C8" s="1">
        <v>109</v>
      </c>
      <c r="D8" s="1"/>
      <c r="E8" s="1"/>
      <c r="F8" s="1">
        <v>109</v>
      </c>
      <c r="G8" s="8">
        <v>0.3</v>
      </c>
      <c r="H8" s="1" t="s">
        <v>42</v>
      </c>
      <c r="I8" s="1">
        <v>1010004270</v>
      </c>
      <c r="J8" s="1"/>
      <c r="K8" s="1"/>
      <c r="L8" s="1">
        <f t="shared" si="2"/>
        <v>0</v>
      </c>
      <c r="M8" s="1"/>
      <c r="N8" s="1"/>
      <c r="O8" s="1"/>
      <c r="P8" s="1">
        <f t="shared" si="3"/>
        <v>0</v>
      </c>
      <c r="Q8" s="5"/>
      <c r="R8" s="5"/>
      <c r="S8" s="1"/>
      <c r="T8" s="1" t="e">
        <f t="shared" si="4"/>
        <v>#DIV/0!</v>
      </c>
      <c r="U8" s="1" t="e">
        <f t="shared" si="5"/>
        <v>#DIV/0!</v>
      </c>
      <c r="V8" s="1">
        <v>2</v>
      </c>
      <c r="W8" s="1">
        <v>0</v>
      </c>
      <c r="X8" s="1">
        <v>16.2</v>
      </c>
      <c r="Y8" s="1">
        <v>2.8</v>
      </c>
      <c r="Z8" s="1">
        <v>0.4</v>
      </c>
      <c r="AA8" s="1">
        <v>8.1999999999999993</v>
      </c>
      <c r="AB8" s="1">
        <v>4</v>
      </c>
      <c r="AC8" s="1">
        <v>0</v>
      </c>
      <c r="AD8" s="1">
        <v>0.8</v>
      </c>
      <c r="AE8" s="1">
        <v>0</v>
      </c>
      <c r="AF8" s="15" t="s">
        <v>38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36</v>
      </c>
      <c r="C9" s="1">
        <v>48</v>
      </c>
      <c r="D9" s="1"/>
      <c r="E9" s="1"/>
      <c r="F9" s="1">
        <v>48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0</v>
      </c>
      <c r="M9" s="1"/>
      <c r="N9" s="1"/>
      <c r="O9" s="1"/>
      <c r="P9" s="1">
        <f t="shared" si="3"/>
        <v>0</v>
      </c>
      <c r="Q9" s="5"/>
      <c r="R9" s="5"/>
      <c r="S9" s="1"/>
      <c r="T9" s="1" t="e">
        <f t="shared" si="4"/>
        <v>#DIV/0!</v>
      </c>
      <c r="U9" s="1" t="e">
        <f t="shared" si="5"/>
        <v>#DIV/0!</v>
      </c>
      <c r="V9" s="1">
        <v>0.4</v>
      </c>
      <c r="W9" s="1">
        <v>0</v>
      </c>
      <c r="X9" s="1">
        <v>0</v>
      </c>
      <c r="Y9" s="1">
        <v>4.5999999999999996</v>
      </c>
      <c r="Z9" s="1">
        <v>1.2</v>
      </c>
      <c r="AA9" s="1">
        <v>2.6</v>
      </c>
      <c r="AB9" s="1">
        <v>3</v>
      </c>
      <c r="AC9" s="1">
        <v>0.6</v>
      </c>
      <c r="AD9" s="1">
        <v>1</v>
      </c>
      <c r="AE9" s="1">
        <v>2.8</v>
      </c>
      <c r="AF9" s="15" t="s">
        <v>38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36</v>
      </c>
      <c r="C10" s="1">
        <v>151</v>
      </c>
      <c r="D10" s="1"/>
      <c r="E10" s="1"/>
      <c r="F10" s="1">
        <v>151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0</v>
      </c>
      <c r="M10" s="1"/>
      <c r="N10" s="1"/>
      <c r="O10" s="1"/>
      <c r="P10" s="1">
        <f t="shared" si="3"/>
        <v>0</v>
      </c>
      <c r="Q10" s="5"/>
      <c r="R10" s="5"/>
      <c r="S10" s="1"/>
      <c r="T10" s="1" t="e">
        <f t="shared" si="4"/>
        <v>#DIV/0!</v>
      </c>
      <c r="U10" s="1" t="e">
        <f t="shared" si="5"/>
        <v>#DIV/0!</v>
      </c>
      <c r="V10" s="1">
        <v>0.8</v>
      </c>
      <c r="W10" s="1">
        <v>1.8</v>
      </c>
      <c r="X10" s="1">
        <v>13.8</v>
      </c>
      <c r="Y10" s="1">
        <v>3.4</v>
      </c>
      <c r="Z10" s="1">
        <v>1.6</v>
      </c>
      <c r="AA10" s="1">
        <v>3.6</v>
      </c>
      <c r="AB10" s="1">
        <v>2.2000000000000002</v>
      </c>
      <c r="AC10" s="1">
        <v>2</v>
      </c>
      <c r="AD10" s="1">
        <v>1.4</v>
      </c>
      <c r="AE10" s="1">
        <v>3.4</v>
      </c>
      <c r="AF10" s="15" t="s">
        <v>38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45</v>
      </c>
      <c r="B11" s="1" t="s">
        <v>36</v>
      </c>
      <c r="C11" s="1">
        <v>25</v>
      </c>
      <c r="D11" s="1"/>
      <c r="E11" s="1"/>
      <c r="F11" s="1">
        <v>25</v>
      </c>
      <c r="G11" s="8">
        <v>0.4</v>
      </c>
      <c r="H11" s="1" t="s">
        <v>42</v>
      </c>
      <c r="I11" s="1">
        <v>1010011735</v>
      </c>
      <c r="J11" s="1"/>
      <c r="K11" s="1"/>
      <c r="L11" s="1">
        <f t="shared" si="2"/>
        <v>0</v>
      </c>
      <c r="M11" s="1"/>
      <c r="N11" s="1"/>
      <c r="O11" s="1"/>
      <c r="P11" s="1">
        <f t="shared" si="3"/>
        <v>0</v>
      </c>
      <c r="Q11" s="5">
        <f>VLOOKUP(A:A,[1]Sheet!$A:$R,18,0)</f>
        <v>30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1</v>
      </c>
      <c r="W11" s="1">
        <v>3.2</v>
      </c>
      <c r="X11" s="1">
        <v>3.4</v>
      </c>
      <c r="Y11" s="1">
        <v>5.2</v>
      </c>
      <c r="Z11" s="1">
        <v>0.2</v>
      </c>
      <c r="AA11" s="1">
        <v>2</v>
      </c>
      <c r="AB11" s="1">
        <v>3</v>
      </c>
      <c r="AC11" s="1">
        <v>2.2000000000000002</v>
      </c>
      <c r="AD11" s="1">
        <v>2.6</v>
      </c>
      <c r="AE11" s="1">
        <v>2.2000000000000002</v>
      </c>
      <c r="AF11" s="15" t="s">
        <v>38</v>
      </c>
      <c r="AG11" s="1">
        <f>G11*Q11</f>
        <v>12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2" t="s">
        <v>46</v>
      </c>
      <c r="B12" s="12" t="s">
        <v>36</v>
      </c>
      <c r="C12" s="12">
        <v>1</v>
      </c>
      <c r="D12" s="12"/>
      <c r="E12" s="12"/>
      <c r="F12" s="12">
        <v>1</v>
      </c>
      <c r="G12" s="13">
        <v>0</v>
      </c>
      <c r="H12" s="12"/>
      <c r="I12" s="12" t="s">
        <v>40</v>
      </c>
      <c r="J12" s="12"/>
      <c r="K12" s="12"/>
      <c r="L12" s="12">
        <f t="shared" si="2"/>
        <v>0</v>
      </c>
      <c r="M12" s="12"/>
      <c r="N12" s="12"/>
      <c r="O12" s="12"/>
      <c r="P12" s="12">
        <f t="shared" si="3"/>
        <v>0</v>
      </c>
      <c r="Q12" s="5"/>
      <c r="R12" s="14"/>
      <c r="S12" s="12"/>
      <c r="T12" s="12" t="e">
        <f t="shared" si="4"/>
        <v>#DIV/0!</v>
      </c>
      <c r="U12" s="12" t="e">
        <f t="shared" si="5"/>
        <v>#DIV/0!</v>
      </c>
      <c r="V12" s="12">
        <v>0</v>
      </c>
      <c r="W12" s="12">
        <v>0</v>
      </c>
      <c r="X12" s="12">
        <v>0</v>
      </c>
      <c r="Y12" s="12">
        <v>1.2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/>
      <c r="AG12" s="1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36</v>
      </c>
      <c r="C13" s="1">
        <v>48</v>
      </c>
      <c r="D13" s="1"/>
      <c r="E13" s="1">
        <v>17</v>
      </c>
      <c r="F13" s="1">
        <v>31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17</v>
      </c>
      <c r="M13" s="1"/>
      <c r="N13" s="1"/>
      <c r="O13" s="1"/>
      <c r="P13" s="1">
        <f t="shared" si="3"/>
        <v>3.4</v>
      </c>
      <c r="Q13" s="5">
        <f>VLOOKUP(A:A,[1]Sheet!$A:$R,18,0)</f>
        <v>30</v>
      </c>
      <c r="R13" s="5">
        <v>10</v>
      </c>
      <c r="S13" s="1"/>
      <c r="T13" s="1">
        <f t="shared" si="4"/>
        <v>17.941176470588236</v>
      </c>
      <c r="U13" s="1">
        <f t="shared" si="5"/>
        <v>9.117647058823529</v>
      </c>
      <c r="V13" s="1">
        <v>0</v>
      </c>
      <c r="W13" s="1">
        <v>0.8</v>
      </c>
      <c r="X13" s="1">
        <v>4.4000000000000004</v>
      </c>
      <c r="Y13" s="1">
        <v>5.2</v>
      </c>
      <c r="Z13" s="1">
        <v>0.8</v>
      </c>
      <c r="AA13" s="1">
        <v>5.2</v>
      </c>
      <c r="AB13" s="1">
        <v>1.8</v>
      </c>
      <c r="AC13" s="1">
        <v>2</v>
      </c>
      <c r="AD13" s="1">
        <v>0</v>
      </c>
      <c r="AE13" s="1">
        <v>0</v>
      </c>
      <c r="AF13" s="1"/>
      <c r="AG13" s="1">
        <f t="shared" ref="AG13:AG35" si="6">G13*Q13</f>
        <v>15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48</v>
      </c>
      <c r="B14" s="1" t="s">
        <v>36</v>
      </c>
      <c r="C14" s="1">
        <v>27</v>
      </c>
      <c r="D14" s="1"/>
      <c r="E14" s="1"/>
      <c r="F14" s="1">
        <v>27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0</v>
      </c>
      <c r="M14" s="1"/>
      <c r="N14" s="1"/>
      <c r="O14" s="1"/>
      <c r="P14" s="1">
        <f t="shared" si="3"/>
        <v>0</v>
      </c>
      <c r="Q14" s="5"/>
      <c r="R14" s="5"/>
      <c r="S14" s="1"/>
      <c r="T14" s="1" t="e">
        <f t="shared" si="4"/>
        <v>#DIV/0!</v>
      </c>
      <c r="U14" s="1" t="e">
        <f t="shared" si="5"/>
        <v>#DIV/0!</v>
      </c>
      <c r="V14" s="1">
        <v>0.4</v>
      </c>
      <c r="W14" s="1">
        <v>1.8</v>
      </c>
      <c r="X14" s="1">
        <v>3.4</v>
      </c>
      <c r="Y14" s="1">
        <v>2</v>
      </c>
      <c r="Z14" s="1">
        <v>0.2</v>
      </c>
      <c r="AA14" s="1">
        <v>1</v>
      </c>
      <c r="AB14" s="1">
        <v>1.8</v>
      </c>
      <c r="AC14" s="1">
        <v>0.4</v>
      </c>
      <c r="AD14" s="1">
        <v>0.4</v>
      </c>
      <c r="AE14" s="1">
        <v>0.6</v>
      </c>
      <c r="AF14" s="15" t="s">
        <v>38</v>
      </c>
      <c r="AG14" s="1">
        <f t="shared" si="6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49</v>
      </c>
      <c r="B15" s="1" t="s">
        <v>36</v>
      </c>
      <c r="C15" s="1">
        <v>118</v>
      </c>
      <c r="D15" s="1"/>
      <c r="E15" s="1"/>
      <c r="F15" s="1">
        <v>118</v>
      </c>
      <c r="G15" s="8">
        <v>0.4</v>
      </c>
      <c r="H15" s="1" t="s">
        <v>42</v>
      </c>
      <c r="I15" s="1">
        <v>1010011737</v>
      </c>
      <c r="J15" s="1"/>
      <c r="K15" s="1"/>
      <c r="L15" s="1">
        <f t="shared" si="2"/>
        <v>0</v>
      </c>
      <c r="M15" s="1"/>
      <c r="N15" s="1"/>
      <c r="O15" s="1"/>
      <c r="P15" s="1">
        <f t="shared" si="3"/>
        <v>0</v>
      </c>
      <c r="Q15" s="5"/>
      <c r="R15" s="5"/>
      <c r="S15" s="1"/>
      <c r="T15" s="1" t="e">
        <f t="shared" si="4"/>
        <v>#DIV/0!</v>
      </c>
      <c r="U15" s="1" t="e">
        <f t="shared" si="5"/>
        <v>#DIV/0!</v>
      </c>
      <c r="V15" s="1">
        <v>0.4</v>
      </c>
      <c r="W15" s="1">
        <v>0</v>
      </c>
      <c r="X15" s="1">
        <v>13.4</v>
      </c>
      <c r="Y15" s="1">
        <v>1.6</v>
      </c>
      <c r="Z15" s="1">
        <v>0.2</v>
      </c>
      <c r="AA15" s="1">
        <v>7.6</v>
      </c>
      <c r="AB15" s="1">
        <v>3.2</v>
      </c>
      <c r="AC15" s="1">
        <v>1.2</v>
      </c>
      <c r="AD15" s="1">
        <v>1.2</v>
      </c>
      <c r="AE15" s="1">
        <v>3.4</v>
      </c>
      <c r="AF15" s="15" t="s">
        <v>38</v>
      </c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50</v>
      </c>
      <c r="B16" s="1" t="s">
        <v>36</v>
      </c>
      <c r="C16" s="1">
        <v>31</v>
      </c>
      <c r="D16" s="1"/>
      <c r="E16" s="1"/>
      <c r="F16" s="1">
        <v>31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0</v>
      </c>
      <c r="M16" s="1"/>
      <c r="N16" s="1"/>
      <c r="O16" s="1"/>
      <c r="P16" s="1">
        <f t="shared" si="3"/>
        <v>0</v>
      </c>
      <c r="Q16" s="5"/>
      <c r="R16" s="5"/>
      <c r="S16" s="1"/>
      <c r="T16" s="1" t="e">
        <f t="shared" si="4"/>
        <v>#DIV/0!</v>
      </c>
      <c r="U16" s="1" t="e">
        <f t="shared" si="5"/>
        <v>#DIV/0!</v>
      </c>
      <c r="V16" s="1">
        <v>0.4</v>
      </c>
      <c r="W16" s="1">
        <v>1.4</v>
      </c>
      <c r="X16" s="1">
        <v>3</v>
      </c>
      <c r="Y16" s="1">
        <v>1.4</v>
      </c>
      <c r="Z16" s="1">
        <v>0.2</v>
      </c>
      <c r="AA16" s="1">
        <v>1</v>
      </c>
      <c r="AB16" s="1">
        <v>3</v>
      </c>
      <c r="AC16" s="1">
        <v>0.8</v>
      </c>
      <c r="AD16" s="1">
        <v>0.4</v>
      </c>
      <c r="AE16" s="1">
        <v>2.4</v>
      </c>
      <c r="AF16" s="15" t="s">
        <v>38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51</v>
      </c>
      <c r="B17" s="1" t="s">
        <v>36</v>
      </c>
      <c r="C17" s="1"/>
      <c r="D17" s="1"/>
      <c r="E17" s="1"/>
      <c r="F17" s="1"/>
      <c r="G17" s="8">
        <v>0.3</v>
      </c>
      <c r="H17" s="1" t="s">
        <v>42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0" t="s">
        <v>52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53</v>
      </c>
      <c r="B18" s="1" t="s">
        <v>36</v>
      </c>
      <c r="C18" s="1"/>
      <c r="D18" s="1"/>
      <c r="E18" s="1"/>
      <c r="F18" s="1"/>
      <c r="G18" s="8">
        <v>1.5</v>
      </c>
      <c r="H18" s="1" t="s">
        <v>42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0.4</v>
      </c>
      <c r="AC18" s="1">
        <v>0.6</v>
      </c>
      <c r="AD18" s="1">
        <v>0.4</v>
      </c>
      <c r="AE18" s="1">
        <v>4.4000000000000004</v>
      </c>
      <c r="AF18" s="10" t="s">
        <v>54</v>
      </c>
      <c r="AG18" s="1">
        <f t="shared" si="6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1" t="s">
        <v>55</v>
      </c>
      <c r="B19" s="1" t="s">
        <v>36</v>
      </c>
      <c r="C19" s="1">
        <v>162</v>
      </c>
      <c r="D19" s="1">
        <v>300</v>
      </c>
      <c r="E19" s="1">
        <v>170</v>
      </c>
      <c r="F19" s="1">
        <v>292</v>
      </c>
      <c r="G19" s="8">
        <v>0.3</v>
      </c>
      <c r="H19" s="1" t="s">
        <v>42</v>
      </c>
      <c r="I19" s="1">
        <v>1010003817</v>
      </c>
      <c r="J19" s="1"/>
      <c r="K19" s="1"/>
      <c r="L19" s="1">
        <f t="shared" si="2"/>
        <v>170</v>
      </c>
      <c r="M19" s="1"/>
      <c r="N19" s="1"/>
      <c r="O19" s="1"/>
      <c r="P19" s="1">
        <f t="shared" si="3"/>
        <v>34</v>
      </c>
      <c r="Q19" s="5">
        <v>200</v>
      </c>
      <c r="R19" s="5">
        <v>48</v>
      </c>
      <c r="S19" s="1"/>
      <c r="T19" s="1">
        <f t="shared" si="4"/>
        <v>14.470588235294118</v>
      </c>
      <c r="U19" s="1">
        <f t="shared" si="5"/>
        <v>8.5882352941176467</v>
      </c>
      <c r="V19" s="1">
        <v>15.6</v>
      </c>
      <c r="W19" s="1">
        <v>25.2</v>
      </c>
      <c r="X19" s="1">
        <v>38</v>
      </c>
      <c r="Y19" s="1">
        <v>22.2</v>
      </c>
      <c r="Z19" s="1">
        <v>8</v>
      </c>
      <c r="AA19" s="1">
        <v>44.8</v>
      </c>
      <c r="AB19" s="1">
        <v>22.2</v>
      </c>
      <c r="AC19" s="1">
        <v>9.1999999999999993</v>
      </c>
      <c r="AD19" s="1">
        <v>13.8</v>
      </c>
      <c r="AE19" s="1">
        <v>46</v>
      </c>
      <c r="AF19" s="1"/>
      <c r="AG19" s="1">
        <f t="shared" si="6"/>
        <v>60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56</v>
      </c>
      <c r="B20" s="1" t="s">
        <v>36</v>
      </c>
      <c r="C20" s="1"/>
      <c r="D20" s="1"/>
      <c r="E20" s="1"/>
      <c r="F20" s="1"/>
      <c r="G20" s="8">
        <v>0.3</v>
      </c>
      <c r="H20" s="1" t="s">
        <v>42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0" t="s">
        <v>52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1" t="s">
        <v>57</v>
      </c>
      <c r="B21" s="1" t="s">
        <v>36</v>
      </c>
      <c r="C21" s="1">
        <v>346</v>
      </c>
      <c r="D21" s="1"/>
      <c r="E21" s="1">
        <v>230</v>
      </c>
      <c r="F21" s="1">
        <v>116</v>
      </c>
      <c r="G21" s="8">
        <v>0.3</v>
      </c>
      <c r="H21" s="1" t="s">
        <v>58</v>
      </c>
      <c r="I21" s="1">
        <v>1010003874</v>
      </c>
      <c r="J21" s="1"/>
      <c r="K21" s="1"/>
      <c r="L21" s="1">
        <f t="shared" si="2"/>
        <v>230</v>
      </c>
      <c r="M21" s="1"/>
      <c r="N21" s="1"/>
      <c r="O21" s="1"/>
      <c r="P21" s="1">
        <f t="shared" si="3"/>
        <v>46</v>
      </c>
      <c r="Q21" s="5">
        <f>VLOOKUP(A:A,[1]Sheet!$A:$R,18,0)</f>
        <v>350</v>
      </c>
      <c r="R21" s="5">
        <v>344</v>
      </c>
      <c r="S21" s="1"/>
      <c r="T21" s="1">
        <f t="shared" si="4"/>
        <v>10.130434782608695</v>
      </c>
      <c r="U21" s="1">
        <f t="shared" si="5"/>
        <v>2.5217391304347827</v>
      </c>
      <c r="V21" s="1">
        <v>6.8</v>
      </c>
      <c r="W21" s="1">
        <v>2.8</v>
      </c>
      <c r="X21" s="1">
        <v>32.4</v>
      </c>
      <c r="Y21" s="1">
        <v>17</v>
      </c>
      <c r="Z21" s="1">
        <v>14.2</v>
      </c>
      <c r="AA21" s="1">
        <v>28</v>
      </c>
      <c r="AB21" s="1">
        <v>19.2</v>
      </c>
      <c r="AC21" s="1">
        <v>7.6</v>
      </c>
      <c r="AD21" s="1">
        <v>13</v>
      </c>
      <c r="AE21" s="1">
        <v>46.4</v>
      </c>
      <c r="AF21" s="1"/>
      <c r="AG21" s="1">
        <f t="shared" si="6"/>
        <v>105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59</v>
      </c>
      <c r="B22" s="1" t="s">
        <v>36</v>
      </c>
      <c r="C22" s="1">
        <v>45</v>
      </c>
      <c r="D22" s="1">
        <v>40</v>
      </c>
      <c r="E22" s="1">
        <v>19</v>
      </c>
      <c r="F22" s="1">
        <v>66</v>
      </c>
      <c r="G22" s="8">
        <v>0.27</v>
      </c>
      <c r="H22" s="1" t="s">
        <v>37</v>
      </c>
      <c r="I22" s="1">
        <v>1010027778</v>
      </c>
      <c r="J22" s="1"/>
      <c r="K22" s="1"/>
      <c r="L22" s="1">
        <f t="shared" si="2"/>
        <v>19</v>
      </c>
      <c r="M22" s="1"/>
      <c r="N22" s="1"/>
      <c r="O22" s="1"/>
      <c r="P22" s="1">
        <f t="shared" si="3"/>
        <v>3.8</v>
      </c>
      <c r="Q22" s="5"/>
      <c r="R22" s="5"/>
      <c r="S22" s="1"/>
      <c r="T22" s="1">
        <f t="shared" si="4"/>
        <v>17.368421052631579</v>
      </c>
      <c r="U22" s="1">
        <f t="shared" si="5"/>
        <v>17.368421052631579</v>
      </c>
      <c r="V22" s="1">
        <v>5.8</v>
      </c>
      <c r="W22" s="1">
        <v>3.6</v>
      </c>
      <c r="X22" s="1">
        <v>5.8</v>
      </c>
      <c r="Y22" s="1">
        <v>6.2</v>
      </c>
      <c r="Z22" s="1">
        <v>0</v>
      </c>
      <c r="AA22" s="1">
        <v>12.4</v>
      </c>
      <c r="AB22" s="1">
        <v>6.6</v>
      </c>
      <c r="AC22" s="1">
        <v>0.6</v>
      </c>
      <c r="AD22" s="1">
        <v>5.4</v>
      </c>
      <c r="AE22" s="1">
        <v>0.2</v>
      </c>
      <c r="AF22" s="1"/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1" t="s">
        <v>60</v>
      </c>
      <c r="B23" s="1" t="s">
        <v>36</v>
      </c>
      <c r="C23" s="1">
        <v>158</v>
      </c>
      <c r="D23" s="1"/>
      <c r="E23" s="1">
        <v>53</v>
      </c>
      <c r="F23" s="1">
        <v>105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53</v>
      </c>
      <c r="M23" s="1"/>
      <c r="N23" s="1"/>
      <c r="O23" s="1"/>
      <c r="P23" s="1">
        <f t="shared" si="3"/>
        <v>10.6</v>
      </c>
      <c r="Q23" s="5"/>
      <c r="R23" s="5"/>
      <c r="S23" s="1"/>
      <c r="T23" s="1">
        <f t="shared" si="4"/>
        <v>9.9056603773584904</v>
      </c>
      <c r="U23" s="1">
        <f t="shared" si="5"/>
        <v>9.9056603773584904</v>
      </c>
      <c r="V23" s="1">
        <v>8.4</v>
      </c>
      <c r="W23" s="1">
        <v>-0.2</v>
      </c>
      <c r="X23" s="1">
        <v>27.4</v>
      </c>
      <c r="Y23" s="1">
        <v>7</v>
      </c>
      <c r="Z23" s="1">
        <v>5.6</v>
      </c>
      <c r="AA23" s="1">
        <v>13</v>
      </c>
      <c r="AB23" s="1">
        <v>19.8</v>
      </c>
      <c r="AC23" s="1">
        <v>0</v>
      </c>
      <c r="AD23" s="1">
        <v>0</v>
      </c>
      <c r="AE23" s="1">
        <v>17.8</v>
      </c>
      <c r="AF23" s="1"/>
      <c r="AG23" s="1">
        <f t="shared" si="6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1" t="s">
        <v>61</v>
      </c>
      <c r="B24" s="1" t="s">
        <v>36</v>
      </c>
      <c r="C24" s="1">
        <v>369</v>
      </c>
      <c r="D24" s="1"/>
      <c r="E24" s="1">
        <v>32</v>
      </c>
      <c r="F24" s="1">
        <v>337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32</v>
      </c>
      <c r="M24" s="1"/>
      <c r="N24" s="1"/>
      <c r="O24" s="1"/>
      <c r="P24" s="1">
        <f t="shared" si="3"/>
        <v>6.4</v>
      </c>
      <c r="Q24" s="5"/>
      <c r="R24" s="5"/>
      <c r="S24" s="1"/>
      <c r="T24" s="1">
        <f t="shared" si="4"/>
        <v>52.65625</v>
      </c>
      <c r="U24" s="1">
        <f t="shared" si="5"/>
        <v>52.65625</v>
      </c>
      <c r="V24" s="1">
        <v>7.4</v>
      </c>
      <c r="W24" s="1">
        <v>3.2</v>
      </c>
      <c r="X24" s="1">
        <v>4</v>
      </c>
      <c r="Y24" s="1">
        <v>8.4</v>
      </c>
      <c r="Z24" s="1">
        <v>5</v>
      </c>
      <c r="AA24" s="1">
        <v>2.6</v>
      </c>
      <c r="AB24" s="1">
        <v>9.4</v>
      </c>
      <c r="AC24" s="1">
        <v>2</v>
      </c>
      <c r="AD24" s="1">
        <v>2</v>
      </c>
      <c r="AE24" s="1">
        <v>5.4</v>
      </c>
      <c r="AF24" s="15" t="s">
        <v>38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62</v>
      </c>
      <c r="B25" s="1" t="s">
        <v>36</v>
      </c>
      <c r="C25" s="1">
        <v>51</v>
      </c>
      <c r="D25" s="1"/>
      <c r="E25" s="1"/>
      <c r="F25" s="1">
        <v>51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0</v>
      </c>
      <c r="M25" s="1"/>
      <c r="N25" s="1"/>
      <c r="O25" s="1"/>
      <c r="P25" s="1">
        <f t="shared" si="3"/>
        <v>0</v>
      </c>
      <c r="Q25" s="5"/>
      <c r="R25" s="5"/>
      <c r="S25" s="1"/>
      <c r="T25" s="1" t="e">
        <f t="shared" si="4"/>
        <v>#DIV/0!</v>
      </c>
      <c r="U25" s="1" t="e">
        <f t="shared" si="5"/>
        <v>#DIV/0!</v>
      </c>
      <c r="V25" s="1">
        <v>0.4</v>
      </c>
      <c r="W25" s="1">
        <v>2.8</v>
      </c>
      <c r="X25" s="1">
        <v>3</v>
      </c>
      <c r="Y25" s="1">
        <v>2.8</v>
      </c>
      <c r="Z25" s="1">
        <v>0.2</v>
      </c>
      <c r="AA25" s="1">
        <v>1</v>
      </c>
      <c r="AB25" s="1">
        <v>1.8</v>
      </c>
      <c r="AC25" s="1">
        <v>1</v>
      </c>
      <c r="AD25" s="1">
        <v>1.2</v>
      </c>
      <c r="AE25" s="1">
        <v>1.4</v>
      </c>
      <c r="AF25" s="15" t="s">
        <v>38</v>
      </c>
      <c r="AG25" s="1">
        <f t="shared" si="6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63</v>
      </c>
      <c r="B26" s="1" t="s">
        <v>36</v>
      </c>
      <c r="C26" s="1">
        <v>42</v>
      </c>
      <c r="D26" s="1"/>
      <c r="E26" s="1">
        <v>41</v>
      </c>
      <c r="F26" s="1">
        <v>1</v>
      </c>
      <c r="G26" s="8">
        <v>0.2</v>
      </c>
      <c r="H26" s="1">
        <v>730</v>
      </c>
      <c r="I26" s="1" t="s">
        <v>64</v>
      </c>
      <c r="J26" s="1"/>
      <c r="K26" s="1"/>
      <c r="L26" s="1">
        <f t="shared" si="2"/>
        <v>41</v>
      </c>
      <c r="M26" s="1"/>
      <c r="N26" s="1"/>
      <c r="O26" s="1"/>
      <c r="P26" s="1">
        <f t="shared" si="3"/>
        <v>8.1999999999999993</v>
      </c>
      <c r="Q26" s="5">
        <f>VLOOKUP(A:A,[1]Sheet!$A:$R,18,0)</f>
        <v>60</v>
      </c>
      <c r="R26" s="5">
        <v>81</v>
      </c>
      <c r="S26" s="1"/>
      <c r="T26" s="1">
        <f t="shared" si="4"/>
        <v>7.4390243902439028</v>
      </c>
      <c r="U26" s="1">
        <f t="shared" si="5"/>
        <v>0.12195121951219513</v>
      </c>
      <c r="V26" s="1">
        <v>1.6</v>
      </c>
      <c r="W26" s="1">
        <v>4.4000000000000004</v>
      </c>
      <c r="X26" s="1">
        <v>6</v>
      </c>
      <c r="Y26" s="1">
        <v>0</v>
      </c>
      <c r="Z26" s="1">
        <v>5.2</v>
      </c>
      <c r="AA26" s="1">
        <v>9.1999999999999993</v>
      </c>
      <c r="AB26" s="1">
        <v>5.2</v>
      </c>
      <c r="AC26" s="1">
        <v>3.2</v>
      </c>
      <c r="AD26" s="1">
        <v>0</v>
      </c>
      <c r="AE26" s="1">
        <v>0</v>
      </c>
      <c r="AF26" s="16" t="s">
        <v>82</v>
      </c>
      <c r="AG26" s="1">
        <f t="shared" si="6"/>
        <v>12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1" t="s">
        <v>65</v>
      </c>
      <c r="B27" s="1" t="s">
        <v>36</v>
      </c>
      <c r="C27" s="1"/>
      <c r="D27" s="1">
        <v>20</v>
      </c>
      <c r="E27" s="1"/>
      <c r="F27" s="1">
        <v>20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0</v>
      </c>
      <c r="X27" s="1">
        <v>0</v>
      </c>
      <c r="Y27" s="1">
        <v>0.8</v>
      </c>
      <c r="Z27" s="1">
        <v>7.2</v>
      </c>
      <c r="AA27" s="1">
        <v>0</v>
      </c>
      <c r="AB27" s="1">
        <v>4.4000000000000004</v>
      </c>
      <c r="AC27" s="1">
        <v>0.2</v>
      </c>
      <c r="AD27" s="1">
        <v>0</v>
      </c>
      <c r="AE27" s="1">
        <v>0</v>
      </c>
      <c r="AF27" s="1"/>
      <c r="AG27" s="1">
        <f t="shared" si="6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66</v>
      </c>
      <c r="B28" s="1" t="s">
        <v>36</v>
      </c>
      <c r="C28" s="1">
        <v>29</v>
      </c>
      <c r="D28" s="1"/>
      <c r="E28" s="1"/>
      <c r="F28" s="1">
        <v>29</v>
      </c>
      <c r="G28" s="8">
        <v>0.2</v>
      </c>
      <c r="H28" s="1">
        <v>730</v>
      </c>
      <c r="I28" s="1" t="s">
        <v>64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1.2</v>
      </c>
      <c r="W28" s="1">
        <v>0.4</v>
      </c>
      <c r="X28" s="1">
        <v>0</v>
      </c>
      <c r="Y28" s="1">
        <v>0</v>
      </c>
      <c r="Z28" s="1">
        <v>3.2</v>
      </c>
      <c r="AA28" s="1">
        <v>5.8</v>
      </c>
      <c r="AB28" s="1">
        <v>4.4000000000000004</v>
      </c>
      <c r="AC28" s="1">
        <v>3.2</v>
      </c>
      <c r="AD28" s="1">
        <v>0</v>
      </c>
      <c r="AE28" s="1">
        <v>0</v>
      </c>
      <c r="AF28" s="15" t="s">
        <v>83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67</v>
      </c>
      <c r="B29" s="1" t="s">
        <v>36</v>
      </c>
      <c r="C29" s="1">
        <v>64</v>
      </c>
      <c r="D29" s="1"/>
      <c r="E29" s="1"/>
      <c r="F29" s="1">
        <v>64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</v>
      </c>
      <c r="W29" s="1">
        <v>4.2</v>
      </c>
      <c r="X29" s="1">
        <v>0</v>
      </c>
      <c r="Y29" s="1">
        <v>0</v>
      </c>
      <c r="Z29" s="1">
        <v>3.2</v>
      </c>
      <c r="AA29" s="1">
        <v>6.8</v>
      </c>
      <c r="AB29" s="1">
        <v>4.4000000000000004</v>
      </c>
      <c r="AC29" s="1">
        <v>0.8</v>
      </c>
      <c r="AD29" s="1">
        <v>2.4</v>
      </c>
      <c r="AE29" s="1">
        <v>1</v>
      </c>
      <c r="AF29" s="15" t="s">
        <v>38</v>
      </c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68</v>
      </c>
      <c r="B30" s="1" t="s">
        <v>36</v>
      </c>
      <c r="C30" s="1">
        <v>4</v>
      </c>
      <c r="D30" s="1">
        <v>30</v>
      </c>
      <c r="E30" s="1">
        <v>3</v>
      </c>
      <c r="F30" s="1">
        <v>31</v>
      </c>
      <c r="G30" s="8">
        <v>1</v>
      </c>
      <c r="H30" s="1" t="s">
        <v>42</v>
      </c>
      <c r="I30" s="1">
        <v>1010020292</v>
      </c>
      <c r="J30" s="1"/>
      <c r="K30" s="1"/>
      <c r="L30" s="1">
        <f t="shared" si="2"/>
        <v>3</v>
      </c>
      <c r="M30" s="1"/>
      <c r="N30" s="1"/>
      <c r="O30" s="1"/>
      <c r="P30" s="1">
        <f t="shared" si="3"/>
        <v>0.6</v>
      </c>
      <c r="Q30" s="5"/>
      <c r="R30" s="5"/>
      <c r="S30" s="1"/>
      <c r="T30" s="1">
        <f t="shared" si="4"/>
        <v>51.666666666666671</v>
      </c>
      <c r="U30" s="1">
        <f t="shared" si="5"/>
        <v>51.666666666666671</v>
      </c>
      <c r="V30" s="1">
        <v>1.2</v>
      </c>
      <c r="W30" s="1">
        <v>3.2</v>
      </c>
      <c r="X30" s="1">
        <v>1.2</v>
      </c>
      <c r="Y30" s="1">
        <v>3.2</v>
      </c>
      <c r="Z30" s="1">
        <v>0.4</v>
      </c>
      <c r="AA30" s="1">
        <v>0</v>
      </c>
      <c r="AB30" s="1">
        <v>4.2</v>
      </c>
      <c r="AC30" s="1">
        <v>0</v>
      </c>
      <c r="AD30" s="1">
        <v>0</v>
      </c>
      <c r="AE30" s="1">
        <v>1</v>
      </c>
      <c r="AF30" s="1"/>
      <c r="AG30" s="1">
        <f t="shared" si="6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69</v>
      </c>
      <c r="B31" s="1" t="s">
        <v>36</v>
      </c>
      <c r="C31" s="1">
        <v>115</v>
      </c>
      <c r="D31" s="1"/>
      <c r="E31" s="1">
        <v>8</v>
      </c>
      <c r="F31" s="1">
        <v>107</v>
      </c>
      <c r="G31" s="8">
        <v>0.28000000000000003</v>
      </c>
      <c r="H31" s="1" t="s">
        <v>42</v>
      </c>
      <c r="I31" s="1">
        <v>1010025555</v>
      </c>
      <c r="J31" s="1"/>
      <c r="K31" s="1"/>
      <c r="L31" s="1">
        <f t="shared" si="2"/>
        <v>8</v>
      </c>
      <c r="M31" s="1"/>
      <c r="N31" s="1"/>
      <c r="O31" s="1"/>
      <c r="P31" s="1">
        <f t="shared" si="3"/>
        <v>1.6</v>
      </c>
      <c r="Q31" s="5"/>
      <c r="R31" s="5"/>
      <c r="S31" s="1"/>
      <c r="T31" s="1">
        <f t="shared" si="4"/>
        <v>66.875</v>
      </c>
      <c r="U31" s="1">
        <f t="shared" si="5"/>
        <v>66.875</v>
      </c>
      <c r="V31" s="1">
        <v>2.4</v>
      </c>
      <c r="W31" s="1">
        <v>1.6</v>
      </c>
      <c r="X31" s="1">
        <v>10</v>
      </c>
      <c r="Y31" s="1">
        <v>2.6</v>
      </c>
      <c r="Z31" s="1">
        <v>0</v>
      </c>
      <c r="AA31" s="1">
        <v>12.8</v>
      </c>
      <c r="AB31" s="1">
        <v>0.6</v>
      </c>
      <c r="AC31" s="1">
        <v>0</v>
      </c>
      <c r="AD31" s="1">
        <v>0</v>
      </c>
      <c r="AE31" s="1">
        <v>6.8</v>
      </c>
      <c r="AF31" s="15" t="s">
        <v>38</v>
      </c>
      <c r="AG31" s="1">
        <f t="shared" si="6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70</v>
      </c>
      <c r="B32" s="1" t="s">
        <v>36</v>
      </c>
      <c r="C32" s="1">
        <v>52</v>
      </c>
      <c r="D32" s="1"/>
      <c r="E32" s="1">
        <v>6</v>
      </c>
      <c r="F32" s="1">
        <v>46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6</v>
      </c>
      <c r="M32" s="1"/>
      <c r="N32" s="1"/>
      <c r="O32" s="1"/>
      <c r="P32" s="1">
        <f t="shared" si="3"/>
        <v>1.2</v>
      </c>
      <c r="Q32" s="5"/>
      <c r="R32" s="5"/>
      <c r="S32" s="1"/>
      <c r="T32" s="1">
        <f t="shared" si="4"/>
        <v>38.333333333333336</v>
      </c>
      <c r="U32" s="1">
        <f t="shared" si="5"/>
        <v>38.333333333333336</v>
      </c>
      <c r="V32" s="1">
        <v>2.6</v>
      </c>
      <c r="W32" s="1">
        <v>2.4</v>
      </c>
      <c r="X32" s="1">
        <v>5.6</v>
      </c>
      <c r="Y32" s="1">
        <v>4.8</v>
      </c>
      <c r="Z32" s="1">
        <v>1.2</v>
      </c>
      <c r="AA32" s="1">
        <v>12</v>
      </c>
      <c r="AB32" s="1">
        <v>7.6</v>
      </c>
      <c r="AC32" s="1">
        <v>4</v>
      </c>
      <c r="AD32" s="1">
        <v>5.6</v>
      </c>
      <c r="AE32" s="1">
        <v>0</v>
      </c>
      <c r="AF32" s="15" t="s">
        <v>38</v>
      </c>
      <c r="AG32" s="1">
        <f t="shared" si="6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1" t="s">
        <v>71</v>
      </c>
      <c r="B33" s="1" t="s">
        <v>36</v>
      </c>
      <c r="C33" s="1">
        <v>24</v>
      </c>
      <c r="D33" s="1"/>
      <c r="E33" s="1">
        <v>6</v>
      </c>
      <c r="F33" s="1">
        <v>18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6</v>
      </c>
      <c r="M33" s="1"/>
      <c r="N33" s="1"/>
      <c r="O33" s="1"/>
      <c r="P33" s="1">
        <f t="shared" si="3"/>
        <v>1.2</v>
      </c>
      <c r="Q33" s="5">
        <v>30</v>
      </c>
      <c r="R33" s="5"/>
      <c r="S33" s="1"/>
      <c r="T33" s="1">
        <f t="shared" si="4"/>
        <v>40</v>
      </c>
      <c r="U33" s="1">
        <f t="shared" si="5"/>
        <v>15</v>
      </c>
      <c r="V33" s="1">
        <v>1.8</v>
      </c>
      <c r="W33" s="1">
        <v>2.2000000000000002</v>
      </c>
      <c r="X33" s="1">
        <v>2</v>
      </c>
      <c r="Y33" s="1">
        <v>4.5999999999999996</v>
      </c>
      <c r="Z33" s="1">
        <v>2</v>
      </c>
      <c r="AA33" s="1">
        <v>7.4</v>
      </c>
      <c r="AB33" s="1">
        <v>6.2</v>
      </c>
      <c r="AC33" s="1">
        <v>0.2</v>
      </c>
      <c r="AD33" s="1">
        <v>7</v>
      </c>
      <c r="AE33" s="1">
        <v>2</v>
      </c>
      <c r="AF33" s="1"/>
      <c r="AG33" s="1">
        <f t="shared" si="6"/>
        <v>8.4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1" t="s">
        <v>72</v>
      </c>
      <c r="B34" s="1" t="s">
        <v>36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0" t="s">
        <v>54</v>
      </c>
      <c r="AG34" s="1">
        <f t="shared" si="6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1" t="s">
        <v>73</v>
      </c>
      <c r="B35" s="1" t="s">
        <v>36</v>
      </c>
      <c r="C35" s="1">
        <v>192</v>
      </c>
      <c r="D35" s="1"/>
      <c r="E35" s="1">
        <v>13</v>
      </c>
      <c r="F35" s="1">
        <v>179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68.84615384615384</v>
      </c>
      <c r="U35" s="1">
        <f t="shared" si="5"/>
        <v>68.84615384615384</v>
      </c>
      <c r="V35" s="1">
        <v>2.6</v>
      </c>
      <c r="W35" s="1">
        <v>3.6</v>
      </c>
      <c r="X35" s="1">
        <v>0</v>
      </c>
      <c r="Y35" s="1">
        <v>0.4</v>
      </c>
      <c r="Z35" s="1">
        <v>0</v>
      </c>
      <c r="AA35" s="1">
        <v>4.8</v>
      </c>
      <c r="AB35" s="1">
        <v>2</v>
      </c>
      <c r="AC35" s="1">
        <v>0</v>
      </c>
      <c r="AD35" s="1">
        <v>2</v>
      </c>
      <c r="AE35" s="1">
        <v>0</v>
      </c>
      <c r="AF35" s="15" t="s">
        <v>38</v>
      </c>
      <c r="AG35" s="1">
        <f t="shared" si="6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2" t="s">
        <v>74</v>
      </c>
      <c r="B36" s="12" t="s">
        <v>36</v>
      </c>
      <c r="C36" s="12"/>
      <c r="D36" s="12"/>
      <c r="E36" s="12"/>
      <c r="F36" s="12"/>
      <c r="G36" s="13">
        <v>0</v>
      </c>
      <c r="H36" s="12" t="s">
        <v>37</v>
      </c>
      <c r="I36" s="12" t="s">
        <v>40</v>
      </c>
      <c r="J36" s="12"/>
      <c r="K36" s="12"/>
      <c r="L36" s="12">
        <f t="shared" si="2"/>
        <v>0</v>
      </c>
      <c r="M36" s="12"/>
      <c r="N36" s="12"/>
      <c r="O36" s="12"/>
      <c r="P36" s="12">
        <f t="shared" si="3"/>
        <v>0</v>
      </c>
      <c r="Q36" s="5"/>
      <c r="R36" s="14"/>
      <c r="S36" s="12"/>
      <c r="T36" s="12" t="e">
        <f t="shared" si="4"/>
        <v>#DIV/0!</v>
      </c>
      <c r="U36" s="12" t="e">
        <f t="shared" si="5"/>
        <v>#DIV/0!</v>
      </c>
      <c r="V36" s="12">
        <v>-1</v>
      </c>
      <c r="W36" s="12">
        <v>-1</v>
      </c>
      <c r="X36" s="12">
        <v>0</v>
      </c>
      <c r="Y36" s="12">
        <v>-1.4</v>
      </c>
      <c r="Z36" s="12">
        <v>0</v>
      </c>
      <c r="AA36" s="12">
        <v>-1.8</v>
      </c>
      <c r="AB36" s="12">
        <v>-1.8</v>
      </c>
      <c r="AC36" s="12">
        <v>0</v>
      </c>
      <c r="AD36" s="12">
        <v>-1</v>
      </c>
      <c r="AE36" s="12">
        <v>-0.6</v>
      </c>
      <c r="AF36" s="12" t="s">
        <v>75</v>
      </c>
      <c r="AG36" s="12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76</v>
      </c>
      <c r="B37" s="12" t="s">
        <v>36</v>
      </c>
      <c r="C37" s="12">
        <v>185</v>
      </c>
      <c r="D37" s="12"/>
      <c r="E37" s="12"/>
      <c r="F37" s="12">
        <v>185</v>
      </c>
      <c r="G37" s="13">
        <v>0</v>
      </c>
      <c r="H37" s="12">
        <v>730</v>
      </c>
      <c r="I37" s="12" t="s">
        <v>40</v>
      </c>
      <c r="J37" s="12"/>
      <c r="K37" s="12"/>
      <c r="L37" s="12">
        <f t="shared" si="2"/>
        <v>0</v>
      </c>
      <c r="M37" s="12"/>
      <c r="N37" s="12"/>
      <c r="O37" s="12"/>
      <c r="P37" s="12">
        <f t="shared" si="3"/>
        <v>0</v>
      </c>
      <c r="Q37" s="5"/>
      <c r="R37" s="14"/>
      <c r="S37" s="12"/>
      <c r="T37" s="12" t="e">
        <f t="shared" si="4"/>
        <v>#DIV/0!</v>
      </c>
      <c r="U37" s="12" t="e">
        <f t="shared" si="5"/>
        <v>#DIV/0!</v>
      </c>
      <c r="V37" s="12">
        <v>0</v>
      </c>
      <c r="W37" s="12">
        <v>1.4</v>
      </c>
      <c r="X37" s="12">
        <v>11.4</v>
      </c>
      <c r="Y37" s="12">
        <v>1</v>
      </c>
      <c r="Z37" s="12">
        <v>0.2</v>
      </c>
      <c r="AA37" s="12">
        <v>9.8000000000000007</v>
      </c>
      <c r="AB37" s="12">
        <v>4</v>
      </c>
      <c r="AC37" s="12">
        <v>2.8</v>
      </c>
      <c r="AD37" s="12">
        <v>0</v>
      </c>
      <c r="AE37" s="12">
        <v>0.8</v>
      </c>
      <c r="AF37" s="15" t="s">
        <v>38</v>
      </c>
      <c r="AG37" s="12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77</v>
      </c>
      <c r="B38" s="12" t="s">
        <v>36</v>
      </c>
      <c r="C38" s="12">
        <v>159</v>
      </c>
      <c r="D38" s="12"/>
      <c r="E38" s="12">
        <v>13</v>
      </c>
      <c r="F38" s="12">
        <v>146</v>
      </c>
      <c r="G38" s="13">
        <v>0</v>
      </c>
      <c r="H38" s="12">
        <v>730</v>
      </c>
      <c r="I38" s="12" t="s">
        <v>40</v>
      </c>
      <c r="J38" s="12"/>
      <c r="K38" s="12"/>
      <c r="L38" s="12">
        <f t="shared" si="2"/>
        <v>13</v>
      </c>
      <c r="M38" s="12"/>
      <c r="N38" s="12"/>
      <c r="O38" s="12"/>
      <c r="P38" s="12">
        <f t="shared" si="3"/>
        <v>2.6</v>
      </c>
      <c r="Q38" s="5"/>
      <c r="R38" s="14"/>
      <c r="S38" s="12"/>
      <c r="T38" s="12">
        <f t="shared" si="4"/>
        <v>56.153846153846153</v>
      </c>
      <c r="U38" s="12">
        <f t="shared" si="5"/>
        <v>56.153846153846153</v>
      </c>
      <c r="V38" s="12">
        <v>2.6</v>
      </c>
      <c r="W38" s="12">
        <v>0</v>
      </c>
      <c r="X38" s="12">
        <v>0</v>
      </c>
      <c r="Y38" s="12">
        <v>0.8</v>
      </c>
      <c r="Z38" s="12">
        <v>0</v>
      </c>
      <c r="AA38" s="12">
        <v>1.2</v>
      </c>
      <c r="AB38" s="12">
        <v>0</v>
      </c>
      <c r="AC38" s="12">
        <v>0</v>
      </c>
      <c r="AD38" s="12">
        <v>0</v>
      </c>
      <c r="AE38" s="12">
        <v>-0.2</v>
      </c>
      <c r="AF38" s="15" t="s">
        <v>38</v>
      </c>
      <c r="AG38" s="12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78</v>
      </c>
      <c r="B39" s="1" t="s">
        <v>36</v>
      </c>
      <c r="C39" s="1">
        <v>115</v>
      </c>
      <c r="D39" s="1"/>
      <c r="E39" s="1"/>
      <c r="F39" s="1">
        <v>115</v>
      </c>
      <c r="G39" s="8">
        <v>0.3</v>
      </c>
      <c r="H39" s="1" t="s">
        <v>42</v>
      </c>
      <c r="I39" s="1">
        <v>1010017917</v>
      </c>
      <c r="J39" s="1"/>
      <c r="K39" s="1"/>
      <c r="L39" s="1">
        <f t="shared" si="2"/>
        <v>0</v>
      </c>
      <c r="M39" s="1"/>
      <c r="N39" s="1"/>
      <c r="O39" s="1"/>
      <c r="P39" s="1">
        <f t="shared" si="3"/>
        <v>0</v>
      </c>
      <c r="Q39" s="5"/>
      <c r="R39" s="5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12.6</v>
      </c>
      <c r="Y39" s="1">
        <v>2.6</v>
      </c>
      <c r="Z39" s="1">
        <v>0.4</v>
      </c>
      <c r="AA39" s="1">
        <v>3</v>
      </c>
      <c r="AB39" s="1">
        <v>4</v>
      </c>
      <c r="AC39" s="1">
        <v>0</v>
      </c>
      <c r="AD39" s="1">
        <v>0</v>
      </c>
      <c r="AE39" s="1">
        <v>0</v>
      </c>
      <c r="AF39" s="15" t="s">
        <v>38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79</v>
      </c>
      <c r="B40" s="1" t="s">
        <v>36</v>
      </c>
      <c r="C40" s="1">
        <v>58</v>
      </c>
      <c r="D40" s="1"/>
      <c r="E40" s="1"/>
      <c r="F40" s="1">
        <v>58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0</v>
      </c>
      <c r="M40" s="1"/>
      <c r="N40" s="1"/>
      <c r="O40" s="1"/>
      <c r="P40" s="1">
        <f t="shared" si="3"/>
        <v>0</v>
      </c>
      <c r="Q40" s="5"/>
      <c r="R40" s="5"/>
      <c r="S40" s="1"/>
      <c r="T40" s="1" t="e">
        <f t="shared" si="4"/>
        <v>#DIV/0!</v>
      </c>
      <c r="U40" s="1" t="e">
        <f t="shared" si="5"/>
        <v>#DIV/0!</v>
      </c>
      <c r="V40" s="1">
        <v>0</v>
      </c>
      <c r="W40" s="1">
        <v>0.6</v>
      </c>
      <c r="X40" s="1">
        <v>3</v>
      </c>
      <c r="Y40" s="1">
        <v>0.4</v>
      </c>
      <c r="Z40" s="1">
        <v>0.2</v>
      </c>
      <c r="AA40" s="1">
        <v>1.6</v>
      </c>
      <c r="AB40" s="1">
        <v>2.4</v>
      </c>
      <c r="AC40" s="1">
        <v>1.6</v>
      </c>
      <c r="AD40" s="1">
        <v>1.4</v>
      </c>
      <c r="AE40" s="1">
        <v>2.4</v>
      </c>
      <c r="AF40" s="15" t="s">
        <v>38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80</v>
      </c>
      <c r="B41" s="1" t="s">
        <v>36</v>
      </c>
      <c r="C41" s="1">
        <v>10</v>
      </c>
      <c r="D41" s="1"/>
      <c r="E41" s="1"/>
      <c r="F41" s="1">
        <v>10</v>
      </c>
      <c r="G41" s="8">
        <v>0.3</v>
      </c>
      <c r="H41" s="1" t="s">
        <v>37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0</v>
      </c>
      <c r="W41" s="1">
        <v>0</v>
      </c>
      <c r="X41" s="1">
        <v>0</v>
      </c>
      <c r="Y41" s="1">
        <v>0.8</v>
      </c>
      <c r="Z41" s="1">
        <v>0</v>
      </c>
      <c r="AA41" s="1">
        <v>1</v>
      </c>
      <c r="AB41" s="1">
        <v>2</v>
      </c>
      <c r="AC41" s="1">
        <v>0.2</v>
      </c>
      <c r="AD41" s="1">
        <v>1</v>
      </c>
      <c r="AE41" s="1">
        <v>1.2</v>
      </c>
      <c r="AF41" s="15" t="s">
        <v>38</v>
      </c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36</v>
      </c>
      <c r="C42" s="1">
        <v>28</v>
      </c>
      <c r="D42" s="1"/>
      <c r="E42" s="1"/>
      <c r="F42" s="1">
        <v>28</v>
      </c>
      <c r="G42" s="8">
        <v>0.3</v>
      </c>
      <c r="H42" s="1" t="s">
        <v>58</v>
      </c>
      <c r="I42" s="1">
        <v>1010027159</v>
      </c>
      <c r="J42" s="1"/>
      <c r="K42" s="1"/>
      <c r="L42" s="1">
        <f t="shared" si="2"/>
        <v>0</v>
      </c>
      <c r="M42" s="1"/>
      <c r="N42" s="1"/>
      <c r="O42" s="1"/>
      <c r="P42" s="1">
        <f t="shared" si="3"/>
        <v>0</v>
      </c>
      <c r="Q42" s="5"/>
      <c r="R42" s="5"/>
      <c r="S42" s="1"/>
      <c r="T42" s="1" t="e">
        <f t="shared" si="4"/>
        <v>#DIV/0!</v>
      </c>
      <c r="U42" s="1" t="e">
        <f t="shared" si="5"/>
        <v>#DIV/0!</v>
      </c>
      <c r="V42" s="1">
        <v>0</v>
      </c>
      <c r="W42" s="1">
        <v>0</v>
      </c>
      <c r="X42" s="1">
        <v>1.4</v>
      </c>
      <c r="Y42" s="1">
        <v>0.8</v>
      </c>
      <c r="Z42" s="1">
        <v>0</v>
      </c>
      <c r="AA42" s="1">
        <v>1</v>
      </c>
      <c r="AB42" s="1">
        <v>2</v>
      </c>
      <c r="AC42" s="1">
        <v>0.2</v>
      </c>
      <c r="AD42" s="1">
        <v>1.6</v>
      </c>
      <c r="AE42" s="1">
        <v>0.6</v>
      </c>
      <c r="AF42" s="15" t="s">
        <v>38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2025-06-30T12:26:13Z</dcterms:created>
  <dcterms:modified xsi:type="dcterms:W3CDTF">2025-07-02T13:41:33Z</dcterms:modified>
</cp:coreProperties>
</file>