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93E03D5-82BD-4294-B8A8-99DFBF9E3B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Y426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S528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Y276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Y269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Y261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2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O208" i="1"/>
  <c r="BM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8" i="1"/>
  <c r="Z26" i="1"/>
  <c r="Z32" i="1" s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BP55" i="1"/>
  <c r="BN55" i="1"/>
  <c r="Z55" i="1"/>
  <c r="BP63" i="1"/>
  <c r="BN63" i="1"/>
  <c r="Z63" i="1"/>
  <c r="Y72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2" i="1"/>
  <c r="BP95" i="1"/>
  <c r="BN95" i="1"/>
  <c r="Z95" i="1"/>
  <c r="Z101" i="1" s="1"/>
  <c r="BP99" i="1"/>
  <c r="BN99" i="1"/>
  <c r="Z99" i="1"/>
  <c r="BP108" i="1"/>
  <c r="BN108" i="1"/>
  <c r="Z108" i="1"/>
  <c r="Y115" i="1"/>
  <c r="BP112" i="1"/>
  <c r="BN112" i="1"/>
  <c r="Z112" i="1"/>
  <c r="BP120" i="1"/>
  <c r="BN120" i="1"/>
  <c r="Z120" i="1"/>
  <c r="Z134" i="1"/>
  <c r="F9" i="1"/>
  <c r="J9" i="1"/>
  <c r="Y24" i="1"/>
  <c r="BP53" i="1"/>
  <c r="BN53" i="1"/>
  <c r="Z53" i="1"/>
  <c r="Z58" i="1" s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BP77" i="1"/>
  <c r="BN77" i="1"/>
  <c r="Z77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D528" i="1"/>
  <c r="Y58" i="1"/>
  <c r="E528" i="1"/>
  <c r="Y93" i="1"/>
  <c r="F528" i="1"/>
  <c r="Y109" i="1"/>
  <c r="G528" i="1"/>
  <c r="Z133" i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Z155" i="1" s="1"/>
  <c r="BN152" i="1"/>
  <c r="BP152" i="1"/>
  <c r="Z154" i="1"/>
  <c r="BN154" i="1"/>
  <c r="Y155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Z179" i="1" s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BP213" i="1"/>
  <c r="BN213" i="1"/>
  <c r="Z213" i="1"/>
  <c r="Y217" i="1"/>
  <c r="Y223" i="1"/>
  <c r="BP221" i="1"/>
  <c r="BN221" i="1"/>
  <c r="Z221" i="1"/>
  <c r="Z222" i="1" s="1"/>
  <c r="Y150" i="1"/>
  <c r="Y162" i="1"/>
  <c r="Y189" i="1"/>
  <c r="Z208" i="1"/>
  <c r="BN208" i="1"/>
  <c r="BP208" i="1"/>
  <c r="BP209" i="1"/>
  <c r="BN209" i="1"/>
  <c r="BP211" i="1"/>
  <c r="BN211" i="1"/>
  <c r="Z211" i="1"/>
  <c r="BP215" i="1"/>
  <c r="BN215" i="1"/>
  <c r="Z215" i="1"/>
  <c r="Z300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Z252" i="1" s="1"/>
  <c r="BN248" i="1"/>
  <c r="Z250" i="1"/>
  <c r="BN250" i="1"/>
  <c r="Y253" i="1"/>
  <c r="L528" i="1"/>
  <c r="Z257" i="1"/>
  <c r="BN257" i="1"/>
  <c r="BP257" i="1"/>
  <c r="Z259" i="1"/>
  <c r="Z261" i="1" s="1"/>
  <c r="BN259" i="1"/>
  <c r="Y262" i="1"/>
  <c r="M528" i="1"/>
  <c r="Z266" i="1"/>
  <c r="Z269" i="1" s="1"/>
  <c r="BN266" i="1"/>
  <c r="BP266" i="1"/>
  <c r="Y270" i="1"/>
  <c r="O528" i="1"/>
  <c r="Z274" i="1"/>
  <c r="Z276" i="1" s="1"/>
  <c r="BN274" i="1"/>
  <c r="BP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407" i="1"/>
  <c r="Y234" i="1"/>
  <c r="BP299" i="1"/>
  <c r="BN299" i="1"/>
  <c r="Z299" i="1"/>
  <c r="Y301" i="1"/>
  <c r="Y310" i="1"/>
  <c r="BP303" i="1"/>
  <c r="BN303" i="1"/>
  <c r="Z303" i="1"/>
  <c r="Z310" i="1" s="1"/>
  <c r="BP307" i="1"/>
  <c r="BN307" i="1"/>
  <c r="Z307" i="1"/>
  <c r="BP315" i="1"/>
  <c r="BN315" i="1"/>
  <c r="Z315" i="1"/>
  <c r="BP323" i="1"/>
  <c r="BN323" i="1"/>
  <c r="Z323" i="1"/>
  <c r="Y325" i="1"/>
  <c r="Y332" i="1"/>
  <c r="Y338" i="1"/>
  <c r="Y345" i="1"/>
  <c r="Y357" i="1"/>
  <c r="Y363" i="1"/>
  <c r="Y367" i="1"/>
  <c r="Y380" i="1"/>
  <c r="Y384" i="1"/>
  <c r="Y388" i="1"/>
  <c r="Y408" i="1"/>
  <c r="Y412" i="1"/>
  <c r="Y419" i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U528" i="1"/>
  <c r="Y528" i="1"/>
  <c r="Z330" i="1"/>
  <c r="Z332" i="1" s="1"/>
  <c r="BN330" i="1"/>
  <c r="Z336" i="1"/>
  <c r="Z338" i="1" s="1"/>
  <c r="BN336" i="1"/>
  <c r="Z343" i="1"/>
  <c r="Z345" i="1" s="1"/>
  <c r="BN343" i="1"/>
  <c r="Y346" i="1"/>
  <c r="T528" i="1"/>
  <c r="Z351" i="1"/>
  <c r="Z357" i="1" s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Z376" i="1"/>
  <c r="Z379" i="1" s="1"/>
  <c r="BN376" i="1"/>
  <c r="Z378" i="1"/>
  <c r="BN378" i="1"/>
  <c r="Z382" i="1"/>
  <c r="Z383" i="1" s="1"/>
  <c r="BN382" i="1"/>
  <c r="BP382" i="1"/>
  <c r="Z386" i="1"/>
  <c r="Z388" i="1" s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Z418" i="1" s="1"/>
  <c r="BN417" i="1"/>
  <c r="Y418" i="1"/>
  <c r="Z421" i="1"/>
  <c r="Z425" i="1" s="1"/>
  <c r="BN421" i="1"/>
  <c r="BP421" i="1"/>
  <c r="Z423" i="1"/>
  <c r="BN423" i="1"/>
  <c r="Y431" i="1"/>
  <c r="Z528" i="1"/>
  <c r="Y455" i="1"/>
  <c r="Z441" i="1"/>
  <c r="Z455" i="1" s="1"/>
  <c r="BN441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471" i="1" l="1"/>
  <c r="Z217" i="1"/>
  <c r="Z115" i="1"/>
  <c r="Y522" i="1"/>
  <c r="Y519" i="1"/>
  <c r="Z504" i="1"/>
  <c r="Z493" i="1"/>
  <c r="Z324" i="1"/>
  <c r="Z318" i="1"/>
  <c r="Z233" i="1"/>
  <c r="Z205" i="1"/>
  <c r="Z123" i="1"/>
  <c r="Z523" i="1" s="1"/>
  <c r="Y518" i="1"/>
  <c r="Y520" i="1"/>
  <c r="Y521" i="1" l="1"/>
</calcChain>
</file>

<file path=xl/sharedStrings.xml><?xml version="1.0" encoding="utf-8"?>
<sst xmlns="http://schemas.openxmlformats.org/spreadsheetml/2006/main" count="2338" uniqueCount="830">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</sst>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45842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Пятница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1120</v>
      </c>
      <c r="Y42" s="584">
        <f>IFERROR(IF(X42="",0,CEILING((X42/$H42),1)*$H42),"")</f>
        <v>1120</v>
      </c>
      <c r="Z42" s="36">
        <f>IFERROR(IF(Y42=0,"",ROUNDUP(Y42/H42,0)*0.00902),"")</f>
        <v>2.5255999999999998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1178.8</v>
      </c>
      <c r="BN42" s="64">
        <f>IFERROR(Y42*I42/H42,"0")</f>
        <v>1178.8</v>
      </c>
      <c r="BO42" s="64">
        <f>IFERROR(1/J42*(X42/H42),"0")</f>
        <v>2.1212121212121211</v>
      </c>
      <c r="BP42" s="64">
        <f>IFERROR(1/J42*(Y42/H42),"0")</f>
        <v>2.1212121212121211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280</v>
      </c>
      <c r="Y44" s="585">
        <f>IFERROR(Y41/H41,"0")+IFERROR(Y42/H42,"0")+IFERROR(Y43/H43,"0")</f>
        <v>280</v>
      </c>
      <c r="Z44" s="585">
        <f>IFERROR(IF(Z41="",0,Z41),"0")+IFERROR(IF(Z42="",0,Z42),"0")+IFERROR(IF(Z43="",0,Z43),"0")</f>
        <v>2.5255999999999998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1120</v>
      </c>
      <c r="Y45" s="585">
        <f>IFERROR(SUM(Y41:Y43),"0")</f>
        <v>1120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1350</v>
      </c>
      <c r="Y57" s="584">
        <f t="shared" si="6"/>
        <v>1350</v>
      </c>
      <c r="Z57" s="36">
        <f>IFERROR(IF(Y57=0,"",ROUNDUP(Y57/H57,0)*0.00902),"")</f>
        <v>2.706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1413</v>
      </c>
      <c r="BN57" s="64">
        <f t="shared" si="8"/>
        <v>1413</v>
      </c>
      <c r="BO57" s="64">
        <f t="shared" si="9"/>
        <v>2.2727272727272729</v>
      </c>
      <c r="BP57" s="64">
        <f t="shared" si="10"/>
        <v>2.2727272727272729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300</v>
      </c>
      <c r="Y58" s="585">
        <f>IFERROR(Y52/H52,"0")+IFERROR(Y53/H53,"0")+IFERROR(Y54/H54,"0")+IFERROR(Y55/H55,"0")+IFERROR(Y56/H56,"0")+IFERROR(Y57/H57,"0")</f>
        <v>300</v>
      </c>
      <c r="Z58" s="585">
        <f>IFERROR(IF(Z52="",0,Z52),"0")+IFERROR(IF(Z53="",0,Z53),"0")+IFERROR(IF(Z54="",0,Z54),"0")+IFERROR(IF(Z55="",0,Z55),"0")+IFERROR(IF(Z56="",0,Z56),"0")+IFERROR(IF(Z57="",0,Z57),"0")</f>
        <v>2.706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1350</v>
      </c>
      <c r="Y59" s="585">
        <f>IFERROR(SUM(Y52:Y57),"0")</f>
        <v>1350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513</v>
      </c>
      <c r="Y91" s="584">
        <f>IFERROR(IF(X91="",0,CEILING((X91/$H91),1)*$H91),"")</f>
        <v>513</v>
      </c>
      <c r="Z91" s="36">
        <f>IFERROR(IF(Y91=0,"",ROUNDUP(Y91/H91,0)*0.00902),"")</f>
        <v>1.0282800000000001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536.94000000000005</v>
      </c>
      <c r="BN91" s="64">
        <f>IFERROR(Y91*I91/H91,"0")</f>
        <v>536.94000000000005</v>
      </c>
      <c r="BO91" s="64">
        <f>IFERROR(1/J91*(X91/H91),"0")</f>
        <v>0.86363636363636365</v>
      </c>
      <c r="BP91" s="64">
        <f>IFERROR(1/J91*(Y91/H91),"0")</f>
        <v>0.86363636363636365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114</v>
      </c>
      <c r="Y92" s="585">
        <f>IFERROR(Y89/H89,"0")+IFERROR(Y90/H90,"0")+IFERROR(Y91/H91,"0")</f>
        <v>114</v>
      </c>
      <c r="Z92" s="585">
        <f>IFERROR(IF(Z89="",0,Z89),"0")+IFERROR(IF(Z90="",0,Z90),"0")+IFERROR(IF(Z91="",0,Z91),"0")</f>
        <v>1.0282800000000001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513</v>
      </c>
      <c r="Y93" s="585">
        <f>IFERROR(SUM(Y89:Y91),"0")</f>
        <v>513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599.4</v>
      </c>
      <c r="Y98" s="584">
        <f t="shared" si="16"/>
        <v>599.40000000000009</v>
      </c>
      <c r="Z98" s="36">
        <f>IFERROR(IF(Y98=0,"",ROUNDUP(Y98/H98,0)*0.00651),"")</f>
        <v>1.4452199999999999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655.34399999999994</v>
      </c>
      <c r="BN98" s="64">
        <f t="shared" si="18"/>
        <v>655.34400000000005</v>
      </c>
      <c r="BO98" s="64">
        <f t="shared" si="19"/>
        <v>1.2197802197802197</v>
      </c>
      <c r="BP98" s="64">
        <f t="shared" si="20"/>
        <v>1.2197802197802201</v>
      </c>
    </row>
    <row r="99" spans="1:68" ht="27" customHeight="1" x14ac:dyDescent="0.25">
      <c r="A99" s="54" t="s">
        <v>197</v>
      </c>
      <c r="B99" s="54" t="s">
        <v>200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221.99999999999997</v>
      </c>
      <c r="Y101" s="585">
        <f>IFERROR(Y95/H95,"0")+IFERROR(Y96/H96,"0")+IFERROR(Y97/H97,"0")+IFERROR(Y98/H98,"0")+IFERROR(Y99/H99,"0")+IFERROR(Y100/H100,"0")</f>
        <v>222.00000000000003</v>
      </c>
      <c r="Z101" s="585">
        <f>IFERROR(IF(Z95="",0,Z95),"0")+IFERROR(IF(Z96="",0,Z96),"0")+IFERROR(IF(Z97="",0,Z97),"0")+IFERROR(IF(Z98="",0,Z98),"0")+IFERROR(IF(Z99="",0,Z99),"0")+IFERROR(IF(Z100="",0,Z100),"0")</f>
        <v>1.4452199999999999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599.4</v>
      </c>
      <c r="Y102" s="585">
        <f>IFERROR(SUM(Y95:Y100),"0")</f>
        <v>599.40000000000009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1156.5</v>
      </c>
      <c r="Y107" s="584">
        <f>IFERROR(IF(X107="",0,CEILING((X107/$H107),1)*$H107),"")</f>
        <v>1156.5</v>
      </c>
      <c r="Z107" s="36">
        <f>IFERROR(IF(Y107=0,"",ROUNDUP(Y107/H107,0)*0.00902),"")</f>
        <v>2.3181400000000001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1210.47</v>
      </c>
      <c r="BN107" s="64">
        <f>IFERROR(Y107*I107/H107,"0")</f>
        <v>1210.47</v>
      </c>
      <c r="BO107" s="64">
        <f>IFERROR(1/J107*(X107/H107),"0")</f>
        <v>1.946969696969697</v>
      </c>
      <c r="BP107" s="64">
        <f>IFERROR(1/J107*(Y107/H107),"0")</f>
        <v>1.946969696969697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257</v>
      </c>
      <c r="Y109" s="585">
        <f>IFERROR(Y105/H105,"0")+IFERROR(Y106/H106,"0")+IFERROR(Y107/H107,"0")+IFERROR(Y108/H108,"0")</f>
        <v>257</v>
      </c>
      <c r="Z109" s="585">
        <f>IFERROR(IF(Z105="",0,Z105),"0")+IFERROR(IF(Z106="",0,Z106),"0")+IFERROR(IF(Z107="",0,Z107),"0")+IFERROR(IF(Z108="",0,Z108),"0")</f>
        <v>2.3181400000000001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1156.5</v>
      </c>
      <c r="Y110" s="585">
        <f>IFERROR(SUM(Y105:Y108),"0")</f>
        <v>1156.5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1125.9000000000001</v>
      </c>
      <c r="Y121" s="584">
        <f>IFERROR(IF(X121="",0,CEILING((X121/$H121),1)*$H121),"")</f>
        <v>1125.9000000000001</v>
      </c>
      <c r="Z121" s="36">
        <f>IFERROR(IF(Y121=0,"",ROUNDUP(Y121/H121,0)*0.00651),"")</f>
        <v>2.7146699999999999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1230.9839999999999</v>
      </c>
      <c r="BN121" s="64">
        <f>IFERROR(Y121*I121/H121,"0")</f>
        <v>1230.9839999999999</v>
      </c>
      <c r="BO121" s="64">
        <f>IFERROR(1/J121*(X121/H121),"0")</f>
        <v>2.2912087912087915</v>
      </c>
      <c r="BP121" s="64">
        <f>IFERROR(1/J121*(Y121/H121),"0")</f>
        <v>2.2912087912087915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417</v>
      </c>
      <c r="Y123" s="585">
        <f>IFERROR(Y118/H118,"0")+IFERROR(Y119/H119,"0")+IFERROR(Y120/H120,"0")+IFERROR(Y121/H121,"0")+IFERROR(Y122/H122,"0")</f>
        <v>417</v>
      </c>
      <c r="Z123" s="585">
        <f>IFERROR(IF(Z118="",0,Z118),"0")+IFERROR(IF(Z119="",0,Z119),"0")+IFERROR(IF(Z120="",0,Z120),"0")+IFERROR(IF(Z121="",0,Z121),"0")+IFERROR(IF(Z122="",0,Z122),"0")</f>
        <v>2.7146699999999999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1125.9000000000001</v>
      </c>
      <c r="Y124" s="585">
        <f>IFERROR(SUM(Y118:Y122),"0")</f>
        <v>1125.9000000000001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151.19999999999999</v>
      </c>
      <c r="Y201" s="584">
        <f t="shared" si="26"/>
        <v>151.20000000000002</v>
      </c>
      <c r="Z201" s="36">
        <f>IFERROR(IF(Y201=0,"",ROUNDUP(Y201/H201,0)*0.00502),"")</f>
        <v>0.42168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162.11999999999998</v>
      </c>
      <c r="BN201" s="64">
        <f t="shared" si="28"/>
        <v>162.12</v>
      </c>
      <c r="BO201" s="64">
        <f t="shared" si="29"/>
        <v>0.35897435897435898</v>
      </c>
      <c r="BP201" s="64">
        <f t="shared" si="30"/>
        <v>0.35897435897435909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25.2</v>
      </c>
      <c r="Y203" s="584">
        <f t="shared" si="26"/>
        <v>25.2</v>
      </c>
      <c r="Z203" s="36">
        <f>IFERROR(IF(Y203=0,"",ROUNDUP(Y203/H203,0)*0.00502),"")</f>
        <v>7.0280000000000009E-2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26.599999999999998</v>
      </c>
      <c r="BN203" s="64">
        <f t="shared" si="28"/>
        <v>26.599999999999998</v>
      </c>
      <c r="BO203" s="64">
        <f t="shared" si="29"/>
        <v>5.9829059829059839E-2</v>
      </c>
      <c r="BP203" s="64">
        <f t="shared" si="30"/>
        <v>5.9829059829059839E-2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97.999999999999986</v>
      </c>
      <c r="Y205" s="585">
        <f>IFERROR(Y197/H197,"0")+IFERROR(Y198/H198,"0")+IFERROR(Y199/H199,"0")+IFERROR(Y200/H200,"0")+IFERROR(Y201/H201,"0")+IFERROR(Y202/H202,"0")+IFERROR(Y203/H203,"0")+IFERROR(Y204/H204,"0")</f>
        <v>98.000000000000014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0.49196000000000001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176.39999999999998</v>
      </c>
      <c r="Y206" s="585">
        <f>IFERROR(SUM(Y197:Y204),"0")</f>
        <v>176.4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600</v>
      </c>
      <c r="Y211" s="584">
        <f t="shared" si="31"/>
        <v>600</v>
      </c>
      <c r="Z211" s="36">
        <f t="shared" ref="Z211:Z216" si="36">IFERROR(IF(Y211=0,"",ROUNDUP(Y211/H211,0)*0.00651),"")</f>
        <v>1.6274999999999999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667.5</v>
      </c>
      <c r="BN211" s="64">
        <f t="shared" si="33"/>
        <v>667.5</v>
      </c>
      <c r="BO211" s="64">
        <f t="shared" si="34"/>
        <v>1.3736263736263736</v>
      </c>
      <c r="BP211" s="64">
        <f t="shared" si="35"/>
        <v>1.3736263736263736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480</v>
      </c>
      <c r="Y213" s="584">
        <f t="shared" si="31"/>
        <v>480</v>
      </c>
      <c r="Z213" s="36">
        <f t="shared" si="36"/>
        <v>1.302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530.40000000000009</v>
      </c>
      <c r="BN213" s="64">
        <f t="shared" si="33"/>
        <v>530.40000000000009</v>
      </c>
      <c r="BO213" s="64">
        <f t="shared" si="34"/>
        <v>1.098901098901099</v>
      </c>
      <c r="BP213" s="64">
        <f t="shared" si="35"/>
        <v>1.098901098901099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450</v>
      </c>
      <c r="Y217" s="585">
        <f>IFERROR(Y208/H208,"0")+IFERROR(Y209/H209,"0")+IFERROR(Y210/H210,"0")+IFERROR(Y211/H211,"0")+IFERROR(Y212/H212,"0")+IFERROR(Y213/H213,"0")+IFERROR(Y214/H214,"0")+IFERROR(Y215/H215,"0")+IFERROR(Y216/H216,"0")</f>
        <v>450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2.9295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1080</v>
      </c>
      <c r="Y218" s="585">
        <f>IFERROR(SUM(Y208:Y216),"0")</f>
        <v>1080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980.69999999999993</v>
      </c>
      <c r="Y343" s="584">
        <f>IFERROR(IF(X343="",0,CEILING((X343/$H343),1)*$H343),"")</f>
        <v>980.7</v>
      </c>
      <c r="Z343" s="36">
        <f>IFERROR(IF(Y343=0,"",ROUNDUP(Y343/H343,0)*0.00651),"")</f>
        <v>3.0401700000000003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1098.3839999999998</v>
      </c>
      <c r="BN343" s="64">
        <f>IFERROR(Y343*I343/H343,"0")</f>
        <v>1098.384</v>
      </c>
      <c r="BO343" s="64">
        <f>IFERROR(1/J343*(X343/H343),"0")</f>
        <v>2.5659340659340657</v>
      </c>
      <c r="BP343" s="64">
        <f>IFERROR(1/J343*(Y343/H343),"0")</f>
        <v>2.5659340659340661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281.39999999999998</v>
      </c>
      <c r="Y344" s="584">
        <f>IFERROR(IF(X344="",0,CEILING((X344/$H344),1)*$H344),"")</f>
        <v>281.40000000000003</v>
      </c>
      <c r="Z344" s="36">
        <f>IFERROR(IF(Y344=0,"",ROUNDUP(Y344/H344,0)*0.00651),"")</f>
        <v>0.87234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313.55999999999995</v>
      </c>
      <c r="BN344" s="64">
        <f>IFERROR(Y344*I344/H344,"0")</f>
        <v>313.56</v>
      </c>
      <c r="BO344" s="64">
        <f>IFERROR(1/J344*(X344/H344),"0")</f>
        <v>0.7362637362637362</v>
      </c>
      <c r="BP344" s="64">
        <f>IFERROR(1/J344*(Y344/H344),"0")</f>
        <v>0.73626373626373631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600.99999999999989</v>
      </c>
      <c r="Y345" s="585">
        <f>IFERROR(Y342/H342,"0")+IFERROR(Y343/H343,"0")+IFERROR(Y344/H344,"0")</f>
        <v>601</v>
      </c>
      <c r="Z345" s="585">
        <f>IFERROR(IF(Z342="",0,Z342),"0")+IFERROR(IF(Z343="",0,Z343),"0")+IFERROR(IF(Z344="",0,Z344),"0")</f>
        <v>3.9125100000000002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1262.0999999999999</v>
      </c>
      <c r="Y346" s="585">
        <f>IFERROR(SUM(Y342:Y344),"0")</f>
        <v>1262.1000000000001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0</v>
      </c>
      <c r="Y357" s="585">
        <f>IFERROR(Y350/H350,"0")+IFERROR(Y351/H351,"0")+IFERROR(Y352/H352,"0")+IFERROR(Y353/H353,"0")+IFERROR(Y354/H354,"0")+IFERROR(Y355/H355,"0")+IFERROR(Y356/H356,"0")</f>
        <v>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0</v>
      </c>
      <c r="Y358" s="585">
        <f>IFERROR(SUM(Y350:Y356),"0")</f>
        <v>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106</v>
      </c>
      <c r="L490" s="32"/>
      <c r="M490" s="33" t="s">
        <v>78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763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8383.2999999999993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8383.2999999999993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9024.1020000000008</v>
      </c>
      <c r="Y519" s="585">
        <f>IFERROR(SUM(BN22:BN515),"0")</f>
        <v>9024.1020000000008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17</v>
      </c>
      <c r="Y520" s="38">
        <f>ROUNDUP(SUM(BP22:BP515),0)</f>
        <v>17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9449.1020000000008</v>
      </c>
      <c r="Y521" s="585">
        <f>GrossWeightTotalR+PalletQtyTotalR*25</f>
        <v>9449.1020000000008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2739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2739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20.071880000000004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1120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1350</v>
      </c>
      <c r="E528" s="46">
        <f>IFERROR(Y89*1,"0")+IFERROR(Y90*1,"0")+IFERROR(Y91*1,"0")+IFERROR(Y95*1,"0")+IFERROR(Y96*1,"0")+IFERROR(Y97*1,"0")+IFERROR(Y98*1,"0")+IFERROR(Y99*1,"0")+IFERROR(Y100*1,"0")</f>
        <v>1112.4000000000001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2282.4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1256.4000000000001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1262.1000000000001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yECzj/EpwOpQ+6WsWKt+/CrrULv5MaiGEzzHzZiUqRNh6StXJukWs/XL38SvC2vXsJyS/DSYowttzTO2exWnbQ==" saltValue="dBQuUtIfF7PbvaDSGw+H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XM2/aB67sOw9sbJclX2NrgpL9GRgQLzkSL9ncXEHRjo7eIkq+doyLd+ADMxA4aNvXgZw/DuOypG//vg8eM1h2Q==" saltValue="s0IZVCPV5OK8+Q9a48Nh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2025-07-02T08:49:35Z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