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940442-B39A-4B5D-AAF4-FF661D1171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518" i="1" s="1"/>
  <c r="X23" i="1"/>
  <c r="BO22" i="1"/>
  <c r="BM22" i="1"/>
  <c r="Y22" i="1"/>
  <c r="Y23" i="1" s="1"/>
  <c r="H10" i="1"/>
  <c r="A9" i="1"/>
  <c r="F10" i="1" s="1"/>
  <c r="D7" i="1"/>
  <c r="Q6" i="1"/>
  <c r="P2" i="1"/>
  <c r="BP61" i="1" l="1"/>
  <c r="BN61" i="1"/>
  <c r="Z61" i="1"/>
  <c r="BP106" i="1"/>
  <c r="BN106" i="1"/>
  <c r="Z106" i="1"/>
  <c r="BP133" i="1"/>
  <c r="BN133" i="1"/>
  <c r="Z133" i="1"/>
  <c r="BP137" i="1"/>
  <c r="BN137" i="1"/>
  <c r="Z137" i="1"/>
  <c r="BP176" i="1"/>
  <c r="BN176" i="1"/>
  <c r="Z176" i="1"/>
  <c r="BP211" i="1"/>
  <c r="BN211" i="1"/>
  <c r="Z211" i="1"/>
  <c r="BP248" i="1"/>
  <c r="BN248" i="1"/>
  <c r="Z248" i="1"/>
  <c r="BP274" i="1"/>
  <c r="BN274" i="1"/>
  <c r="Z274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BP42" i="1"/>
  <c r="BN42" i="1"/>
  <c r="Z42" i="1"/>
  <c r="BP77" i="1"/>
  <c r="BN77" i="1"/>
  <c r="Z77" i="1"/>
  <c r="BP118" i="1"/>
  <c r="BN118" i="1"/>
  <c r="Z118" i="1"/>
  <c r="BP166" i="1"/>
  <c r="BN166" i="1"/>
  <c r="Z166" i="1"/>
  <c r="BP199" i="1"/>
  <c r="BN199" i="1"/>
  <c r="Z199" i="1"/>
  <c r="BP228" i="1"/>
  <c r="BN228" i="1"/>
  <c r="Z228" i="1"/>
  <c r="BP266" i="1"/>
  <c r="BN266" i="1"/>
  <c r="Z266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32" i="1"/>
  <c r="D528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Z99" i="1"/>
  <c r="BN99" i="1"/>
  <c r="F528" i="1"/>
  <c r="Z108" i="1"/>
  <c r="BN108" i="1"/>
  <c r="Z114" i="1"/>
  <c r="BN114" i="1"/>
  <c r="Y124" i="1"/>
  <c r="Z120" i="1"/>
  <c r="BN120" i="1"/>
  <c r="Z126" i="1"/>
  <c r="BN126" i="1"/>
  <c r="BP126" i="1"/>
  <c r="Z143" i="1"/>
  <c r="BN143" i="1"/>
  <c r="Y156" i="1"/>
  <c r="Z154" i="1"/>
  <c r="BN154" i="1"/>
  <c r="Y155" i="1"/>
  <c r="Z160" i="1"/>
  <c r="Z161" i="1" s="1"/>
  <c r="BN160" i="1"/>
  <c r="BP160" i="1"/>
  <c r="Z164" i="1"/>
  <c r="BN164" i="1"/>
  <c r="Z168" i="1"/>
  <c r="BN168" i="1"/>
  <c r="Z172" i="1"/>
  <c r="BN172" i="1"/>
  <c r="Z178" i="1"/>
  <c r="BN178" i="1"/>
  <c r="Z193" i="1"/>
  <c r="BN193" i="1"/>
  <c r="Z197" i="1"/>
  <c r="BN197" i="1"/>
  <c r="Z201" i="1"/>
  <c r="BN201" i="1"/>
  <c r="Z209" i="1"/>
  <c r="BN209" i="1"/>
  <c r="Z213" i="1"/>
  <c r="BN213" i="1"/>
  <c r="Z221" i="1"/>
  <c r="BN221" i="1"/>
  <c r="Z226" i="1"/>
  <c r="BN226" i="1"/>
  <c r="Z230" i="1"/>
  <c r="BN230" i="1"/>
  <c r="Z236" i="1"/>
  <c r="BN236" i="1"/>
  <c r="BP236" i="1"/>
  <c r="Z250" i="1"/>
  <c r="BN250" i="1"/>
  <c r="Z259" i="1"/>
  <c r="BN259" i="1"/>
  <c r="Z295" i="1"/>
  <c r="BN295" i="1"/>
  <c r="BP297" i="1"/>
  <c r="BN297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46" i="1"/>
  <c r="Y425" i="1"/>
  <c r="H9" i="1"/>
  <c r="Y33" i="1"/>
  <c r="Y45" i="1"/>
  <c r="Y49" i="1"/>
  <c r="Y58" i="1"/>
  <c r="Y72" i="1"/>
  <c r="Y80" i="1"/>
  <c r="Y93" i="1"/>
  <c r="Y102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5" i="1"/>
  <c r="BP142" i="1"/>
  <c r="BN142" i="1"/>
  <c r="Z142" i="1"/>
  <c r="BP165" i="1"/>
  <c r="BN165" i="1"/>
  <c r="Z165" i="1"/>
  <c r="Y173" i="1"/>
  <c r="BP202" i="1"/>
  <c r="BN202" i="1"/>
  <c r="Z202" i="1"/>
  <c r="BP214" i="1"/>
  <c r="BN214" i="1"/>
  <c r="Z214" i="1"/>
  <c r="BP231" i="1"/>
  <c r="BN231" i="1"/>
  <c r="Z231" i="1"/>
  <c r="Y252" i="1"/>
  <c r="BP246" i="1"/>
  <c r="BN246" i="1"/>
  <c r="Z246" i="1"/>
  <c r="Y253" i="1"/>
  <c r="BP249" i="1"/>
  <c r="BN249" i="1"/>
  <c r="Z249" i="1"/>
  <c r="BP258" i="1"/>
  <c r="BN258" i="1"/>
  <c r="Z258" i="1"/>
  <c r="BP275" i="1"/>
  <c r="BN275" i="1"/>
  <c r="Z275" i="1"/>
  <c r="Y277" i="1"/>
  <c r="Y285" i="1"/>
  <c r="BP284" i="1"/>
  <c r="BN284" i="1"/>
  <c r="Z284" i="1"/>
  <c r="Z285" i="1" s="1"/>
  <c r="Q528" i="1"/>
  <c r="Y290" i="1"/>
  <c r="BP289" i="1"/>
  <c r="BN289" i="1"/>
  <c r="Z289" i="1"/>
  <c r="Z290" i="1" s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A10" i="1"/>
  <c r="Y37" i="1"/>
  <c r="Y66" i="1"/>
  <c r="Y86" i="1"/>
  <c r="BP100" i="1"/>
  <c r="BN100" i="1"/>
  <c r="Z100" i="1"/>
  <c r="Y110" i="1"/>
  <c r="BP105" i="1"/>
  <c r="BN105" i="1"/>
  <c r="Z105" i="1"/>
  <c r="Y109" i="1"/>
  <c r="Y140" i="1"/>
  <c r="BP169" i="1"/>
  <c r="BN169" i="1"/>
  <c r="Z169" i="1"/>
  <c r="BP177" i="1"/>
  <c r="BN177" i="1"/>
  <c r="Z177" i="1"/>
  <c r="BP198" i="1"/>
  <c r="BN198" i="1"/>
  <c r="Z198" i="1"/>
  <c r="BP210" i="1"/>
  <c r="BN210" i="1"/>
  <c r="Z210" i="1"/>
  <c r="BP227" i="1"/>
  <c r="BN227" i="1"/>
  <c r="Z227" i="1"/>
  <c r="BP242" i="1"/>
  <c r="BN242" i="1"/>
  <c r="Z242" i="1"/>
  <c r="Y244" i="1"/>
  <c r="BP267" i="1"/>
  <c r="BN267" i="1"/>
  <c r="Z267" i="1"/>
  <c r="P528" i="1"/>
  <c r="Y281" i="1"/>
  <c r="BP280" i="1"/>
  <c r="BN280" i="1"/>
  <c r="Z280" i="1"/>
  <c r="Z281" i="1" s="1"/>
  <c r="Y282" i="1"/>
  <c r="Y286" i="1"/>
  <c r="Y291" i="1"/>
  <c r="Y338" i="1"/>
  <c r="BP335" i="1"/>
  <c r="BN335" i="1"/>
  <c r="Z335" i="1"/>
  <c r="Y339" i="1"/>
  <c r="BP344" i="1"/>
  <c r="BN344" i="1"/>
  <c r="Z344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18" i="1" l="1"/>
  <c r="Z222" i="1"/>
  <c r="Z155" i="1"/>
  <c r="Z179" i="1"/>
  <c r="Z318" i="1"/>
  <c r="Z504" i="1"/>
  <c r="Z65" i="1"/>
  <c r="Y522" i="1"/>
  <c r="Z32" i="1"/>
  <c r="Z109" i="1"/>
  <c r="Z498" i="1"/>
  <c r="Z425" i="1"/>
  <c r="Z332" i="1"/>
  <c r="Z310" i="1"/>
  <c r="Z276" i="1"/>
  <c r="Z205" i="1"/>
  <c r="Z173" i="1"/>
  <c r="Z101" i="1"/>
  <c r="Z80" i="1"/>
  <c r="Y520" i="1"/>
  <c r="Z44" i="1"/>
  <c r="Y519" i="1"/>
  <c r="Z233" i="1"/>
  <c r="Z144" i="1"/>
  <c r="Z511" i="1"/>
  <c r="Y521" i="1"/>
  <c r="Z407" i="1"/>
  <c r="Z217" i="1"/>
  <c r="Z252" i="1"/>
  <c r="Z455" i="1"/>
  <c r="Y518" i="1"/>
  <c r="Z493" i="1"/>
  <c r="Z471" i="1"/>
  <c r="Z269" i="1"/>
  <c r="Z477" i="1"/>
  <c r="Z461" i="1"/>
  <c r="Z92" i="1"/>
  <c r="Z71" i="1"/>
  <c r="Z58" i="1"/>
  <c r="X521" i="1"/>
  <c r="Z338" i="1"/>
  <c r="Z379" i="1"/>
  <c r="Z357" i="1"/>
  <c r="Z300" i="1"/>
  <c r="Z523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<sst xmlns="http://schemas.openxmlformats.org/spreadsheetml/2006/main" count="2341" uniqueCount="831">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</sst>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45843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280</v>
      </c>
      <c r="Y42" s="58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79.259259259259267</v>
      </c>
      <c r="Y44" s="585">
        <f>IFERROR(Y41/H41,"0")+IFERROR(Y42/H42,"0")+IFERROR(Y43/H43,"0")</f>
        <v>80</v>
      </c>
      <c r="Z44" s="585">
        <f>IFERROR(IF(Z41="",0,Z41),"0")+IFERROR(IF(Z42="",0,Z42),"0")+IFERROR(IF(Z43="",0,Z43),"0")</f>
        <v>0.82119999999999993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380</v>
      </c>
      <c r="Y45" s="585">
        <f>IFERROR(SUM(Y41:Y43),"0")</f>
        <v>388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250</v>
      </c>
      <c r="Y53" s="58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123.14814814814815</v>
      </c>
      <c r="Y58" s="585">
        <f>IFERROR(Y52/H52,"0")+IFERROR(Y53/H53,"0")+IFERROR(Y54/H54,"0")+IFERROR(Y55/H55,"0")+IFERROR(Y56/H56,"0")+IFERROR(Y57/H57,"0")</f>
        <v>124</v>
      </c>
      <c r="Z58" s="585">
        <f>IFERROR(IF(Z52="",0,Z52),"0")+IFERROR(IF(Z53="",0,Z53),"0")+IFERROR(IF(Z54="",0,Z54),"0")+IFERROR(IF(Z55="",0,Z55),"0")+IFERROR(IF(Z56="",0,Z56),"0")+IFERROR(IF(Z57="",0,Z57),"0")</f>
        <v>1.3575200000000001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700</v>
      </c>
      <c r="Y59" s="585">
        <f>IFERROR(SUM(Y52:Y57),"0")</f>
        <v>709.2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250</v>
      </c>
      <c r="Y61" s="58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202.5</v>
      </c>
      <c r="Y64" s="584">
        <f>IFERROR(IF(X64="",0,CEILING((X64/$H64),1)*$H64),"")</f>
        <v>202.5</v>
      </c>
      <c r="Z64" s="36">
        <f>IFERROR(IF(Y64=0,"",ROUNDUP(Y64/H64,0)*0.00651),"")</f>
        <v>0.48825000000000002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215.99999999999997</v>
      </c>
      <c r="BN64" s="64">
        <f>IFERROR(Y64*I64/H64,"0")</f>
        <v>215.99999999999997</v>
      </c>
      <c r="BO64" s="64">
        <f>IFERROR(1/J64*(X64/H64),"0")</f>
        <v>0.41208791208791212</v>
      </c>
      <c r="BP64" s="64">
        <f>IFERROR(1/J64*(Y64/H64),"0")</f>
        <v>0.41208791208791212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98.148148148148152</v>
      </c>
      <c r="Y65" s="585">
        <f>IFERROR(Y61/H61,"0")+IFERROR(Y62/H62,"0")+IFERROR(Y63/H63,"0")+IFERROR(Y64/H64,"0")</f>
        <v>99</v>
      </c>
      <c r="Z65" s="585">
        <f>IFERROR(IF(Z61="",0,Z61),"0")+IFERROR(IF(Z62="",0,Z62),"0")+IFERROR(IF(Z63="",0,Z63),"0")+IFERROR(IF(Z64="",0,Z64),"0")</f>
        <v>0.94377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452.5</v>
      </c>
      <c r="Y66" s="585">
        <f>IFERROR(SUM(Y61:Y64),"0")</f>
        <v>461.70000000000005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100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540</v>
      </c>
      <c r="Y91" s="584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129.25925925925927</v>
      </c>
      <c r="Y92" s="585">
        <f>IFERROR(Y89/H89,"0")+IFERROR(Y90/H90,"0")+IFERROR(Y91/H91,"0")</f>
        <v>130</v>
      </c>
      <c r="Z92" s="585">
        <f>IFERROR(IF(Z89="",0,Z89),"0")+IFERROR(IF(Z90="",0,Z90),"0")+IFERROR(IF(Z91="",0,Z91),"0")</f>
        <v>1.2722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640</v>
      </c>
      <c r="Y93" s="585">
        <f>IFERROR(SUM(Y89:Y91),"0")</f>
        <v>648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300</v>
      </c>
      <c r="Y95" s="584">
        <f t="shared" ref="Y95:Y100" si="16"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319.22222222222223</v>
      </c>
      <c r="BN95" s="64">
        <f t="shared" ref="BN95:BN100" si="18">IFERROR(Y95*I95/H95,"0")</f>
        <v>327.52199999999999</v>
      </c>
      <c r="BO95" s="64">
        <f t="shared" ref="BO95:BO100" si="19">IFERROR(1/J95*(X95/H95),"0")</f>
        <v>0.57870370370370372</v>
      </c>
      <c r="BP95" s="64">
        <f t="shared" ref="BP95:BP100" si="20">IFERROR(1/J95*(Y95/H95),"0")</f>
        <v>0.59375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203.7037037037037</v>
      </c>
      <c r="Y101" s="585">
        <f>IFERROR(Y95/H95,"0")+IFERROR(Y96/H96,"0")+IFERROR(Y97/H97,"0")+IFERROR(Y98/H98,"0")+IFERROR(Y99/H99,"0")+IFERROR(Y100/H100,"0")</f>
        <v>205</v>
      </c>
      <c r="Z101" s="585">
        <f>IFERROR(IF(Z95="",0,Z95),"0")+IFERROR(IF(Z96="",0,Z96),"0")+IFERROR(IF(Z97="",0,Z97),"0")+IFERROR(IF(Z98="",0,Z98),"0")+IFERROR(IF(Z99="",0,Z99),"0")+IFERROR(IF(Z100="",0,Z100),"0")</f>
        <v>1.8084099999999999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750</v>
      </c>
      <c r="Y102" s="585">
        <f>IFERROR(SUM(Y95:Y100),"0")</f>
        <v>758.7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50</v>
      </c>
      <c r="Y105" s="584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495</v>
      </c>
      <c r="Y107" s="584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114.62962962962963</v>
      </c>
      <c r="Y109" s="585">
        <f>IFERROR(Y105/H105,"0")+IFERROR(Y106/H106,"0")+IFERROR(Y107/H107,"0")+IFERROR(Y108/H108,"0")</f>
        <v>115</v>
      </c>
      <c r="Z109" s="585">
        <f>IFERROR(IF(Z105="",0,Z105),"0")+IFERROR(IF(Z106="",0,Z106),"0")+IFERROR(IF(Z107="",0,Z107),"0")+IFERROR(IF(Z108="",0,Z108),"0")</f>
        <v>1.0871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545</v>
      </c>
      <c r="Y110" s="585">
        <f>IFERROR(SUM(Y105:Y108),"0")</f>
        <v>549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630</v>
      </c>
      <c r="Y121" s="584">
        <f>IFERROR(IF(X121="",0,CEILING((X121/$H121),1)*$H121),"")</f>
        <v>631.80000000000007</v>
      </c>
      <c r="Z121" s="36">
        <f>IFERROR(IF(Y121=0,"",ROUNDUP(Y121/H121,0)*0.00651),"")</f>
        <v>1.5233400000000001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688.8</v>
      </c>
      <c r="BN121" s="64">
        <f>IFERROR(Y121*I121/H121,"0")</f>
        <v>690.76800000000003</v>
      </c>
      <c r="BO121" s="64">
        <f>IFERROR(1/J121*(X121/H121),"0")</f>
        <v>1.2820512820512819</v>
      </c>
      <c r="BP121" s="64">
        <f>IFERROR(1/J121*(Y121/H121),"0")</f>
        <v>1.2857142857142858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24</v>
      </c>
      <c r="Y122" s="584">
        <f>IFERROR(IF(X122="",0,CEILING((X122/$H122),1)*$H122),"")</f>
        <v>25.2</v>
      </c>
      <c r="Z122" s="36">
        <f>IFERROR(IF(Y122=0,"",ROUNDUP(Y122/H122,0)*0.00651),"")</f>
        <v>9.1139999999999999E-2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26.4</v>
      </c>
      <c r="BN122" s="64">
        <f>IFERROR(Y122*I122/H122,"0")</f>
        <v>27.72</v>
      </c>
      <c r="BO122" s="64">
        <f>IFERROR(1/J122*(X122/H122),"0")</f>
        <v>7.3260073260073263E-2</v>
      </c>
      <c r="BP122" s="64">
        <f>IFERROR(1/J122*(Y122/H122),"0")</f>
        <v>7.6923076923076927E-2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320.7407407407407</v>
      </c>
      <c r="Y123" s="585">
        <f>IFERROR(Y118/H118,"0")+IFERROR(Y119/H119,"0")+IFERROR(Y120/H120,"0")+IFERROR(Y121/H121,"0")+IFERROR(Y122/H122,"0")</f>
        <v>323</v>
      </c>
      <c r="Z123" s="585">
        <f>IFERROR(IF(Z118="",0,Z118),"0")+IFERROR(IF(Z119="",0,Z119),"0")+IFERROR(IF(Z120="",0,Z120),"0")+IFERROR(IF(Z121="",0,Z121),"0")+IFERROR(IF(Z122="",0,Z122),"0")</f>
        <v>3.0379800000000001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1254</v>
      </c>
      <c r="Y124" s="585">
        <f>IFERROR(SUM(Y118:Y122),"0")</f>
        <v>1264.5000000000002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16.5</v>
      </c>
      <c r="Y127" s="584">
        <f>IFERROR(IF(X127="",0,CEILING((X127/$H127),1)*$H127),"")</f>
        <v>17.82</v>
      </c>
      <c r="Z127" s="36">
        <f>IFERROR(IF(Y127=0,"",ROUNDUP(Y127/H127,0)*0.00651),"")</f>
        <v>5.8590000000000003E-2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18.649999999999999</v>
      </c>
      <c r="BN127" s="64">
        <f>IFERROR(Y127*I127/H127,"0")</f>
        <v>20.141999999999999</v>
      </c>
      <c r="BO127" s="64">
        <f>IFERROR(1/J127*(X127/H127),"0")</f>
        <v>4.5787545787545791E-2</v>
      </c>
      <c r="BP127" s="64">
        <f>IFERROR(1/J127*(Y127/H127),"0")</f>
        <v>4.9450549450549455E-2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8.3333333333333339</v>
      </c>
      <c r="Y128" s="585">
        <f>IFERROR(Y126/H126,"0")+IFERROR(Y127/H127,"0")</f>
        <v>9</v>
      </c>
      <c r="Z128" s="585">
        <f>IFERROR(IF(Z126="",0,Z126),"0")+IFERROR(IF(Z127="",0,Z127),"0")</f>
        <v>5.8590000000000003E-2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16.5</v>
      </c>
      <c r="Y129" s="585">
        <f>IFERROR(SUM(Y126:Y127),"0")</f>
        <v>17.82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100</v>
      </c>
      <c r="Y133" s="584">
        <f>IFERROR(IF(X133="",0,CEILING((X133/$H133),1)*$H133),"")</f>
        <v>102.4</v>
      </c>
      <c r="Z133" s="36">
        <f>IFERROR(IF(Y133=0,"",ROUNDUP(Y133/H133,0)*0.00651),"")</f>
        <v>0.20832000000000001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105.625</v>
      </c>
      <c r="BN133" s="64">
        <f>IFERROR(Y133*I133/H133,"0")</f>
        <v>108.16</v>
      </c>
      <c r="BO133" s="64">
        <f>IFERROR(1/J133*(X133/H133),"0")</f>
        <v>0.1717032967032967</v>
      </c>
      <c r="BP133" s="64">
        <f>IFERROR(1/J133*(Y133/H133),"0")</f>
        <v>0.17582417582417584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31.25</v>
      </c>
      <c r="Y134" s="585">
        <f>IFERROR(Y132/H132,"0")+IFERROR(Y133/H133,"0")</f>
        <v>32</v>
      </c>
      <c r="Z134" s="585">
        <f>IFERROR(IF(Z132="",0,Z132),"0")+IFERROR(IF(Z133="",0,Z133),"0")</f>
        <v>0.20832000000000001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100</v>
      </c>
      <c r="Y135" s="585">
        <f>IFERROR(SUM(Y132:Y133),"0")</f>
        <v>102.4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59.499999999999993</v>
      </c>
      <c r="Y137" s="584">
        <f>IFERROR(IF(X137="",0,CEILING((X137/$H137),1)*$H137),"")</f>
        <v>61.599999999999994</v>
      </c>
      <c r="Z137" s="36">
        <f>IFERROR(IF(Y137=0,"",ROUNDUP(Y137/H137,0)*0.00651),"")</f>
        <v>0.14322000000000001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65.195000000000007</v>
      </c>
      <c r="BN137" s="64">
        <f>IFERROR(Y137*I137/H137,"0")</f>
        <v>67.496000000000009</v>
      </c>
      <c r="BO137" s="64">
        <f>IFERROR(1/J137*(X137/H137),"0")</f>
        <v>0.11675824175824177</v>
      </c>
      <c r="BP137" s="64">
        <f>IFERROR(1/J137*(Y137/H137),"0")</f>
        <v>0.12087912087912089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21.25</v>
      </c>
      <c r="Y139" s="585">
        <f>IFERROR(Y137/H137,"0")+IFERROR(Y138/H138,"0")</f>
        <v>22</v>
      </c>
      <c r="Z139" s="585">
        <f>IFERROR(IF(Z137="",0,Z137),"0")+IFERROR(IF(Z138="",0,Z138),"0")</f>
        <v>0.14322000000000001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59.499999999999993</v>
      </c>
      <c r="Y140" s="585">
        <f>IFERROR(SUM(Y137:Y138),"0")</f>
        <v>61.599999999999994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99</v>
      </c>
      <c r="Y143" s="584">
        <f>IFERROR(IF(X143="",0,CEILING((X143/$H143),1)*$H143),"")</f>
        <v>100.32000000000001</v>
      </c>
      <c r="Z143" s="36">
        <f>IFERROR(IF(Y143=0,"",ROUNDUP(Y143/H143,0)*0.00651),"")</f>
        <v>0.24738000000000002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109.05</v>
      </c>
      <c r="BN143" s="64">
        <f>IFERROR(Y143*I143/H143,"0")</f>
        <v>110.504</v>
      </c>
      <c r="BO143" s="64">
        <f>IFERROR(1/J143*(X143/H143),"0")</f>
        <v>0.20604395604395606</v>
      </c>
      <c r="BP143" s="64">
        <f>IFERROR(1/J143*(Y143/H143),"0")</f>
        <v>0.2087912087912088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37.5</v>
      </c>
      <c r="Y144" s="585">
        <f>IFERROR(Y142/H142,"0")+IFERROR(Y143/H143,"0")</f>
        <v>38</v>
      </c>
      <c r="Z144" s="585">
        <f>IFERROR(IF(Z142="",0,Z142),"0")+IFERROR(IF(Z143="",0,Z143),"0")</f>
        <v>0.24738000000000002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99</v>
      </c>
      <c r="Y145" s="585">
        <f>IFERROR(SUM(Y142:Y143),"0")</f>
        <v>100.32000000000001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80</v>
      </c>
      <c r="Y164" s="584">
        <f t="shared" ref="Y164:Y172" si="21">IFERROR(IF(X164="",0,CEILING((X164/$H164),1)*$H164),"")</f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85.142857142857125</v>
      </c>
      <c r="BN164" s="64">
        <f t="shared" ref="BN164:BN172" si="23">IFERROR(Y164*I164/H164,"0")</f>
        <v>89.399999999999991</v>
      </c>
      <c r="BO164" s="64">
        <f t="shared" ref="BO164:BO172" si="24">IFERROR(1/J164*(X164/H164),"0")</f>
        <v>0.14430014430014429</v>
      </c>
      <c r="BP164" s="64">
        <f t="shared" ref="BP164:BP172" si="25">IFERROR(1/J164*(Y164/H164),"0")</f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150</v>
      </c>
      <c r="Y166" s="584">
        <f t="shared" si="21"/>
        <v>151.20000000000002</v>
      </c>
      <c r="Z166" s="36">
        <f>IFERROR(IF(Y166=0,"",ROUNDUP(Y166/H166,0)*0.00902),"")</f>
        <v>0.32472000000000001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157.5</v>
      </c>
      <c r="BN166" s="64">
        <f t="shared" si="23"/>
        <v>158.76000000000002</v>
      </c>
      <c r="BO166" s="64">
        <f t="shared" si="24"/>
        <v>0.27056277056277056</v>
      </c>
      <c r="BP166" s="64">
        <f t="shared" si="25"/>
        <v>0.27272727272727271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122.5</v>
      </c>
      <c r="Y167" s="584">
        <f t="shared" si="21"/>
        <v>123.9</v>
      </c>
      <c r="Z167" s="36">
        <f>IFERROR(IF(Y167=0,"",ROUNDUP(Y167/H167,0)*0.00502),"")</f>
        <v>0.29618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130.08333333333334</v>
      </c>
      <c r="BN167" s="64">
        <f t="shared" si="23"/>
        <v>131.57</v>
      </c>
      <c r="BO167" s="64">
        <f t="shared" si="24"/>
        <v>0.2492877492877493</v>
      </c>
      <c r="BP167" s="64">
        <f t="shared" si="25"/>
        <v>0.25213675213675218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122.5</v>
      </c>
      <c r="Y168" s="584">
        <f t="shared" si="21"/>
        <v>123.9</v>
      </c>
      <c r="Z168" s="36">
        <f>IFERROR(IF(Y168=0,"",ROUNDUP(Y168/H168,0)*0.00502),"")</f>
        <v>0.29618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130.08333333333334</v>
      </c>
      <c r="BN168" s="64">
        <f t="shared" si="23"/>
        <v>131.57</v>
      </c>
      <c r="BO168" s="64">
        <f t="shared" si="24"/>
        <v>0.2492877492877493</v>
      </c>
      <c r="BP168" s="64">
        <f t="shared" si="25"/>
        <v>0.25213675213675218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210</v>
      </c>
      <c r="Y170" s="584">
        <f t="shared" si="21"/>
        <v>210</v>
      </c>
      <c r="Z170" s="36">
        <f>IFERROR(IF(Y170=0,"",ROUNDUP(Y170/H170,0)*0.00502),"")</f>
        <v>0.502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220.00000000000003</v>
      </c>
      <c r="BN170" s="64">
        <f t="shared" si="23"/>
        <v>220.00000000000003</v>
      </c>
      <c r="BO170" s="64">
        <f t="shared" si="24"/>
        <v>0.42735042735042739</v>
      </c>
      <c r="BP170" s="64">
        <f t="shared" si="25"/>
        <v>0.42735042735042739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276.1904761904762</v>
      </c>
      <c r="Y173" s="585">
        <f>IFERROR(Y164/H164,"0")+IFERROR(Y165/H165,"0")+IFERROR(Y166/H166,"0")+IFERROR(Y167/H167,"0")+IFERROR(Y168/H168,"0")+IFERROR(Y169/H169,"0")+IFERROR(Y170/H170,"0")+IFERROR(Y171/H171,"0")+IFERROR(Y172/H172,"0")</f>
        <v>279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1.6445800000000002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705</v>
      </c>
      <c r="Y174" s="585">
        <f>IFERROR(SUM(Y164:Y172),"0")</f>
        <v>714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11.111111111111112</v>
      </c>
      <c r="Y179" s="585">
        <f>IFERROR(Y176/H176,"0")+IFERROR(Y177/H177,"0")+IFERROR(Y178/H178,"0")</f>
        <v>12</v>
      </c>
      <c r="Z179" s="585">
        <f>IFERROR(IF(Z176="",0,Z176),"0")+IFERROR(IF(Z177="",0,Z177),"0")+IFERROR(IF(Z178="",0,Z178),"0")</f>
        <v>7.0800000000000002E-2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14.000000000000002</v>
      </c>
      <c r="Y180" s="585">
        <f>IFERROR(SUM(Y176:Y178),"0")</f>
        <v>15.120000000000001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250</v>
      </c>
      <c r="Y197" s="584">
        <f t="shared" ref="Y197:Y204" si="26">IFERROR(IF(X197="",0,CEILING((X197/$H197),1)*$H197),"")</f>
        <v>253.8</v>
      </c>
      <c r="Z197" s="36">
        <f>IFERROR(IF(Y197=0,"",ROUNDUP(Y197/H197,0)*0.00902),"")</f>
        <v>0.42393999999999998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259.72222222222223</v>
      </c>
      <c r="BN197" s="64">
        <f t="shared" ref="BN197:BN204" si="28">IFERROR(Y197*I197/H197,"0")</f>
        <v>263.67</v>
      </c>
      <c r="BO197" s="64">
        <f t="shared" ref="BO197:BO204" si="29">IFERROR(1/J197*(X197/H197),"0")</f>
        <v>0.35072951739618402</v>
      </c>
      <c r="BP197" s="64">
        <f t="shared" ref="BP197:BP204" si="30">IFERROR(1/J197*(Y197/H197),"0")</f>
        <v>0.35606060606060608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60</v>
      </c>
      <c r="Y198" s="584">
        <f t="shared" si="26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62.333333333333336</v>
      </c>
      <c r="BN198" s="64">
        <f t="shared" si="28"/>
        <v>67.320000000000007</v>
      </c>
      <c r="BO198" s="64">
        <f t="shared" si="29"/>
        <v>8.4175084175084181E-2</v>
      </c>
      <c r="BP198" s="64">
        <f t="shared" si="30"/>
        <v>9.0909090909090925E-2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250</v>
      </c>
      <c r="Y199" s="584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120</v>
      </c>
      <c r="Y201" s="584">
        <f t="shared" si="26"/>
        <v>120.60000000000001</v>
      </c>
      <c r="Z201" s="36">
        <f>IFERROR(IF(Y201=0,"",ROUNDUP(Y201/H201,0)*0.00502),"")</f>
        <v>0.33634000000000003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128.66666666666666</v>
      </c>
      <c r="BN201" s="64">
        <f t="shared" si="28"/>
        <v>129.31</v>
      </c>
      <c r="BO201" s="64">
        <f t="shared" si="29"/>
        <v>0.28490028490028496</v>
      </c>
      <c r="BP201" s="64">
        <f t="shared" si="30"/>
        <v>0.28632478632478636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90</v>
      </c>
      <c r="Y203" s="584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95</v>
      </c>
      <c r="BN203" s="64">
        <f t="shared" si="28"/>
        <v>95</v>
      </c>
      <c r="BO203" s="64">
        <f t="shared" si="29"/>
        <v>0.21367521367521369</v>
      </c>
      <c r="BP203" s="64">
        <f t="shared" si="30"/>
        <v>0.21367521367521369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60</v>
      </c>
      <c r="Y204" s="584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287.03703703703707</v>
      </c>
      <c r="Y205" s="585">
        <f>IFERROR(Y197/H197,"0")+IFERROR(Y198/H198,"0")+IFERROR(Y199/H199,"0")+IFERROR(Y200/H200,"0")+IFERROR(Y201/H201,"0")+IFERROR(Y202/H202,"0")+IFERROR(Y203/H203,"0")+IFERROR(Y204/H204,"0")</f>
        <v>291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1.8848199999999999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890</v>
      </c>
      <c r="Y206" s="585">
        <f>IFERROR(SUM(Y197:Y204),"0")</f>
        <v>905.4000000000002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320</v>
      </c>
      <c r="Y211" s="584">
        <f t="shared" si="31"/>
        <v>321.59999999999997</v>
      </c>
      <c r="Z211" s="36">
        <f t="shared" ref="Z211:Z216" si="36">IFERROR(IF(Y211=0,"",ROUNDUP(Y211/H211,0)*0.00651),"")</f>
        <v>0.87234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356</v>
      </c>
      <c r="BN211" s="64">
        <f t="shared" si="33"/>
        <v>357.78</v>
      </c>
      <c r="BO211" s="64">
        <f t="shared" si="34"/>
        <v>0.73260073260073266</v>
      </c>
      <c r="BP211" s="64">
        <f t="shared" si="35"/>
        <v>0.73626373626373631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360</v>
      </c>
      <c r="Y213" s="584">
        <f t="shared" si="31"/>
        <v>360</v>
      </c>
      <c r="Z213" s="36">
        <f t="shared" si="36"/>
        <v>0.97650000000000003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397.8</v>
      </c>
      <c r="BN213" s="64">
        <f t="shared" si="33"/>
        <v>397.8</v>
      </c>
      <c r="BO213" s="64">
        <f t="shared" si="34"/>
        <v>0.82417582417582425</v>
      </c>
      <c r="BP213" s="64">
        <f t="shared" si="35"/>
        <v>0.82417582417582425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140</v>
      </c>
      <c r="Y215" s="584">
        <f t="shared" si="31"/>
        <v>141.6</v>
      </c>
      <c r="Z215" s="36">
        <f t="shared" si="36"/>
        <v>0.38408999999999999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154.70000000000002</v>
      </c>
      <c r="BN215" s="64">
        <f t="shared" si="33"/>
        <v>156.46800000000002</v>
      </c>
      <c r="BO215" s="64">
        <f t="shared" si="34"/>
        <v>0.32051282051282054</v>
      </c>
      <c r="BP215" s="64">
        <f t="shared" si="35"/>
        <v>0.32417582417582419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280</v>
      </c>
      <c r="Y216" s="584">
        <f t="shared" si="31"/>
        <v>280.8</v>
      </c>
      <c r="Z216" s="36">
        <f t="shared" si="36"/>
        <v>0.76167000000000007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310.10000000000002</v>
      </c>
      <c r="BN216" s="64">
        <f t="shared" si="33"/>
        <v>310.98599999999999</v>
      </c>
      <c r="BO216" s="64">
        <f t="shared" si="34"/>
        <v>0.64102564102564108</v>
      </c>
      <c r="BP216" s="64">
        <f t="shared" si="35"/>
        <v>0.64285714285714302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481.32183908045977</v>
      </c>
      <c r="Y217" s="585">
        <f>IFERROR(Y208/H208,"0")+IFERROR(Y209/H209,"0")+IFERROR(Y210/H210,"0")+IFERROR(Y211/H211,"0")+IFERROR(Y212/H212,"0")+IFERROR(Y213/H213,"0")+IFERROR(Y214/H214,"0")+IFERROR(Y215/H215,"0")+IFERROR(Y216/H216,"0")</f>
        <v>483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3.4311400000000001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1300</v>
      </c>
      <c r="Y218" s="585">
        <f>IFERROR(SUM(Y208:Y216),"0")</f>
        <v>1304.0999999999999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40</v>
      </c>
      <c r="Y220" s="584">
        <f>IFERROR(IF(X220="",0,CEILING((X220/$H220),1)*$H220),"")</f>
        <v>40.799999999999997</v>
      </c>
      <c r="Z220" s="36">
        <f>IFERROR(IF(Y220=0,"",ROUNDUP(Y220/H220,0)*0.00651),"")</f>
        <v>0.11067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44.20000000000001</v>
      </c>
      <c r="BN220" s="64">
        <f>IFERROR(Y220*I220/H220,"0")</f>
        <v>45.084000000000003</v>
      </c>
      <c r="BO220" s="64">
        <f>IFERROR(1/J220*(X220/H220),"0")</f>
        <v>9.1575091575091583E-2</v>
      </c>
      <c r="BP220" s="64">
        <f>IFERROR(1/J220*(Y220/H220),"0")</f>
        <v>9.3406593406593408E-2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48</v>
      </c>
      <c r="Y221" s="584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36.666666666666671</v>
      </c>
      <c r="Y222" s="585">
        <f>IFERROR(Y220/H220,"0")+IFERROR(Y221/H221,"0")</f>
        <v>37</v>
      </c>
      <c r="Z222" s="585">
        <f>IFERROR(IF(Z220="",0,Z220),"0")+IFERROR(IF(Z221="",0,Z221),"0")</f>
        <v>0.24087000000000003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88</v>
      </c>
      <c r="Y223" s="585">
        <f>IFERROR(SUM(Y220:Y221),"0")</f>
        <v>88.8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170</v>
      </c>
      <c r="Y228" s="584">
        <f t="shared" si="37"/>
        <v>174</v>
      </c>
      <c r="Z228" s="36">
        <f>IFERROR(IF(Y228=0,"",ROUNDUP(Y228/H228,0)*0.01898),"")</f>
        <v>0.28470000000000001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176.375</v>
      </c>
      <c r="BN228" s="64">
        <f t="shared" si="39"/>
        <v>180.52500000000001</v>
      </c>
      <c r="BO228" s="64">
        <f t="shared" si="40"/>
        <v>0.22898706896551724</v>
      </c>
      <c r="BP228" s="64">
        <f t="shared" si="41"/>
        <v>0.234375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88</v>
      </c>
      <c r="Y232" s="584">
        <f t="shared" si="37"/>
        <v>88</v>
      </c>
      <c r="Z232" s="36">
        <f>IFERROR(IF(Y232=0,"",ROUNDUP(Y232/H232,0)*0.00902),"")</f>
        <v>0.19844000000000001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92.62</v>
      </c>
      <c r="BN232" s="64">
        <f t="shared" si="39"/>
        <v>92.62</v>
      </c>
      <c r="BO232" s="64">
        <f t="shared" si="40"/>
        <v>0.16666666666666669</v>
      </c>
      <c r="BP232" s="64">
        <f t="shared" si="41"/>
        <v>0.16666666666666669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46.655172413793103</v>
      </c>
      <c r="Y233" s="585">
        <f>IFERROR(Y226/H226,"0")+IFERROR(Y227/H227,"0")+IFERROR(Y228/H228,"0")+IFERROR(Y229/H229,"0")+IFERROR(Y230/H230,"0")+IFERROR(Y231/H231,"0")+IFERROR(Y232/H232,"0")</f>
        <v>47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0.57333999999999996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298</v>
      </c>
      <c r="Y234" s="585">
        <f>IFERROR(SUM(Y226:Y232),"0")</f>
        <v>302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390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">
        <v>391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2.75</v>
      </c>
      <c r="Y249" s="584">
        <f t="shared" si="42"/>
        <v>3.6</v>
      </c>
      <c r="Z249" s="36">
        <f t="shared" si="43"/>
        <v>2.3599999999999999E-2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3.3305555555555557</v>
      </c>
      <c r="BN249" s="64">
        <f t="shared" si="45"/>
        <v>4.3600000000000003</v>
      </c>
      <c r="BO249" s="64">
        <f t="shared" si="46"/>
        <v>1.4146090534979422E-2</v>
      </c>
      <c r="BP249" s="64">
        <f t="shared" si="47"/>
        <v>1.8518518518518517E-2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11.851851851851851</v>
      </c>
      <c r="Y252" s="585">
        <f>IFERROR(Y246/H246,"0")+IFERROR(Y247/H247,"0")+IFERROR(Y248/H248,"0")+IFERROR(Y249/H249,"0")+IFERROR(Y250/H250,"0")+IFERROR(Y251/H251,"0")</f>
        <v>14</v>
      </c>
      <c r="Z252" s="585">
        <f>IFERROR(IF(Z246="",0,Z246),"0")+IFERROR(IF(Z247="",0,Z247),"0")+IFERROR(IF(Z248="",0,Z248),"0")+IFERROR(IF(Z249="",0,Z249),"0")+IFERROR(IF(Z250="",0,Z250),"0")+IFERROR(IF(Z251="",0,Z251),"0")</f>
        <v>8.2600000000000007E-2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15.25</v>
      </c>
      <c r="Y253" s="585">
        <f>IFERROR(SUM(Y246:Y251),"0")</f>
        <v>18.18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120</v>
      </c>
      <c r="Y274" s="584">
        <f>IFERROR(IF(X274="",0,CEILING((X274/$H274),1)*$H274),"")</f>
        <v>120</v>
      </c>
      <c r="Z274" s="36">
        <f>IFERROR(IF(Y274=0,"",ROUNDUP(Y274/H274,0)*0.00651),"")</f>
        <v>0.32550000000000001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132.60000000000002</v>
      </c>
      <c r="BN274" s="64">
        <f>IFERROR(Y274*I274/H274,"0")</f>
        <v>132.60000000000002</v>
      </c>
      <c r="BO274" s="64">
        <f>IFERROR(1/J274*(X274/H274),"0")</f>
        <v>0.27472527472527475</v>
      </c>
      <c r="BP274" s="64">
        <f>IFERROR(1/J274*(Y274/H274),"0")</f>
        <v>0.27472527472527475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260</v>
      </c>
      <c r="Y275" s="584">
        <f>IFERROR(IF(X275="",0,CEILING((X275/$H275),1)*$H275),"")</f>
        <v>261.59999999999997</v>
      </c>
      <c r="Z275" s="36">
        <f>IFERROR(IF(Y275=0,"",ROUNDUP(Y275/H275,0)*0.00651),"")</f>
        <v>0.70959000000000005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279.50000000000006</v>
      </c>
      <c r="BN275" s="64">
        <f>IFERROR(Y275*I275/H275,"0")</f>
        <v>281.21999999999997</v>
      </c>
      <c r="BO275" s="64">
        <f>IFERROR(1/J275*(X275/H275),"0")</f>
        <v>0.59523809523809534</v>
      </c>
      <c r="BP275" s="64">
        <f>IFERROR(1/J275*(Y275/H275),"0")</f>
        <v>0.59890109890109888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158.33333333333334</v>
      </c>
      <c r="Y276" s="585">
        <f>IFERROR(Y273/H273,"0")+IFERROR(Y274/H274,"0")+IFERROR(Y275/H275,"0")</f>
        <v>159</v>
      </c>
      <c r="Z276" s="585">
        <f>IFERROR(IF(Z273="",0,Z273),"0")+IFERROR(IF(Z274="",0,Z274),"0")+IFERROR(IF(Z275="",0,Z275),"0")</f>
        <v>1.0350900000000001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380</v>
      </c>
      <c r="Y277" s="585">
        <f>IFERROR(SUM(Y273:Y275),"0")</f>
        <v>381.59999999999997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87.5</v>
      </c>
      <c r="Y307" s="584">
        <f t="shared" si="53"/>
        <v>88.2</v>
      </c>
      <c r="Z307" s="36">
        <f>IFERROR(IF(Y307=0,"",ROUNDUP(Y307/H307,0)*0.00502),"")</f>
        <v>0.21084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91.666666666666671</v>
      </c>
      <c r="BN307" s="64">
        <f t="shared" si="55"/>
        <v>92.4</v>
      </c>
      <c r="BO307" s="64">
        <f t="shared" si="56"/>
        <v>0.17806267806267806</v>
      </c>
      <c r="BP307" s="64">
        <f t="shared" si="57"/>
        <v>0.17948717948717952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50</v>
      </c>
      <c r="Y310" s="585">
        <f>IFERROR(Y303/H303,"0")+IFERROR(Y304/H304,"0")+IFERROR(Y305/H305,"0")+IFERROR(Y306/H306,"0")+IFERROR(Y307/H307,"0")+IFERROR(Y308/H308,"0")+IFERROR(Y309/H309,"0")</f>
        <v>51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0.26943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102.5</v>
      </c>
      <c r="Y311" s="585">
        <f>IFERROR(SUM(Y303:Y309),"0")</f>
        <v>104.4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100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17.582417582417584</v>
      </c>
      <c r="Y324" s="585">
        <f>IFERROR(Y321/H321,"0")+IFERROR(Y322/H322,"0")+IFERROR(Y323/H323,"0")</f>
        <v>18</v>
      </c>
      <c r="Z324" s="585">
        <f>IFERROR(IF(Z321="",0,Z321),"0")+IFERROR(IF(Z322="",0,Z322),"0")+IFERROR(IF(Z323="",0,Z323),"0")</f>
        <v>0.34164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140</v>
      </c>
      <c r="Y325" s="585">
        <f>IFERROR(SUM(Y321:Y323),"0")</f>
        <v>143.39999999999998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50</v>
      </c>
      <c r="Y337" s="584">
        <f>IFERROR(IF(X337="",0,CEILING((X337/$H337),1)*$H337),"")</f>
        <v>50</v>
      </c>
      <c r="Z337" s="36">
        <f>IFERROR(IF(Y337=0,"",ROUNDUP(Y337/H337,0)*0.00474),"")</f>
        <v>0.11850000000000001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56.000000000000007</v>
      </c>
      <c r="BN337" s="64">
        <f>IFERROR(Y337*I337/H337,"0")</f>
        <v>56.000000000000007</v>
      </c>
      <c r="BO337" s="64">
        <f>IFERROR(1/J337*(X337/H337),"0")</f>
        <v>0.10504201680672269</v>
      </c>
      <c r="BP337" s="64">
        <f>IFERROR(1/J337*(Y337/H337),"0")</f>
        <v>0.10504201680672269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909.99999999999989</v>
      </c>
      <c r="Y343" s="584">
        <f>IFERROR(IF(X343="",0,CEILING((X343/$H343),1)*$H343),"")</f>
        <v>911.40000000000009</v>
      </c>
      <c r="Z343" s="36">
        <f>IFERROR(IF(Y343=0,"",ROUNDUP(Y343/H343,0)*0.00651),"")</f>
        <v>2.8253400000000002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1019.1999999999998</v>
      </c>
      <c r="BN343" s="64">
        <f>IFERROR(Y343*I343/H343,"0")</f>
        <v>1020.7679999999999</v>
      </c>
      <c r="BO343" s="64">
        <f>IFERROR(1/J343*(X343/H343),"0")</f>
        <v>2.3809523809523809</v>
      </c>
      <c r="BP343" s="64">
        <f>IFERROR(1/J343*(Y343/H343),"0")</f>
        <v>2.3846153846153846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454.99999999999989</v>
      </c>
      <c r="Y344" s="584">
        <f>IFERROR(IF(X344="",0,CEILING((X344/$H344),1)*$H344),"")</f>
        <v>455.70000000000005</v>
      </c>
      <c r="Z344" s="36">
        <f>IFERROR(IF(Y344=0,"",ROUNDUP(Y344/H344,0)*0.00651),"")</f>
        <v>1.4126700000000001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506.99999999999977</v>
      </c>
      <c r="BN344" s="64">
        <f>IFERROR(Y344*I344/H344,"0")</f>
        <v>507.78</v>
      </c>
      <c r="BO344" s="64">
        <f>IFERROR(1/J344*(X344/H344),"0")</f>
        <v>1.1904761904761902</v>
      </c>
      <c r="BP344" s="64">
        <f>IFERROR(1/J344*(Y344/H344),"0")</f>
        <v>1.1923076923076923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649.99999999999989</v>
      </c>
      <c r="Y345" s="585">
        <f>IFERROR(Y342/H342,"0")+IFERROR(Y343/H343,"0")+IFERROR(Y344/H344,"0")</f>
        <v>651</v>
      </c>
      <c r="Z345" s="585">
        <f>IFERROR(IF(Z342="",0,Z342),"0")+IFERROR(IF(Z343="",0,Z343),"0")+IFERROR(IF(Z344="",0,Z344),"0")</f>
        <v>4.2380100000000001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1364.9999999999998</v>
      </c>
      <c r="Y346" s="585">
        <f>IFERROR(SUM(Y342:Y344),"0")</f>
        <v>1367.1000000000001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1000</v>
      </c>
      <c r="Y350" s="584">
        <f t="shared" ref="Y350:Y356" si="58">IFERROR(IF(X350="",0,CEILING((X350/$H350),1)*$H350),"")</f>
        <v>1005</v>
      </c>
      <c r="Z350" s="36">
        <f>IFERROR(IF(Y350=0,"",ROUNDUP(Y350/H350,0)*0.02175),"")</f>
        <v>1.4572499999999999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1032</v>
      </c>
      <c r="BN350" s="64">
        <f t="shared" ref="BN350:BN356" si="60">IFERROR(Y350*I350/H350,"0")</f>
        <v>1037.1600000000001</v>
      </c>
      <c r="BO350" s="64">
        <f t="shared" ref="BO350:BO356" si="61">IFERROR(1/J350*(X350/H350),"0")</f>
        <v>1.3888888888888888</v>
      </c>
      <c r="BP350" s="64">
        <f t="shared" ref="BP350:BP356" si="62">IFERROR(1/J350*(Y350/H350),"0")</f>
        <v>1.3958333333333333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800</v>
      </c>
      <c r="Y351" s="584">
        <f t="shared" si="58"/>
        <v>810</v>
      </c>
      <c r="Z351" s="36">
        <f>IFERROR(IF(Y351=0,"",ROUNDUP(Y351/H351,0)*0.02175),"")</f>
        <v>1.1744999999999999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825.6</v>
      </c>
      <c r="BN351" s="64">
        <f t="shared" si="60"/>
        <v>835.92000000000007</v>
      </c>
      <c r="BO351" s="64">
        <f t="shared" si="61"/>
        <v>1.1111111111111112</v>
      </c>
      <c r="BP351" s="64">
        <f t="shared" si="62"/>
        <v>1.125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400</v>
      </c>
      <c r="Y352" s="584">
        <f t="shared" si="58"/>
        <v>405</v>
      </c>
      <c r="Z352" s="36">
        <f>IFERROR(IF(Y352=0,"",ROUNDUP(Y352/H352,0)*0.02175),"")</f>
        <v>0.58724999999999994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412.8</v>
      </c>
      <c r="BN352" s="64">
        <f t="shared" si="60"/>
        <v>417.96000000000004</v>
      </c>
      <c r="BO352" s="64">
        <f t="shared" si="61"/>
        <v>0.55555555555555558</v>
      </c>
      <c r="BP352" s="64">
        <f t="shared" si="62"/>
        <v>0.5625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1400</v>
      </c>
      <c r="Y353" s="584">
        <f t="shared" si="58"/>
        <v>1410</v>
      </c>
      <c r="Z353" s="36">
        <f>IFERROR(IF(Y353=0,"",ROUNDUP(Y353/H353,0)*0.02175),"")</f>
        <v>2.0444999999999998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1444.8</v>
      </c>
      <c r="BN353" s="64">
        <f t="shared" si="60"/>
        <v>1455.12</v>
      </c>
      <c r="BO353" s="64">
        <f t="shared" si="61"/>
        <v>1.9444444444444442</v>
      </c>
      <c r="BP353" s="64">
        <f t="shared" si="62"/>
        <v>1.9583333333333333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25</v>
      </c>
      <c r="Y356" s="584">
        <f t="shared" si="58"/>
        <v>25</v>
      </c>
      <c r="Z356" s="36">
        <f>IFERROR(IF(Y356=0,"",ROUNDUP(Y356/H356,0)*0.00902),"")</f>
        <v>4.5100000000000001E-2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26.05</v>
      </c>
      <c r="BN356" s="64">
        <f t="shared" si="60"/>
        <v>26.05</v>
      </c>
      <c r="BO356" s="64">
        <f t="shared" si="61"/>
        <v>3.787878787878788E-2</v>
      </c>
      <c r="BP356" s="64">
        <f t="shared" si="62"/>
        <v>3.787878787878788E-2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245</v>
      </c>
      <c r="Y357" s="585">
        <f>IFERROR(Y350/H350,"0")+IFERROR(Y351/H351,"0")+IFERROR(Y352/H352,"0")+IFERROR(Y353/H353,"0")+IFERROR(Y354/H354,"0")+IFERROR(Y355/H355,"0")+IFERROR(Y356/H356,"0")</f>
        <v>247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5.3085999999999993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3625</v>
      </c>
      <c r="Y358" s="585">
        <f>IFERROR(SUM(Y350:Y356),"0")</f>
        <v>3655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82</v>
      </c>
      <c r="Y362" s="585">
        <f>IFERROR(Y360/H360,"0")+IFERROR(Y361/H361,"0")</f>
        <v>82</v>
      </c>
      <c r="Z362" s="585">
        <f>IFERROR(IF(Z360="",0,Z360),"0")+IFERROR(IF(Z361="",0,Z361),"0")</f>
        <v>1.7580399999999998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1208</v>
      </c>
      <c r="Y363" s="585">
        <f>IFERROR(SUM(Y360:Y361),"0")</f>
        <v>1208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50</v>
      </c>
      <c r="Y370" s="584">
        <f>IFERROR(IF(X370="",0,CEILING((X370/$H370),1)*$H370),"")</f>
        <v>54</v>
      </c>
      <c r="Z370" s="36">
        <f>IFERROR(IF(Y370=0,"",ROUNDUP(Y370/H370,0)*0.01898),"")</f>
        <v>0.11388000000000001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52.883333333333333</v>
      </c>
      <c r="BN370" s="64">
        <f>IFERROR(Y370*I370/H370,"0")</f>
        <v>57.113999999999997</v>
      </c>
      <c r="BO370" s="64">
        <f>IFERROR(1/J370*(X370/H370),"0")</f>
        <v>8.6805555555555552E-2</v>
      </c>
      <c r="BP370" s="64">
        <f>IFERROR(1/J370*(Y370/H370),"0")</f>
        <v>9.375E-2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5.5555555555555554</v>
      </c>
      <c r="Y371" s="585">
        <f>IFERROR(Y370/H370,"0")</f>
        <v>6</v>
      </c>
      <c r="Z371" s="585">
        <f>IFERROR(IF(Z370="",0,Z370),"0")</f>
        <v>0.11388000000000001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50</v>
      </c>
      <c r="Y372" s="585">
        <f>IFERROR(SUM(Y370:Y370),"0")</f>
        <v>54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87.5</v>
      </c>
      <c r="Y402" s="584">
        <f t="shared" si="63"/>
        <v>88.2</v>
      </c>
      <c r="Z402" s="36">
        <f t="shared" si="68"/>
        <v>0.21084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92.916666666666657</v>
      </c>
      <c r="BN402" s="64">
        <f t="shared" si="65"/>
        <v>93.66</v>
      </c>
      <c r="BO402" s="64">
        <f t="shared" si="66"/>
        <v>0.17806267806267806</v>
      </c>
      <c r="BP402" s="64">
        <f t="shared" si="67"/>
        <v>0.17948717948717952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17.5</v>
      </c>
      <c r="Y403" s="584">
        <f t="shared" si="63"/>
        <v>18.900000000000002</v>
      </c>
      <c r="Z403" s="36">
        <f t="shared" si="68"/>
        <v>4.5179999999999998E-2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18.583333333333332</v>
      </c>
      <c r="BN403" s="64">
        <f t="shared" si="65"/>
        <v>20.07</v>
      </c>
      <c r="BO403" s="64">
        <f t="shared" si="66"/>
        <v>3.5612535612535613E-2</v>
      </c>
      <c r="BP403" s="64">
        <f t="shared" si="67"/>
        <v>3.8461538461538464E-2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66.666666666666657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0.34136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140</v>
      </c>
      <c r="Y408" s="585">
        <f>IFERROR(SUM(Y397:Y406),"0")</f>
        <v>142.80000000000001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3.333333333333333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2.0080000000000001E-2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7</v>
      </c>
      <c r="Y426" s="585">
        <f>IFERROR(SUM(Y421:Y424),"0")</f>
        <v>8.4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60</v>
      </c>
      <c r="Y429" s="584">
        <f>IFERROR(IF(X429="",0,CEILING((X429/$H429),1)*$H429),"")</f>
        <v>60</v>
      </c>
      <c r="Z429" s="36">
        <f>IFERROR(IF(Y429=0,"",ROUNDUP(Y429/H429,0)*0.00651),"")</f>
        <v>0.32550000000000001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105</v>
      </c>
      <c r="BN429" s="64">
        <f>IFERROR(Y429*I429/H429,"0")</f>
        <v>105</v>
      </c>
      <c r="BO429" s="64">
        <f>IFERROR(1/J429*(X429/H429),"0")</f>
        <v>0.27472527472527475</v>
      </c>
      <c r="BP429" s="64">
        <f>IFERROR(1/J429*(Y429/H429),"0")</f>
        <v>0.27472527472527475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50</v>
      </c>
      <c r="Y430" s="585">
        <f>IFERROR(Y429/H429,"0")</f>
        <v>50</v>
      </c>
      <c r="Z430" s="585">
        <f>IFERROR(IF(Z429="",0,Z429),"0")</f>
        <v>0.32550000000000001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60</v>
      </c>
      <c r="Y431" s="585">
        <f>IFERROR(SUM(Y429:Y429),"0")</f>
        <v>60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120</v>
      </c>
      <c r="Y440" s="584">
        <f t="shared" ref="Y440:Y454" si="69">IFERROR(IF(X440="",0,CEILING((X440/$H440),1)*$H440),"")</f>
        <v>121.44000000000001</v>
      </c>
      <c r="Z440" s="36">
        <f t="shared" ref="Z440:Z446" si="70">IFERROR(IF(Y440=0,"",ROUNDUP(Y440/H440,0)*0.01196),"")</f>
        <v>0.27507999999999999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128.18181818181816</v>
      </c>
      <c r="BN440" s="64">
        <f t="shared" ref="BN440:BN454" si="72">IFERROR(Y440*I440/H440,"0")</f>
        <v>129.72</v>
      </c>
      <c r="BO440" s="64">
        <f t="shared" ref="BO440:BO454" si="73">IFERROR(1/J440*(X440/H440),"0")</f>
        <v>0.21853146853146854</v>
      </c>
      <c r="BP440" s="64">
        <f t="shared" ref="BP440:BP454" si="74">IFERROR(1/J440*(Y440/H440),"0")</f>
        <v>0.22115384615384617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200</v>
      </c>
      <c r="Y445" s="584">
        <f t="shared" si="69"/>
        <v>200.64000000000001</v>
      </c>
      <c r="Z445" s="36">
        <f t="shared" si="70"/>
        <v>0.45448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213.63636363636363</v>
      </c>
      <c r="BN445" s="64">
        <f t="shared" si="72"/>
        <v>214.32</v>
      </c>
      <c r="BO445" s="64">
        <f t="shared" si="73"/>
        <v>0.36421911421911418</v>
      </c>
      <c r="BP445" s="64">
        <f t="shared" si="74"/>
        <v>0.36538461538461542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150</v>
      </c>
      <c r="Y453" s="584">
        <f t="shared" si="69"/>
        <v>151.20000000000002</v>
      </c>
      <c r="Z453" s="36">
        <f>IFERROR(IF(Y453=0,"",ROUNDUP(Y453/H453,0)*0.00902),"")</f>
        <v>0.37884000000000001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158.75</v>
      </c>
      <c r="BN453" s="64">
        <f t="shared" si="72"/>
        <v>160.02000000000004</v>
      </c>
      <c r="BO453" s="64">
        <f t="shared" si="73"/>
        <v>0.31565656565656564</v>
      </c>
      <c r="BP453" s="64">
        <f t="shared" si="74"/>
        <v>0.31818181818181823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135.60606060606059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1.4150800000000001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590</v>
      </c>
      <c r="Y456" s="585">
        <f>IFERROR(SUM(Y440:Y454),"0")</f>
        <v>595.68000000000006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200</v>
      </c>
      <c r="Y458" s="584">
        <f>IFERROR(IF(X458="",0,CEILING((X458/$H458),1)*$H458),"")</f>
        <v>200.64000000000001</v>
      </c>
      <c r="Z458" s="36">
        <f>IFERROR(IF(Y458=0,"",ROUNDUP(Y458/H458,0)*0.01196),"")</f>
        <v>0.45448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213.63636363636363</v>
      </c>
      <c r="BN458" s="64">
        <f>IFERROR(Y458*I458/H458,"0")</f>
        <v>214.32</v>
      </c>
      <c r="BO458" s="64">
        <f>IFERROR(1/J458*(X458/H458),"0")</f>
        <v>0.36421911421911418</v>
      </c>
      <c r="BP458" s="64">
        <f>IFERROR(1/J458*(Y458/H458),"0")</f>
        <v>0.36538461538461542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37.878787878787875</v>
      </c>
      <c r="Y461" s="585">
        <f>IFERROR(Y458/H458,"0")+IFERROR(Y459/H459,"0")+IFERROR(Y460/H460,"0")</f>
        <v>38</v>
      </c>
      <c r="Z461" s="585">
        <f>IFERROR(IF(Z458="",0,Z458),"0")+IFERROR(IF(Z459="",0,Z459),"0")+IFERROR(IF(Z460="",0,Z460),"0")</f>
        <v>0.45448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200</v>
      </c>
      <c r="Y462" s="585">
        <f>IFERROR(SUM(Y458:Y460),"0")</f>
        <v>200.64000000000001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30</v>
      </c>
      <c r="Y468" s="584">
        <f t="shared" si="75"/>
        <v>33.6</v>
      </c>
      <c r="Z468" s="36">
        <f>IFERROR(IF(Y468=0,"",ROUNDUP(Y468/H468,0)*0.00902),"")</f>
        <v>6.3140000000000002E-2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43.3125</v>
      </c>
      <c r="BN468" s="64">
        <f t="shared" si="77"/>
        <v>48.510000000000005</v>
      </c>
      <c r="BO468" s="64">
        <f t="shared" si="78"/>
        <v>4.7348484848484848E-2</v>
      </c>
      <c r="BP468" s="64">
        <f t="shared" si="79"/>
        <v>5.3030303030303039E-2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30</v>
      </c>
      <c r="Y469" s="584">
        <f t="shared" si="75"/>
        <v>33.6</v>
      </c>
      <c r="Z469" s="36">
        <f>IFERROR(IF(Y469=0,"",ROUNDUP(Y469/H469,0)*0.00902),"")</f>
        <v>6.3140000000000002E-2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41.812500000000007</v>
      </c>
      <c r="BN469" s="64">
        <f t="shared" si="77"/>
        <v>46.830000000000005</v>
      </c>
      <c r="BO469" s="64">
        <f t="shared" si="78"/>
        <v>4.7348484848484848E-2</v>
      </c>
      <c r="BP469" s="64">
        <f t="shared" si="79"/>
        <v>5.3030303030303039E-2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60</v>
      </c>
      <c r="Y470" s="584">
        <f t="shared" si="75"/>
        <v>62.4</v>
      </c>
      <c r="Z470" s="36">
        <f>IFERROR(IF(Y470=0,"",ROUNDUP(Y470/H470,0)*0.00902),"")</f>
        <v>0.11726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83.625000000000014</v>
      </c>
      <c r="BN470" s="64">
        <f t="shared" si="77"/>
        <v>86.970000000000013</v>
      </c>
      <c r="BO470" s="64">
        <f t="shared" si="78"/>
        <v>9.4696969696969696E-2</v>
      </c>
      <c r="BP470" s="64">
        <f t="shared" si="79"/>
        <v>9.8484848484848481E-2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47.727272727272727</v>
      </c>
      <c r="Y471" s="585">
        <f>IFERROR(Y464/H464,"0")+IFERROR(Y465/H465,"0")+IFERROR(Y466/H466,"0")+IFERROR(Y467/H467,"0")+IFERROR(Y468/H468,"0")+IFERROR(Y469/H469,"0")+IFERROR(Y470/H470,"0")</f>
        <v>50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0.51861999999999997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240</v>
      </c>
      <c r="Y472" s="585">
        <f>IFERROR(SUM(Y464:Y470),"0")</f>
        <v>251.04000000000002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20</v>
      </c>
      <c r="Y484" s="584">
        <f>IFERROR(IF(X484="",0,CEILING((X484/$H484),1)*$H484),"")</f>
        <v>24</v>
      </c>
      <c r="Z484" s="36">
        <f>IFERROR(IF(Y484=0,"",ROUNDUP(Y484/H484,0)*0.01898),"")</f>
        <v>3.7960000000000001E-2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20.725000000000001</v>
      </c>
      <c r="BN484" s="64">
        <f>IFERROR(Y484*I484/H484,"0")</f>
        <v>24.87</v>
      </c>
      <c r="BO484" s="64">
        <f>IFERROR(1/J484*(X484/H484),"0")</f>
        <v>2.6041666666666668E-2</v>
      </c>
      <c r="BP484" s="64">
        <f>IFERROR(1/J484*(Y484/H484),"0")</f>
        <v>3.125E-2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1.6666666666666667</v>
      </c>
      <c r="Y486" s="585">
        <f>IFERROR(Y482/H482,"0")+IFERROR(Y483/H483,"0")+IFERROR(Y484/H484,"0")+IFERROR(Y485/H485,"0")</f>
        <v>2</v>
      </c>
      <c r="Z486" s="585">
        <f>IFERROR(IF(Z482="",0,Z482),"0")+IFERROR(IF(Z483="",0,Z483),"0")+IFERROR(IF(Z484="",0,Z484),"0")+IFERROR(IF(Z485="",0,Z485),"0")</f>
        <v>3.7960000000000001E-2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20</v>
      </c>
      <c r="Y487" s="585">
        <f>IFERROR(SUM(Y482:Y485),"0")</f>
        <v>24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900</v>
      </c>
      <c r="Y501" s="584">
        <f>IFERROR(IF(X501="",0,CEILING((X501/$H501),1)*$H501),"")</f>
        <v>900</v>
      </c>
      <c r="Z501" s="36">
        <f>IFERROR(IF(Y501=0,"",ROUNDUP(Y501/H501,0)*0.01898),"")</f>
        <v>1.8980000000000001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951.90000000000009</v>
      </c>
      <c r="BN501" s="64">
        <f>IFERROR(Y501*I501/H501,"0")</f>
        <v>951.90000000000009</v>
      </c>
      <c r="BO501" s="64">
        <f>IFERROR(1/J501*(X501/H501),"0")</f>
        <v>1.5625</v>
      </c>
      <c r="BP501" s="64">
        <f>IFERROR(1/J501*(Y501/H501),"0")</f>
        <v>1.5625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100</v>
      </c>
      <c r="Y504" s="585">
        <f>IFERROR(Y501/H501,"0")+IFERROR(Y502/H502,"0")+IFERROR(Y503/H503,"0")</f>
        <v>100</v>
      </c>
      <c r="Z504" s="585">
        <f>IFERROR(IF(Z501="",0,Z501),"0")+IFERROR(IF(Z502="",0,Z502),"0")+IFERROR(IF(Z503="",0,Z503),"0")</f>
        <v>1.8980000000000001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900</v>
      </c>
      <c r="Y505" s="585">
        <f>IFERROR(SUM(Y501:Y503),"0")</f>
        <v>900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17541.25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17734.660000000003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18687.220339714568</v>
      </c>
      <c r="Y519" s="585">
        <f>IFERROR(SUM(BN22:BN515),"0")</f>
        <v>18894.598000000005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32</v>
      </c>
      <c r="Y520" s="38">
        <f>ROUNDUP(SUM(BP22:BP515),0)</f>
        <v>33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19487.220339714568</v>
      </c>
      <c r="Y521" s="585">
        <f>GrossWeightTotalR+PalletQtyTotalR*25</f>
        <v>19719.598000000005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4015.7526247698661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4052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37.485150000000004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388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1202.1000000000001</v>
      </c>
      <c r="E528" s="46">
        <f>IFERROR(Y89*1,"0")+IFERROR(Y90*1,"0")+IFERROR(Y91*1,"0")+IFERROR(Y95*1,"0")+IFERROR(Y96*1,"0")+IFERROR(Y97*1,"0")+IFERROR(Y98*1,"0")+IFERROR(Y99*1,"0")+IFERROR(Y100*1,"0")</f>
        <v>1406.7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1831.3200000000002</v>
      </c>
      <c r="G528" s="46">
        <f>IFERROR(Y132*1,"0")+IFERROR(Y133*1,"0")+IFERROR(Y137*1,"0")+IFERROR(Y138*1,"0")+IFERROR(Y142*1,"0")+IFERROR(Y143*1,"0")</f>
        <v>264.32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736.67999999999984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2298.3000000000002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320.18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381.59999999999997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297.8</v>
      </c>
      <c r="S528" s="46">
        <f>IFERROR(Y342*1,"0")+IFERROR(Y343*1,"0")+IFERROR(Y344*1,"0")</f>
        <v>1367.1000000000001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4971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142.80000000000001</v>
      </c>
      <c r="W528" s="46">
        <f>IFERROR(Y416*1,"0")+IFERROR(Y417*1,"0")+IFERROR(Y421*1,"0")+IFERROR(Y422*1,"0")+IFERROR(Y423*1,"0")+IFERROR(Y424*1,"0")</f>
        <v>8.4</v>
      </c>
      <c r="X528" s="46">
        <f>IFERROR(Y429*1,"0")</f>
        <v>60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1047.3600000000001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924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08,00"/>
        <filter val="1 254,00"/>
        <filter val="1 300,00"/>
        <filter val="1 365,00"/>
        <filter val="1 400,00"/>
        <filter val="1,67"/>
        <filter val="100,00"/>
        <filter val="102,50"/>
        <filter val="11,11"/>
        <filter val="11,85"/>
        <filter val="114,63"/>
        <filter val="120,00"/>
        <filter val="122,50"/>
        <filter val="123,15"/>
        <filter val="129,26"/>
        <filter val="135,61"/>
        <filter val="14,00"/>
        <filter val="140,00"/>
        <filter val="15,00"/>
        <filter val="15,25"/>
        <filter val="150,00"/>
        <filter val="158,33"/>
        <filter val="16,50"/>
        <filter val="17 541,25"/>
        <filter val="17,50"/>
        <filter val="17,58"/>
        <filter val="170,00"/>
        <filter val="18 687,22"/>
        <filter val="19 487,22"/>
        <filter val="2,22"/>
        <filter val="2,75"/>
        <filter val="20,00"/>
        <filter val="200,00"/>
        <filter val="202,50"/>
        <filter val="203,70"/>
        <filter val="21,25"/>
        <filter val="210,00"/>
        <filter val="24,00"/>
        <filter val="240,00"/>
        <filter val="245,00"/>
        <filter val="25,00"/>
        <filter val="250,00"/>
        <filter val="260,00"/>
        <filter val="276,19"/>
        <filter val="280,00"/>
        <filter val="287,04"/>
        <filter val="298,00"/>
        <filter val="3 625,00"/>
        <filter val="3,33"/>
        <filter val="3,85"/>
        <filter val="30,00"/>
        <filter val="300,00"/>
        <filter val="31,25"/>
        <filter val="32"/>
        <filter val="320,00"/>
        <filter val="320,74"/>
        <filter val="35,00"/>
        <filter val="36,67"/>
        <filter val="360,00"/>
        <filter val="37,50"/>
        <filter val="37,88"/>
        <filter val="380,00"/>
        <filter val="4 015,75"/>
        <filter val="4,17"/>
        <filter val="40,00"/>
        <filter val="400,00"/>
        <filter val="450,00"/>
        <filter val="452,50"/>
        <filter val="455,00"/>
        <filter val="46,66"/>
        <filter val="47,73"/>
        <filter val="48,00"/>
        <filter val="481,32"/>
        <filter val="495,00"/>
        <filter val="5,50"/>
        <filter val="5,56"/>
        <filter val="50,00"/>
        <filter val="540,00"/>
        <filter val="545,00"/>
        <filter val="59,50"/>
        <filter val="590,00"/>
        <filter val="60,00"/>
        <filter val="600,00"/>
        <filter val="630,00"/>
        <filter val="640,00"/>
        <filter val="650,00"/>
        <filter val="66,67"/>
        <filter val="7,00"/>
        <filter val="700,00"/>
        <filter val="705,00"/>
        <filter val="750,00"/>
        <filter val="79,26"/>
        <filter val="8,00"/>
        <filter val="8,33"/>
        <filter val="80,00"/>
        <filter val="800,00"/>
        <filter val="82,00"/>
        <filter val="87,50"/>
        <filter val="88,00"/>
        <filter val="890,00"/>
        <filter val="90,00"/>
        <filter val="900,00"/>
        <filter val="910,00"/>
        <filter val="98,15"/>
        <filter val="99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