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6,25\05,06,25 ПОКОМ КИ филиалы\"/>
    </mc:Choice>
  </mc:AlternateContent>
  <xr:revisionPtr revIDLastSave="0" documentId="13_ncr:1_{4B63A36C-96B6-4F9E-8495-AD3353F9A2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20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7" i="1"/>
  <c r="AK48" i="1"/>
  <c r="AK49" i="1"/>
  <c r="AK50" i="1"/>
  <c r="AK51" i="1"/>
  <c r="AK52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S93" i="1" l="1"/>
  <c r="S92" i="1"/>
  <c r="S84" i="1"/>
  <c r="S70" i="1"/>
  <c r="S67" i="1"/>
  <c r="S32" i="1"/>
  <c r="S31" i="1"/>
  <c r="S14" i="1"/>
  <c r="S18" i="1"/>
  <c r="S28" i="1"/>
  <c r="S29" i="1"/>
  <c r="S36" i="1"/>
  <c r="S37" i="1"/>
  <c r="S39" i="1"/>
  <c r="S47" i="1"/>
  <c r="AJ47" i="1" s="1"/>
  <c r="S49" i="1"/>
  <c r="S59" i="1"/>
  <c r="AJ62" i="1"/>
  <c r="S68" i="1"/>
  <c r="AJ68" i="1" s="1"/>
  <c r="S69" i="1"/>
  <c r="S71" i="1"/>
  <c r="AJ71" i="1" s="1"/>
  <c r="S72" i="1"/>
  <c r="S77" i="1"/>
  <c r="AJ77" i="1" s="1"/>
  <c r="S78" i="1"/>
  <c r="S79" i="1"/>
  <c r="AJ79" i="1" s="1"/>
  <c r="S80" i="1"/>
  <c r="S81" i="1"/>
  <c r="AJ81" i="1" s="1"/>
  <c r="S82" i="1"/>
  <c r="S90" i="1"/>
  <c r="AJ90" i="1" s="1"/>
  <c r="AJ28" i="1"/>
  <c r="AJ29" i="1"/>
  <c r="AJ69" i="1"/>
  <c r="AJ72" i="1"/>
  <c r="AJ78" i="1"/>
  <c r="AJ80" i="1"/>
  <c r="AJ82" i="1"/>
  <c r="AJ18" i="1" l="1"/>
  <c r="AJ59" i="1"/>
  <c r="AJ37" i="1"/>
  <c r="AJ49" i="1"/>
  <c r="AJ39" i="1"/>
  <c r="AJ36" i="1"/>
  <c r="AJ14" i="1"/>
  <c r="Q62" i="1"/>
  <c r="W62" i="1" s="1"/>
  <c r="Q7" i="1"/>
  <c r="Q8" i="1"/>
  <c r="X8" i="1" s="1"/>
  <c r="Q9" i="1"/>
  <c r="Q10" i="1"/>
  <c r="R10" i="1" s="1"/>
  <c r="S10" i="1" s="1"/>
  <c r="W10" i="1" s="1"/>
  <c r="Q11" i="1"/>
  <c r="Q12" i="1"/>
  <c r="Q13" i="1"/>
  <c r="Q14" i="1"/>
  <c r="W14" i="1" s="1"/>
  <c r="Q15" i="1"/>
  <c r="R15" i="1" s="1"/>
  <c r="S15" i="1" s="1"/>
  <c r="W15" i="1" s="1"/>
  <c r="Q16" i="1"/>
  <c r="R16" i="1" s="1"/>
  <c r="S16" i="1" s="1"/>
  <c r="W16" i="1" s="1"/>
  <c r="Q17" i="1"/>
  <c r="Q18" i="1"/>
  <c r="W18" i="1" s="1"/>
  <c r="Q19" i="1"/>
  <c r="T19" i="1" s="1"/>
  <c r="AK19" i="1" s="1"/>
  <c r="Q20" i="1"/>
  <c r="Q21" i="1"/>
  <c r="T21" i="1" s="1"/>
  <c r="AK21" i="1" s="1"/>
  <c r="Q22" i="1"/>
  <c r="Q23" i="1"/>
  <c r="Q24" i="1"/>
  <c r="R24" i="1" s="1"/>
  <c r="S24" i="1" s="1"/>
  <c r="W24" i="1" s="1"/>
  <c r="Q25" i="1"/>
  <c r="R25" i="1" s="1"/>
  <c r="S25" i="1" s="1"/>
  <c r="W25" i="1" s="1"/>
  <c r="Q26" i="1"/>
  <c r="Q27" i="1"/>
  <c r="R27" i="1" s="1"/>
  <c r="S27" i="1" s="1"/>
  <c r="W27" i="1" s="1"/>
  <c r="Q28" i="1"/>
  <c r="W28" i="1" s="1"/>
  <c r="Q29" i="1"/>
  <c r="W29" i="1" s="1"/>
  <c r="Q30" i="1"/>
  <c r="Q31" i="1"/>
  <c r="R31" i="1" s="1"/>
  <c r="Q32" i="1"/>
  <c r="W32" i="1" s="1"/>
  <c r="Q33" i="1"/>
  <c r="Q34" i="1"/>
  <c r="Q35" i="1"/>
  <c r="Q36" i="1"/>
  <c r="W36" i="1" s="1"/>
  <c r="Q37" i="1"/>
  <c r="W37" i="1" s="1"/>
  <c r="Q38" i="1"/>
  <c r="R38" i="1" s="1"/>
  <c r="S38" i="1" s="1"/>
  <c r="W38" i="1" s="1"/>
  <c r="Q39" i="1"/>
  <c r="W39" i="1" s="1"/>
  <c r="Q40" i="1"/>
  <c r="Q41" i="1"/>
  <c r="R41" i="1" s="1"/>
  <c r="S41" i="1" s="1"/>
  <c r="W41" i="1" s="1"/>
  <c r="Q42" i="1"/>
  <c r="Q43" i="1"/>
  <c r="Q44" i="1"/>
  <c r="Q45" i="1"/>
  <c r="R45" i="1" s="1"/>
  <c r="S45" i="1" s="1"/>
  <c r="W45" i="1" s="1"/>
  <c r="Q46" i="1"/>
  <c r="Q47" i="1"/>
  <c r="W47" i="1" s="1"/>
  <c r="Q48" i="1"/>
  <c r="Q49" i="1"/>
  <c r="W49" i="1" s="1"/>
  <c r="Q50" i="1"/>
  <c r="Q51" i="1"/>
  <c r="Q52" i="1"/>
  <c r="Q53" i="1"/>
  <c r="Q54" i="1"/>
  <c r="Q55" i="1"/>
  <c r="Q56" i="1"/>
  <c r="Q57" i="1"/>
  <c r="Q58" i="1"/>
  <c r="Q59" i="1"/>
  <c r="W59" i="1" s="1"/>
  <c r="Q60" i="1"/>
  <c r="Q61" i="1"/>
  <c r="Q63" i="1"/>
  <c r="Q64" i="1"/>
  <c r="Q65" i="1"/>
  <c r="Q66" i="1"/>
  <c r="Q67" i="1"/>
  <c r="W67" i="1" s="1"/>
  <c r="Q68" i="1"/>
  <c r="W68" i="1" s="1"/>
  <c r="Q69" i="1"/>
  <c r="W69" i="1" s="1"/>
  <c r="Q70" i="1"/>
  <c r="W70" i="1" s="1"/>
  <c r="Q71" i="1"/>
  <c r="W71" i="1" s="1"/>
  <c r="Q72" i="1"/>
  <c r="W72" i="1" s="1"/>
  <c r="Q73" i="1"/>
  <c r="R73" i="1" s="1"/>
  <c r="S73" i="1" s="1"/>
  <c r="W73" i="1" s="1"/>
  <c r="Q74" i="1"/>
  <c r="Q75" i="1"/>
  <c r="Q76" i="1"/>
  <c r="R76" i="1" s="1"/>
  <c r="S76" i="1" s="1"/>
  <c r="W76" i="1" s="1"/>
  <c r="Q77" i="1"/>
  <c r="W77" i="1" s="1"/>
  <c r="Q78" i="1"/>
  <c r="W78" i="1" s="1"/>
  <c r="Q79" i="1"/>
  <c r="W79" i="1" s="1"/>
  <c r="Q80" i="1"/>
  <c r="W80" i="1" s="1"/>
  <c r="Q81" i="1"/>
  <c r="W81" i="1" s="1"/>
  <c r="Q82" i="1"/>
  <c r="W82" i="1" s="1"/>
  <c r="Q83" i="1"/>
  <c r="R83" i="1" s="1"/>
  <c r="S83" i="1" s="1"/>
  <c r="W83" i="1" s="1"/>
  <c r="Q84" i="1"/>
  <c r="W84" i="1" s="1"/>
  <c r="Q85" i="1"/>
  <c r="Q86" i="1"/>
  <c r="Q87" i="1"/>
  <c r="R87" i="1" s="1"/>
  <c r="S87" i="1" s="1"/>
  <c r="W87" i="1" s="1"/>
  <c r="Q88" i="1"/>
  <c r="Q89" i="1"/>
  <c r="R89" i="1" s="1"/>
  <c r="S89" i="1" s="1"/>
  <c r="W89" i="1" s="1"/>
  <c r="Q90" i="1"/>
  <c r="W90" i="1" s="1"/>
  <c r="Q91" i="1"/>
  <c r="Q92" i="1"/>
  <c r="X92" i="1" s="1"/>
  <c r="Q93" i="1"/>
  <c r="X93" i="1" s="1"/>
  <c r="Q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R75" i="1" l="1"/>
  <c r="S75" i="1" s="1"/>
  <c r="T75" i="1"/>
  <c r="AK75" i="1" s="1"/>
  <c r="R46" i="1"/>
  <c r="S46" i="1" s="1"/>
  <c r="T46" i="1"/>
  <c r="AK46" i="1" s="1"/>
  <c r="R6" i="1"/>
  <c r="S6" i="1" s="1"/>
  <c r="AJ6" i="1" s="1"/>
  <c r="T6" i="1"/>
  <c r="R74" i="1"/>
  <c r="S74" i="1" s="1"/>
  <c r="AJ74" i="1" s="1"/>
  <c r="T74" i="1"/>
  <c r="AK74" i="1" s="1"/>
  <c r="R53" i="1"/>
  <c r="S53" i="1" s="1"/>
  <c r="T53" i="1"/>
  <c r="AK53" i="1" s="1"/>
  <c r="W92" i="1"/>
  <c r="W31" i="1"/>
  <c r="W93" i="1"/>
  <c r="AJ76" i="1"/>
  <c r="AJ53" i="1"/>
  <c r="AJ45" i="1"/>
  <c r="AJ41" i="1"/>
  <c r="AJ31" i="1"/>
  <c r="AJ27" i="1"/>
  <c r="AJ25" i="1"/>
  <c r="AJ15" i="1"/>
  <c r="AJ89" i="1"/>
  <c r="AJ87" i="1"/>
  <c r="AJ83" i="1"/>
  <c r="AJ75" i="1"/>
  <c r="AJ73" i="1"/>
  <c r="AJ46" i="1"/>
  <c r="AJ38" i="1"/>
  <c r="AJ24" i="1"/>
  <c r="AJ16" i="1"/>
  <c r="AJ10" i="1"/>
  <c r="R21" i="1"/>
  <c r="S21" i="1" s="1"/>
  <c r="W21" i="1" s="1"/>
  <c r="R19" i="1"/>
  <c r="S19" i="1" s="1"/>
  <c r="W19" i="1" s="1"/>
  <c r="R23" i="1"/>
  <c r="S23" i="1" s="1"/>
  <c r="W23" i="1" s="1"/>
  <c r="R85" i="1"/>
  <c r="S85" i="1" s="1"/>
  <c r="W85" i="1" s="1"/>
  <c r="R35" i="1"/>
  <c r="S35" i="1" s="1"/>
  <c r="W35" i="1" s="1"/>
  <c r="R43" i="1"/>
  <c r="S43" i="1" s="1"/>
  <c r="W43" i="1" s="1"/>
  <c r="R17" i="1"/>
  <c r="S17" i="1" s="1"/>
  <c r="W17" i="1" s="1"/>
  <c r="R33" i="1"/>
  <c r="S33" i="1" s="1"/>
  <c r="W33" i="1" s="1"/>
  <c r="R88" i="1"/>
  <c r="S88" i="1" s="1"/>
  <c r="W88" i="1" s="1"/>
  <c r="R86" i="1"/>
  <c r="S86" i="1" s="1"/>
  <c r="W86" i="1" s="1"/>
  <c r="R84" i="1"/>
  <c r="R48" i="1"/>
  <c r="S48" i="1" s="1"/>
  <c r="W48" i="1" s="1"/>
  <c r="R34" i="1"/>
  <c r="S34" i="1" s="1"/>
  <c r="W34" i="1" s="1"/>
  <c r="R32" i="1"/>
  <c r="R30" i="1"/>
  <c r="S30" i="1" s="1"/>
  <c r="W30" i="1" s="1"/>
  <c r="R26" i="1"/>
  <c r="S26" i="1" s="1"/>
  <c r="W26" i="1" s="1"/>
  <c r="R22" i="1"/>
  <c r="S22" i="1" s="1"/>
  <c r="W22" i="1" s="1"/>
  <c r="R20" i="1"/>
  <c r="S20" i="1" s="1"/>
  <c r="W20" i="1" s="1"/>
  <c r="R40" i="1"/>
  <c r="S40" i="1" s="1"/>
  <c r="W40" i="1" s="1"/>
  <c r="R44" i="1"/>
  <c r="S44" i="1" s="1"/>
  <c r="W44" i="1" s="1"/>
  <c r="R50" i="1"/>
  <c r="S50" i="1" s="1"/>
  <c r="W50" i="1" s="1"/>
  <c r="R54" i="1"/>
  <c r="S54" i="1" s="1"/>
  <c r="W54" i="1" s="1"/>
  <c r="R58" i="1"/>
  <c r="S58" i="1" s="1"/>
  <c r="W58" i="1" s="1"/>
  <c r="R66" i="1"/>
  <c r="S66" i="1" s="1"/>
  <c r="W66" i="1" s="1"/>
  <c r="R70" i="1"/>
  <c r="R8" i="1"/>
  <c r="S8" i="1" s="1"/>
  <c r="W8" i="1" s="1"/>
  <c r="R12" i="1"/>
  <c r="S12" i="1" s="1"/>
  <c r="W12" i="1" s="1"/>
  <c r="R42" i="1"/>
  <c r="S42" i="1" s="1"/>
  <c r="W42" i="1" s="1"/>
  <c r="R52" i="1"/>
  <c r="S52" i="1" s="1"/>
  <c r="W52" i="1" s="1"/>
  <c r="R56" i="1"/>
  <c r="S56" i="1" s="1"/>
  <c r="W56" i="1" s="1"/>
  <c r="R60" i="1"/>
  <c r="S60" i="1" s="1"/>
  <c r="W60" i="1" s="1"/>
  <c r="R64" i="1"/>
  <c r="S64" i="1" s="1"/>
  <c r="W64" i="1" s="1"/>
  <c r="R92" i="1"/>
  <c r="R7" i="1"/>
  <c r="S7" i="1" s="1"/>
  <c r="W7" i="1" s="1"/>
  <c r="R9" i="1"/>
  <c r="S9" i="1" s="1"/>
  <c r="W9" i="1" s="1"/>
  <c r="R11" i="1"/>
  <c r="S11" i="1" s="1"/>
  <c r="W11" i="1" s="1"/>
  <c r="R13" i="1"/>
  <c r="S13" i="1" s="1"/>
  <c r="W13" i="1" s="1"/>
  <c r="R51" i="1"/>
  <c r="S51" i="1" s="1"/>
  <c r="W51" i="1" s="1"/>
  <c r="R55" i="1"/>
  <c r="S55" i="1" s="1"/>
  <c r="W55" i="1" s="1"/>
  <c r="R57" i="1"/>
  <c r="S57" i="1" s="1"/>
  <c r="W57" i="1" s="1"/>
  <c r="R61" i="1"/>
  <c r="S61" i="1" s="1"/>
  <c r="W61" i="1" s="1"/>
  <c r="R63" i="1"/>
  <c r="S63" i="1" s="1"/>
  <c r="W63" i="1" s="1"/>
  <c r="R65" i="1"/>
  <c r="S65" i="1" s="1"/>
  <c r="W65" i="1" s="1"/>
  <c r="R67" i="1"/>
  <c r="R91" i="1"/>
  <c r="S91" i="1" s="1"/>
  <c r="W91" i="1" s="1"/>
  <c r="R93" i="1"/>
  <c r="X6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K5" i="1"/>
  <c r="Q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T5" i="1" l="1"/>
  <c r="AK6" i="1"/>
  <c r="AK5" i="1" s="1"/>
  <c r="W53" i="1"/>
  <c r="W74" i="1"/>
  <c r="W6" i="1"/>
  <c r="W46" i="1"/>
  <c r="W75" i="1"/>
  <c r="AJ91" i="1"/>
  <c r="AJ65" i="1"/>
  <c r="AJ61" i="1"/>
  <c r="AJ55" i="1"/>
  <c r="AJ13" i="1"/>
  <c r="AJ9" i="1"/>
  <c r="AJ92" i="1"/>
  <c r="AJ60" i="1"/>
  <c r="AJ52" i="1"/>
  <c r="AJ12" i="1"/>
  <c r="AJ70" i="1"/>
  <c r="AJ58" i="1"/>
  <c r="AJ50" i="1"/>
  <c r="AJ40" i="1"/>
  <c r="AJ22" i="1"/>
  <c r="AJ30" i="1"/>
  <c r="AJ34" i="1"/>
  <c r="AJ84" i="1"/>
  <c r="AJ88" i="1"/>
  <c r="AJ17" i="1"/>
  <c r="AJ35" i="1"/>
  <c r="AJ23" i="1"/>
  <c r="AJ21" i="1"/>
  <c r="AJ93" i="1"/>
  <c r="AJ67" i="1"/>
  <c r="AJ63" i="1"/>
  <c r="AJ57" i="1"/>
  <c r="AJ51" i="1"/>
  <c r="AJ11" i="1"/>
  <c r="AJ7" i="1"/>
  <c r="AJ64" i="1"/>
  <c r="AJ56" i="1"/>
  <c r="AJ42" i="1"/>
  <c r="AJ8" i="1"/>
  <c r="AJ66" i="1"/>
  <c r="AJ54" i="1"/>
  <c r="AJ44" i="1"/>
  <c r="AJ20" i="1"/>
  <c r="AJ26" i="1"/>
  <c r="AJ32" i="1"/>
  <c r="AJ48" i="1"/>
  <c r="AJ86" i="1"/>
  <c r="AJ33" i="1"/>
  <c r="AJ43" i="1"/>
  <c r="AJ85" i="1"/>
  <c r="AJ19" i="1"/>
  <c r="S5" i="1"/>
  <c r="R5" i="1"/>
  <c r="AJ5" i="1" l="1"/>
</calcChain>
</file>

<file path=xl/sharedStrings.xml><?xml version="1.0" encoding="utf-8"?>
<sst xmlns="http://schemas.openxmlformats.org/spreadsheetml/2006/main" count="382" uniqueCount="158">
  <si>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</si>
  <si>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</si>
  <si>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</si>
  <si>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</si>
  <si>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</si>
  <si>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</si>
  <si>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</si>
  <si>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</si>
  <si>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</si>
  <si>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</si>
  <si>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</si>
  <si>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</si>
  <si>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</si>
  <si>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</si>
  <si>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</si>
  <si>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</si>
  <si>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</si>
  <si>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</si>
  <si>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</si>
  <si>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</si>
  <si>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</si>
  <si>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</si>
  <si>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</si>
  <si>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</si>
  <si>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07,06,(1)</t>
  </si>
  <si>
    <t>07,06,(2)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</si>
  <si>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</si>
  <si>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</si>
  <si>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</si>
  <si>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</si>
  <si>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</si>
  <si>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</si>
  <si>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</si>
  <si>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</si>
  <si>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</si>
  <si>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</si>
  <si>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</si>
  <si>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</si>
  <si>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</si>
  <si>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</si>
  <si>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</si>
  <si>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</si>
  <si>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</si>
  <si>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</si>
  <si>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</si>
  <si>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</si>
  <si>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</si>
  <si>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</si>
  <si>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</si>
  <si>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</si>
  <si>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</si>
  <si>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</si>
  <si>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</si>
  <si>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</si>
  <si>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</si>
  <si>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</si>
  <si>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</si>
  <si>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</si>
  <si>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</si>
  <si>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</si>
  <si>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</si>
  <si>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</si>
  <si>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</si>
  <si>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</si>
  <si>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</si>
  <si>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</si>
  <si>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</si>
  <si>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30,05,25 филиал обнулил / ТМА май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</si>
  <si>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</si>
  <si>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</si>
  <si>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</si>
  <si>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</si>
  <si>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30,05,25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</si>
  <si>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</si>
  <si>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</si>
  <si>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</si>
  <si>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04,06,25 филиал обнулил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</si>
  <si>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</si>
  <si>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</si>
  <si>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</si>
  <si>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>сети / ТМА май / 30,05,25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</si>
  <si>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</si>
  <si>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</si>
  <si>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</si>
  <si>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</si>
  <si>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</si>
  <si>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</si>
  <si>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ТМА 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</si>
  <si>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</si>
  <si>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</si>
  <si>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</si>
  <si>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</si>
  <si>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</si>
  <si>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</si>
  <si>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 / 30,05,25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</si>
  <si>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</si>
  <si>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</si>
  <si>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</si>
  <si>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</si>
  <si>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</si>
  <si>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</si>
  <si>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</si>
  <si>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</si>
  <si>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</si>
  <si>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</si>
  <si>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</si>
  <si>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</si>
  <si>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</si>
  <si>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</si>
  <si>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</si>
  <si>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</si>
  <si>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</si>
  <si>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</si>
  <si>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</si>
  <si>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</si>
  <si>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</si>
  <si>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</si>
  <si>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</si>
  <si>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</si>
  <si>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</si>
  <si>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</si>
  <si>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14,05,25 филиал обнулил / сети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</si>
  <si>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</si>
  <si>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</si>
  <si>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</si>
  <si>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</si>
  <si>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</si>
  <si>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</si>
  <si>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</si>
  <si>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</si>
  <si>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</si>
  <si>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</si>
  <si>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 / 30,05,25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</si>
  <si>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</si>
  <si>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</si>
  <si>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</si>
  <si>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</si>
  <si>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</si>
  <si>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</si>
  <si>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</si>
  <si>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</si>
  <si>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</si>
  <si>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</si>
  <si>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</si>
  <si>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</si>
  <si>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</si>
  <si>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</si>
  <si>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</si>
  <si>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</si>
  <si>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</si>
  <si>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акция сети</t>
  </si>
  <si>
    <t>слабая реализация</t>
  </si>
  <si>
    <t>06,06,25 филиал обнулил</t>
  </si>
  <si>
    <t>ТК Вояж / 06,06,25 филиал обнулил</t>
  </si>
  <si>
    <t>СПАР / 06,06,25 филиал обнулил</t>
  </si>
  <si>
    <t>заказ</t>
  </si>
  <si>
    <t>09,06,</t>
  </si>
  <si>
    <t>11,06,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</si>
</sst>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1" sqref="AI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1" width="7" customWidth="1"/>
    <col min="22" max="22" width="15.85546875" customWidth="1"/>
    <col min="23" max="24" width="5" customWidth="1"/>
    <col min="25" max="34" width="6" customWidth="1"/>
    <col min="35" max="35" width="26.28515625" customWidth="1"/>
    <col min="36" max="37" width="7" customWidth="1"/>
    <col min="38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6">
        <v>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155</v>
      </c>
      <c r="T3" s="3" t="s">
        <v>155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156</v>
      </c>
      <c r="T4" s="1" t="s">
        <v>157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 t="s">
        <v>156</v>
      </c>
      <c r="AK4" s="1" t="s">
        <v>157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41090.041000000005</v>
      </c>
      <c r="F5" s="4">
        <f>SUM(F6:F500)</f>
        <v>33228.053999999989</v>
      </c>
      <c r="G5" s="7"/>
      <c r="H5" s="1"/>
      <c r="I5" s="1"/>
      <c r="J5" s="4">
        <f t="shared" ref="J5:U5" si="0">SUM(J6:J500)</f>
        <v>42931.954999999994</v>
      </c>
      <c r="K5" s="4">
        <f t="shared" si="0"/>
        <v>-1841.9140000000002</v>
      </c>
      <c r="L5" s="4">
        <f t="shared" si="0"/>
        <v>0</v>
      </c>
      <c r="M5" s="4">
        <f t="shared" si="0"/>
        <v>0</v>
      </c>
      <c r="N5" s="4">
        <f t="shared" si="0"/>
        <v>6512.9360565199995</v>
      </c>
      <c r="O5" s="4">
        <f t="shared" si="0"/>
        <v>22994.437274039999</v>
      </c>
      <c r="P5" s="4">
        <f t="shared" si="0"/>
        <v>2940</v>
      </c>
      <c r="Q5" s="4">
        <f t="shared" si="0"/>
        <v>8218.0082000000002</v>
      </c>
      <c r="R5" s="4">
        <f t="shared" si="0"/>
        <v>20390.631809999999</v>
      </c>
      <c r="S5" s="4">
        <f t="shared" si="0"/>
        <v>20262.89142</v>
      </c>
      <c r="T5" s="4">
        <f t="shared" ref="T5" si="1">SUM(T6:T500)</f>
        <v>4072.3015999999998</v>
      </c>
      <c r="U5" s="4">
        <f t="shared" si="0"/>
        <v>100</v>
      </c>
      <c r="V5" s="1"/>
      <c r="W5" s="1"/>
      <c r="X5" s="1"/>
      <c r="Y5" s="4">
        <f t="shared" ref="Y5:AH5" si="2">SUM(Y6:Y500)</f>
        <v>8275.3729999999996</v>
      </c>
      <c r="Z5" s="4">
        <f t="shared" si="2"/>
        <v>7925.8263999999999</v>
      </c>
      <c r="AA5" s="4">
        <f t="shared" si="2"/>
        <v>7769.459600000001</v>
      </c>
      <c r="AB5" s="4">
        <f t="shared" si="2"/>
        <v>8674.5280000000002</v>
      </c>
      <c r="AC5" s="4">
        <f t="shared" si="2"/>
        <v>8469.8487999999998</v>
      </c>
      <c r="AD5" s="4">
        <f t="shared" si="2"/>
        <v>6942.6237999999985</v>
      </c>
      <c r="AE5" s="4">
        <f t="shared" si="2"/>
        <v>7218.8951999999981</v>
      </c>
      <c r="AF5" s="4">
        <f t="shared" si="2"/>
        <v>8361.6757999999973</v>
      </c>
      <c r="AG5" s="4">
        <f t="shared" si="2"/>
        <v>8020.7231999999995</v>
      </c>
      <c r="AH5" s="4">
        <f t="shared" si="2"/>
        <v>6599.9574000000021</v>
      </c>
      <c r="AI5" s="1"/>
      <c r="AJ5" s="4">
        <f>SUM(AJ6:AJ500)</f>
        <v>15619</v>
      </c>
      <c r="AK5" s="4">
        <f>SUM(AK6:AK500)</f>
        <v>4072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37</v>
      </c>
      <c r="B6" s="1" t="s">
        <v>38</v>
      </c>
      <c r="C6" s="1">
        <v>1104.7470000000001</v>
      </c>
      <c r="D6" s="1">
        <v>2331.7260000000001</v>
      </c>
      <c r="E6" s="1">
        <v>1039.184</v>
      </c>
      <c r="F6" s="1">
        <v>1424.0989999999999</v>
      </c>
      <c r="G6" s="7">
        <v>1</v>
      </c>
      <c r="H6" s="1">
        <v>50</v>
      </c>
      <c r="I6" s="1" t="s">
        <v>39</v>
      </c>
      <c r="J6" s="1">
        <v>1112.98</v>
      </c>
      <c r="K6" s="1">
        <f t="shared" ref="K6:K37" si="3">E6-J6</f>
        <v>-73.796000000000049</v>
      </c>
      <c r="L6" s="1"/>
      <c r="M6" s="1"/>
      <c r="N6" s="1">
        <v>44.753900000001067</v>
      </c>
      <c r="O6" s="1">
        <v>424.42566999999877</v>
      </c>
      <c r="P6" s="1"/>
      <c r="Q6" s="1">
        <f>E6/5</f>
        <v>207.83679999999998</v>
      </c>
      <c r="R6" s="5">
        <f>11*Q6-P6-O6-N6-F6</f>
        <v>392.92623000000026</v>
      </c>
      <c r="S6" s="5">
        <f>R6</f>
        <v>392.92623000000026</v>
      </c>
      <c r="T6" s="5">
        <f>$T$1*Q6</f>
        <v>415.67359999999996</v>
      </c>
      <c r="U6" s="5"/>
      <c r="V6" s="1"/>
      <c r="W6" s="1">
        <f>(F6+N6+O6+P6+S6+T6)/Q6</f>
        <v>13.000000000000002</v>
      </c>
      <c r="X6" s="1">
        <f>(F6+N6+O6+P6)/Q6</f>
        <v>9.109448230534726</v>
      </c>
      <c r="Y6" s="1">
        <v>217.96539999999999</v>
      </c>
      <c r="Z6" s="1">
        <v>218.69239999999999</v>
      </c>
      <c r="AA6" s="1">
        <v>227.7834</v>
      </c>
      <c r="AB6" s="1">
        <v>243.18379999999999</v>
      </c>
      <c r="AC6" s="1">
        <v>231.57159999999999</v>
      </c>
      <c r="AD6" s="1">
        <v>168.57259999999999</v>
      </c>
      <c r="AE6" s="1">
        <v>177.571</v>
      </c>
      <c r="AF6" s="1">
        <v>223.18700000000001</v>
      </c>
      <c r="AG6" s="1">
        <v>199.643</v>
      </c>
      <c r="AH6" s="1">
        <v>199.7474</v>
      </c>
      <c r="AI6" s="1" t="s">
        <v>40</v>
      </c>
      <c r="AJ6" s="1">
        <f>ROUND(G6*S6,0)</f>
        <v>393</v>
      </c>
      <c r="AK6" s="1">
        <f>ROUND(G6*T6,0)</f>
        <v>416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41</v>
      </c>
      <c r="B7" s="1" t="s">
        <v>38</v>
      </c>
      <c r="C7" s="1">
        <v>369.66800000000001</v>
      </c>
      <c r="D7" s="1">
        <v>488.83199999999999</v>
      </c>
      <c r="E7" s="1">
        <v>393.40100000000001</v>
      </c>
      <c r="F7" s="1">
        <v>395.87200000000001</v>
      </c>
      <c r="G7" s="7">
        <v>1</v>
      </c>
      <c r="H7" s="1">
        <v>45</v>
      </c>
      <c r="I7" s="1" t="s">
        <v>39</v>
      </c>
      <c r="J7" s="1">
        <v>412.35</v>
      </c>
      <c r="K7" s="1">
        <f t="shared" si="3"/>
        <v>-18.949000000000012</v>
      </c>
      <c r="L7" s="1"/>
      <c r="M7" s="1"/>
      <c r="N7" s="1">
        <v>200</v>
      </c>
      <c r="O7" s="1">
        <v>150</v>
      </c>
      <c r="P7" s="1"/>
      <c r="Q7" s="1">
        <f t="shared" ref="Q7:Q70" si="4">E7/5</f>
        <v>78.680199999999999</v>
      </c>
      <c r="R7" s="5">
        <f t="shared" ref="R7:R13" si="5">11*Q7-P7-O7-N7-F7</f>
        <v>119.61020000000002</v>
      </c>
      <c r="S7" s="5">
        <f t="shared" ref="S7:S69" si="6">R7</f>
        <v>119.61020000000002</v>
      </c>
      <c r="T7" s="5"/>
      <c r="U7" s="5"/>
      <c r="V7" s="1"/>
      <c r="W7" s="1">
        <f t="shared" ref="W7:W70" si="7">(F7+N7+O7+P7+S7+T7)/Q7</f>
        <v>11.000000000000002</v>
      </c>
      <c r="X7" s="1">
        <f t="shared" ref="X7:X70" si="8">(F7+N7+O7+P7)/Q7</f>
        <v>9.4797928830887574</v>
      </c>
      <c r="Y7" s="1">
        <v>72.145399999999995</v>
      </c>
      <c r="Z7" s="1">
        <v>67.489000000000004</v>
      </c>
      <c r="AA7" s="1">
        <v>69.936000000000007</v>
      </c>
      <c r="AB7" s="1">
        <v>87.831800000000001</v>
      </c>
      <c r="AC7" s="1">
        <v>85.697800000000001</v>
      </c>
      <c r="AD7" s="1">
        <v>69.419600000000003</v>
      </c>
      <c r="AE7" s="1">
        <v>79.592799999999997</v>
      </c>
      <c r="AF7" s="1">
        <v>87.765599999999992</v>
      </c>
      <c r="AG7" s="1">
        <v>77.342399999999998</v>
      </c>
      <c r="AH7" s="1">
        <v>81.051199999999994</v>
      </c>
      <c r="AI7" s="1"/>
      <c r="AJ7" s="1">
        <f t="shared" ref="AJ7:AJ70" si="9">ROUND(G7*S7,0)</f>
        <v>120</v>
      </c>
      <c r="AK7" s="1">
        <f t="shared" ref="AK7:AK70" si="10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42</v>
      </c>
      <c r="B8" s="1" t="s">
        <v>38</v>
      </c>
      <c r="C8" s="1">
        <v>517.43899999999996</v>
      </c>
      <c r="D8" s="1">
        <v>398.37400000000002</v>
      </c>
      <c r="E8" s="1">
        <v>464.298</v>
      </c>
      <c r="F8" s="1">
        <v>339.96199999999999</v>
      </c>
      <c r="G8" s="7">
        <v>1</v>
      </c>
      <c r="H8" s="1">
        <v>45</v>
      </c>
      <c r="I8" s="1" t="s">
        <v>39</v>
      </c>
      <c r="J8" s="1">
        <v>506.62799999999999</v>
      </c>
      <c r="K8" s="1">
        <f t="shared" si="3"/>
        <v>-42.329999999999984</v>
      </c>
      <c r="L8" s="1"/>
      <c r="M8" s="1"/>
      <c r="N8" s="1">
        <v>108.95271132000001</v>
      </c>
      <c r="O8" s="1">
        <v>307.17707867999991</v>
      </c>
      <c r="P8" s="1"/>
      <c r="Q8" s="1">
        <f t="shared" si="4"/>
        <v>92.8596</v>
      </c>
      <c r="R8" s="5">
        <f t="shared" si="5"/>
        <v>265.36381000000006</v>
      </c>
      <c r="S8" s="5">
        <f t="shared" si="6"/>
        <v>265.36381000000006</v>
      </c>
      <c r="T8" s="5"/>
      <c r="U8" s="5"/>
      <c r="V8" s="1"/>
      <c r="W8" s="1">
        <f t="shared" si="7"/>
        <v>11</v>
      </c>
      <c r="X8" s="1">
        <f t="shared" si="8"/>
        <v>8.1423115111415516</v>
      </c>
      <c r="Y8" s="1">
        <v>87.533799999999999</v>
      </c>
      <c r="Z8" s="1">
        <v>78.102400000000003</v>
      </c>
      <c r="AA8" s="1">
        <v>77.161599999999993</v>
      </c>
      <c r="AB8" s="1">
        <v>102.0448</v>
      </c>
      <c r="AC8" s="1">
        <v>105.411</v>
      </c>
      <c r="AD8" s="1">
        <v>80.1374</v>
      </c>
      <c r="AE8" s="1">
        <v>80.424999999999997</v>
      </c>
      <c r="AF8" s="1">
        <v>78.288600000000002</v>
      </c>
      <c r="AG8" s="1">
        <v>73.292400000000001</v>
      </c>
      <c r="AH8" s="1">
        <v>86.556200000000004</v>
      </c>
      <c r="AI8" s="1"/>
      <c r="AJ8" s="1">
        <f t="shared" si="9"/>
        <v>265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43</v>
      </c>
      <c r="B9" s="1" t="s">
        <v>44</v>
      </c>
      <c r="C9" s="1">
        <v>260</v>
      </c>
      <c r="D9" s="1">
        <v>522</v>
      </c>
      <c r="E9" s="1">
        <v>396</v>
      </c>
      <c r="F9" s="1">
        <v>341</v>
      </c>
      <c r="G9" s="7">
        <v>0.45</v>
      </c>
      <c r="H9" s="1">
        <v>45</v>
      </c>
      <c r="I9" s="1" t="s">
        <v>39</v>
      </c>
      <c r="J9" s="1">
        <v>414</v>
      </c>
      <c r="K9" s="1">
        <f t="shared" si="3"/>
        <v>-18</v>
      </c>
      <c r="L9" s="1"/>
      <c r="M9" s="1"/>
      <c r="N9" s="1">
        <v>87.956040000000087</v>
      </c>
      <c r="O9" s="1">
        <v>236.66396</v>
      </c>
      <c r="P9" s="1"/>
      <c r="Q9" s="1">
        <f t="shared" si="4"/>
        <v>79.2</v>
      </c>
      <c r="R9" s="5">
        <f t="shared" si="5"/>
        <v>205.57999999999993</v>
      </c>
      <c r="S9" s="5">
        <f t="shared" si="6"/>
        <v>205.57999999999993</v>
      </c>
      <c r="T9" s="5"/>
      <c r="U9" s="5"/>
      <c r="V9" s="1"/>
      <c r="W9" s="1">
        <f t="shared" si="7"/>
        <v>11</v>
      </c>
      <c r="X9" s="1">
        <f t="shared" si="8"/>
        <v>8.4042929292929305</v>
      </c>
      <c r="Y9" s="1">
        <v>76.400000000000006</v>
      </c>
      <c r="Z9" s="1">
        <v>74.599999999999994</v>
      </c>
      <c r="AA9" s="1">
        <v>76</v>
      </c>
      <c r="AB9" s="1">
        <v>74</v>
      </c>
      <c r="AC9" s="1">
        <v>75.2</v>
      </c>
      <c r="AD9" s="1">
        <v>74.2</v>
      </c>
      <c r="AE9" s="1">
        <v>72</v>
      </c>
      <c r="AF9" s="1">
        <v>84.2</v>
      </c>
      <c r="AG9" s="1">
        <v>78.2</v>
      </c>
      <c r="AH9" s="1">
        <v>66.2</v>
      </c>
      <c r="AI9" s="1"/>
      <c r="AJ9" s="1">
        <f t="shared" si="9"/>
        <v>93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45</v>
      </c>
      <c r="B10" s="1" t="s">
        <v>44</v>
      </c>
      <c r="C10" s="1">
        <v>464.70400000000001</v>
      </c>
      <c r="D10" s="1">
        <v>1146.296</v>
      </c>
      <c r="E10" s="1">
        <v>841</v>
      </c>
      <c r="F10" s="1">
        <v>542</v>
      </c>
      <c r="G10" s="7">
        <v>0.45</v>
      </c>
      <c r="H10" s="1">
        <v>45</v>
      </c>
      <c r="I10" s="1" t="s">
        <v>39</v>
      </c>
      <c r="J10" s="1">
        <v>888</v>
      </c>
      <c r="K10" s="1">
        <f t="shared" si="3"/>
        <v>-47</v>
      </c>
      <c r="L10" s="1"/>
      <c r="M10" s="1"/>
      <c r="N10" s="1">
        <v>111.3039999999999</v>
      </c>
      <c r="O10" s="1">
        <v>414.87600000000009</v>
      </c>
      <c r="P10" s="1"/>
      <c r="Q10" s="1">
        <f t="shared" si="4"/>
        <v>168.2</v>
      </c>
      <c r="R10" s="5">
        <f>8*Q10-P10-O10-N10-F10</f>
        <v>277.41999999999996</v>
      </c>
      <c r="S10" s="5">
        <f t="shared" si="6"/>
        <v>277.41999999999996</v>
      </c>
      <c r="T10" s="5"/>
      <c r="U10" s="5"/>
      <c r="V10" s="1"/>
      <c r="W10" s="1">
        <f t="shared" si="7"/>
        <v>8</v>
      </c>
      <c r="X10" s="1">
        <f t="shared" si="8"/>
        <v>6.3506539833531503</v>
      </c>
      <c r="Y10" s="1">
        <v>183.6</v>
      </c>
      <c r="Z10" s="1">
        <v>212.6592</v>
      </c>
      <c r="AA10" s="1">
        <v>217.85919999999999</v>
      </c>
      <c r="AB10" s="1">
        <v>217.6</v>
      </c>
      <c r="AC10" s="1">
        <v>200.8</v>
      </c>
      <c r="AD10" s="1">
        <v>190.6</v>
      </c>
      <c r="AE10" s="1">
        <v>186.6</v>
      </c>
      <c r="AF10" s="1">
        <v>213.6</v>
      </c>
      <c r="AG10" s="1">
        <v>208.8</v>
      </c>
      <c r="AH10" s="1">
        <v>125.4</v>
      </c>
      <c r="AI10" s="1" t="s">
        <v>46</v>
      </c>
      <c r="AJ10" s="1">
        <f t="shared" si="9"/>
        <v>125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47</v>
      </c>
      <c r="B11" s="1" t="s">
        <v>44</v>
      </c>
      <c r="C11" s="1">
        <v>65</v>
      </c>
      <c r="D11" s="1">
        <v>45</v>
      </c>
      <c r="E11" s="1">
        <v>69</v>
      </c>
      <c r="F11" s="1">
        <v>38</v>
      </c>
      <c r="G11" s="7">
        <v>0.17</v>
      </c>
      <c r="H11" s="1">
        <v>180</v>
      </c>
      <c r="I11" s="1" t="s">
        <v>39</v>
      </c>
      <c r="J11" s="1">
        <v>69</v>
      </c>
      <c r="K11" s="1">
        <f t="shared" si="3"/>
        <v>0</v>
      </c>
      <c r="L11" s="1"/>
      <c r="M11" s="1"/>
      <c r="N11" s="1">
        <v>18.599999999999991</v>
      </c>
      <c r="O11" s="1">
        <v>53.400000000000013</v>
      </c>
      <c r="P11" s="1"/>
      <c r="Q11" s="1">
        <f t="shared" si="4"/>
        <v>13.8</v>
      </c>
      <c r="R11" s="5">
        <f t="shared" si="5"/>
        <v>41.800000000000011</v>
      </c>
      <c r="S11" s="5">
        <f t="shared" si="6"/>
        <v>41.800000000000011</v>
      </c>
      <c r="T11" s="5"/>
      <c r="U11" s="5"/>
      <c r="V11" s="1"/>
      <c r="W11" s="1">
        <f t="shared" si="7"/>
        <v>11</v>
      </c>
      <c r="X11" s="1">
        <f t="shared" si="8"/>
        <v>7.9710144927536231</v>
      </c>
      <c r="Y11" s="1">
        <v>12.6</v>
      </c>
      <c r="Z11" s="1">
        <v>10.6</v>
      </c>
      <c r="AA11" s="1">
        <v>10.6</v>
      </c>
      <c r="AB11" s="1">
        <v>14</v>
      </c>
      <c r="AC11" s="1">
        <v>14.2</v>
      </c>
      <c r="AD11" s="1">
        <v>11.2</v>
      </c>
      <c r="AE11" s="1">
        <v>9.1999999999999993</v>
      </c>
      <c r="AF11" s="1">
        <v>7</v>
      </c>
      <c r="AG11" s="1">
        <v>11.4</v>
      </c>
      <c r="AH11" s="1">
        <v>13.6</v>
      </c>
      <c r="AI11" s="1" t="s">
        <v>48</v>
      </c>
      <c r="AJ11" s="1">
        <f t="shared" si="9"/>
        <v>7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49</v>
      </c>
      <c r="B12" s="1" t="s">
        <v>44</v>
      </c>
      <c r="C12" s="1">
        <v>81</v>
      </c>
      <c r="D12" s="1"/>
      <c r="E12" s="1">
        <v>74</v>
      </c>
      <c r="F12" s="1">
        <v>4</v>
      </c>
      <c r="G12" s="7">
        <v>0.3</v>
      </c>
      <c r="H12" s="1">
        <v>40</v>
      </c>
      <c r="I12" s="1" t="s">
        <v>39</v>
      </c>
      <c r="J12" s="1">
        <v>76</v>
      </c>
      <c r="K12" s="1">
        <f t="shared" si="3"/>
        <v>-2</v>
      </c>
      <c r="L12" s="1"/>
      <c r="M12" s="1"/>
      <c r="N12" s="1">
        <v>11.2</v>
      </c>
      <c r="O12" s="1">
        <v>82.2</v>
      </c>
      <c r="P12" s="1"/>
      <c r="Q12" s="1">
        <f t="shared" si="4"/>
        <v>14.8</v>
      </c>
      <c r="R12" s="5">
        <f t="shared" si="5"/>
        <v>65.400000000000006</v>
      </c>
      <c r="S12" s="5">
        <f t="shared" si="6"/>
        <v>65.400000000000006</v>
      </c>
      <c r="T12" s="5"/>
      <c r="U12" s="5"/>
      <c r="V12" s="1"/>
      <c r="W12" s="1">
        <f t="shared" si="7"/>
        <v>11</v>
      </c>
      <c r="X12" s="1">
        <f t="shared" si="8"/>
        <v>6.5810810810810816</v>
      </c>
      <c r="Y12" s="1">
        <v>14.6</v>
      </c>
      <c r="Z12" s="1">
        <v>7.2</v>
      </c>
      <c r="AA12" s="1">
        <v>8</v>
      </c>
      <c r="AB12" s="1">
        <v>19.2</v>
      </c>
      <c r="AC12" s="1">
        <v>17.2</v>
      </c>
      <c r="AD12" s="1">
        <v>9.6</v>
      </c>
      <c r="AE12" s="1">
        <v>12.8</v>
      </c>
      <c r="AF12" s="1">
        <v>12.8</v>
      </c>
      <c r="AG12" s="1">
        <v>12.2</v>
      </c>
      <c r="AH12" s="1">
        <v>16</v>
      </c>
      <c r="AI12" s="1" t="s">
        <v>50</v>
      </c>
      <c r="AJ12" s="1">
        <f t="shared" si="9"/>
        <v>20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51</v>
      </c>
      <c r="B13" s="1" t="s">
        <v>44</v>
      </c>
      <c r="C13" s="1">
        <v>109</v>
      </c>
      <c r="D13" s="1">
        <v>285</v>
      </c>
      <c r="E13" s="1">
        <v>191</v>
      </c>
      <c r="F13" s="1">
        <v>144</v>
      </c>
      <c r="G13" s="7">
        <v>0.17</v>
      </c>
      <c r="H13" s="1">
        <v>180</v>
      </c>
      <c r="I13" s="1" t="s">
        <v>39</v>
      </c>
      <c r="J13" s="1">
        <v>191</v>
      </c>
      <c r="K13" s="1">
        <f t="shared" si="3"/>
        <v>0</v>
      </c>
      <c r="L13" s="1"/>
      <c r="M13" s="1"/>
      <c r="N13" s="1">
        <v>174.30000000000021</v>
      </c>
      <c r="O13" s="1">
        <v>53.809999999999818</v>
      </c>
      <c r="P13" s="1"/>
      <c r="Q13" s="1">
        <f t="shared" si="4"/>
        <v>38.200000000000003</v>
      </c>
      <c r="R13" s="5">
        <f t="shared" si="5"/>
        <v>48.09</v>
      </c>
      <c r="S13" s="5">
        <f t="shared" si="6"/>
        <v>48.09</v>
      </c>
      <c r="T13" s="5"/>
      <c r="U13" s="5"/>
      <c r="V13" s="1"/>
      <c r="W13" s="1">
        <f t="shared" si="7"/>
        <v>11</v>
      </c>
      <c r="X13" s="1">
        <f t="shared" si="8"/>
        <v>9.7410994764397909</v>
      </c>
      <c r="Y13" s="1">
        <v>44.2</v>
      </c>
      <c r="Z13" s="1">
        <v>45.2</v>
      </c>
      <c r="AA13" s="1">
        <v>37.6</v>
      </c>
      <c r="AB13" s="1">
        <v>36.4</v>
      </c>
      <c r="AC13" s="1">
        <v>37.4</v>
      </c>
      <c r="AD13" s="1">
        <v>32.6</v>
      </c>
      <c r="AE13" s="1">
        <v>29.8</v>
      </c>
      <c r="AF13" s="1">
        <v>32.200000000000003</v>
      </c>
      <c r="AG13" s="1">
        <v>35.4</v>
      </c>
      <c r="AH13" s="1">
        <v>36.200000000000003</v>
      </c>
      <c r="AI13" s="1"/>
      <c r="AJ13" s="1">
        <f t="shared" si="9"/>
        <v>8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1" t="s">
        <v>52</v>
      </c>
      <c r="B14" s="11" t="s">
        <v>44</v>
      </c>
      <c r="C14" s="11"/>
      <c r="D14" s="11"/>
      <c r="E14" s="11"/>
      <c r="F14" s="11"/>
      <c r="G14" s="12">
        <v>0</v>
      </c>
      <c r="H14" s="11">
        <v>50</v>
      </c>
      <c r="I14" s="11" t="s">
        <v>39</v>
      </c>
      <c r="J14" s="11"/>
      <c r="K14" s="11">
        <f t="shared" si="3"/>
        <v>0</v>
      </c>
      <c r="L14" s="11"/>
      <c r="M14" s="11"/>
      <c r="N14" s="11">
        <v>0</v>
      </c>
      <c r="O14" s="11">
        <v>0</v>
      </c>
      <c r="P14" s="11"/>
      <c r="Q14" s="11">
        <f t="shared" si="4"/>
        <v>0</v>
      </c>
      <c r="R14" s="13"/>
      <c r="S14" s="5">
        <f t="shared" si="6"/>
        <v>0</v>
      </c>
      <c r="T14" s="5"/>
      <c r="U14" s="13"/>
      <c r="V14" s="11"/>
      <c r="W14" s="1" t="e">
        <f t="shared" si="7"/>
        <v>#DIV/0!</v>
      </c>
      <c r="X14" s="11" t="e">
        <f t="shared" si="8"/>
        <v>#DIV/0!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 t="s">
        <v>53</v>
      </c>
      <c r="AJ14" s="1">
        <f t="shared" si="9"/>
        <v>0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54</v>
      </c>
      <c r="B15" s="1" t="s">
        <v>44</v>
      </c>
      <c r="C15" s="1">
        <v>9</v>
      </c>
      <c r="D15" s="1">
        <v>12</v>
      </c>
      <c r="E15" s="1">
        <v>8</v>
      </c>
      <c r="F15" s="1">
        <v>13</v>
      </c>
      <c r="G15" s="7">
        <v>0.35</v>
      </c>
      <c r="H15" s="1">
        <v>50</v>
      </c>
      <c r="I15" s="1" t="s">
        <v>39</v>
      </c>
      <c r="J15" s="1">
        <v>18</v>
      </c>
      <c r="K15" s="1">
        <f t="shared" si="3"/>
        <v>-10</v>
      </c>
      <c r="L15" s="1"/>
      <c r="M15" s="1"/>
      <c r="N15" s="1">
        <v>0</v>
      </c>
      <c r="O15" s="1">
        <v>0</v>
      </c>
      <c r="P15" s="1"/>
      <c r="Q15" s="1">
        <f t="shared" si="4"/>
        <v>1.6</v>
      </c>
      <c r="R15" s="5">
        <f t="shared" ref="R15:R45" si="11">11*Q15-P15-O15-N15-F15</f>
        <v>4.6000000000000014</v>
      </c>
      <c r="S15" s="5">
        <f t="shared" si="6"/>
        <v>4.6000000000000014</v>
      </c>
      <c r="T15" s="5"/>
      <c r="U15" s="5"/>
      <c r="V15" s="1"/>
      <c r="W15" s="1">
        <f t="shared" si="7"/>
        <v>11</v>
      </c>
      <c r="X15" s="1">
        <f t="shared" si="8"/>
        <v>8.125</v>
      </c>
      <c r="Y15" s="1">
        <v>1.2</v>
      </c>
      <c r="Z15" s="1">
        <v>1.6</v>
      </c>
      <c r="AA15" s="1">
        <v>2</v>
      </c>
      <c r="AB15" s="1">
        <v>2.2000000000000002</v>
      </c>
      <c r="AC15" s="1">
        <v>1.8</v>
      </c>
      <c r="AD15" s="1">
        <v>1.8</v>
      </c>
      <c r="AE15" s="1">
        <v>2.6</v>
      </c>
      <c r="AF15" s="1">
        <v>1.4</v>
      </c>
      <c r="AG15" s="1">
        <v>1.4</v>
      </c>
      <c r="AH15" s="1">
        <v>2.6</v>
      </c>
      <c r="AI15" s="1" t="s">
        <v>50</v>
      </c>
      <c r="AJ15" s="1">
        <f t="shared" si="9"/>
        <v>2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55</v>
      </c>
      <c r="B16" s="1" t="s">
        <v>38</v>
      </c>
      <c r="C16" s="1">
        <v>598.93700000000001</v>
      </c>
      <c r="D16" s="1">
        <v>814.65200000000004</v>
      </c>
      <c r="E16" s="1">
        <v>715.79100000000005</v>
      </c>
      <c r="F16" s="1">
        <v>628.75400000000002</v>
      </c>
      <c r="G16" s="7">
        <v>1</v>
      </c>
      <c r="H16" s="1">
        <v>55</v>
      </c>
      <c r="I16" s="1" t="s">
        <v>39</v>
      </c>
      <c r="J16" s="1">
        <v>702.96600000000001</v>
      </c>
      <c r="K16" s="1">
        <f t="shared" si="3"/>
        <v>12.825000000000045</v>
      </c>
      <c r="L16" s="1"/>
      <c r="M16" s="1"/>
      <c r="N16" s="1">
        <v>0</v>
      </c>
      <c r="O16" s="1">
        <v>640.61150999999995</v>
      </c>
      <c r="P16" s="1"/>
      <c r="Q16" s="1">
        <f t="shared" si="4"/>
        <v>143.15820000000002</v>
      </c>
      <c r="R16" s="5">
        <f>12*Q16-P16-O16-N16-F16</f>
        <v>448.53289000000029</v>
      </c>
      <c r="S16" s="5">
        <f t="shared" si="6"/>
        <v>448.53289000000029</v>
      </c>
      <c r="T16" s="5"/>
      <c r="U16" s="5"/>
      <c r="V16" s="1"/>
      <c r="W16" s="1">
        <f t="shared" si="7"/>
        <v>12.000000000000002</v>
      </c>
      <c r="X16" s="1">
        <f t="shared" si="8"/>
        <v>8.8668725228453553</v>
      </c>
      <c r="Y16" s="1">
        <v>130.9282</v>
      </c>
      <c r="Z16" s="1">
        <v>82.973399999999998</v>
      </c>
      <c r="AA16" s="1">
        <v>83.128999999999991</v>
      </c>
      <c r="AB16" s="1">
        <v>102.21680000000001</v>
      </c>
      <c r="AC16" s="1">
        <v>99.598600000000005</v>
      </c>
      <c r="AD16" s="1">
        <v>71.351599999999991</v>
      </c>
      <c r="AE16" s="1">
        <v>76.441400000000002</v>
      </c>
      <c r="AF16" s="1">
        <v>92.545199999999994</v>
      </c>
      <c r="AG16" s="1">
        <v>89.103999999999999</v>
      </c>
      <c r="AH16" s="1">
        <v>64.292000000000002</v>
      </c>
      <c r="AI16" s="1" t="s">
        <v>56</v>
      </c>
      <c r="AJ16" s="1">
        <f t="shared" si="9"/>
        <v>449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57</v>
      </c>
      <c r="B17" s="1" t="s">
        <v>38</v>
      </c>
      <c r="C17" s="1">
        <v>1632.6389999999999</v>
      </c>
      <c r="D17" s="1">
        <v>1960.2919999999999</v>
      </c>
      <c r="E17" s="1">
        <v>2507.0340000000001</v>
      </c>
      <c r="F17" s="1">
        <v>574.40200000000004</v>
      </c>
      <c r="G17" s="7">
        <v>1</v>
      </c>
      <c r="H17" s="1">
        <v>50</v>
      </c>
      <c r="I17" s="1" t="s">
        <v>39</v>
      </c>
      <c r="J17" s="1">
        <v>2690.9029999999998</v>
      </c>
      <c r="K17" s="1">
        <f t="shared" si="3"/>
        <v>-183.86899999999969</v>
      </c>
      <c r="L17" s="1"/>
      <c r="M17" s="1"/>
      <c r="N17" s="1">
        <v>617.8123999999998</v>
      </c>
      <c r="O17" s="1">
        <v>1370.55241</v>
      </c>
      <c r="P17" s="1">
        <v>540</v>
      </c>
      <c r="Q17" s="1">
        <f t="shared" si="4"/>
        <v>501.40680000000003</v>
      </c>
      <c r="R17" s="5">
        <f>8*Q17-P17-O17-N17-F17</f>
        <v>908.48759000000064</v>
      </c>
      <c r="S17" s="5">
        <f t="shared" si="6"/>
        <v>908.48759000000064</v>
      </c>
      <c r="T17" s="5"/>
      <c r="U17" s="5"/>
      <c r="V17" s="1"/>
      <c r="W17" s="1">
        <f t="shared" si="7"/>
        <v>8.0000000000000018</v>
      </c>
      <c r="X17" s="1">
        <f t="shared" si="8"/>
        <v>6.1881227179208578</v>
      </c>
      <c r="Y17" s="1">
        <v>521.03019999999992</v>
      </c>
      <c r="Z17" s="1">
        <v>482.59679999999997</v>
      </c>
      <c r="AA17" s="1">
        <v>459.6456</v>
      </c>
      <c r="AB17" s="1">
        <v>471.7722</v>
      </c>
      <c r="AC17" s="1">
        <v>469.94299999999998</v>
      </c>
      <c r="AD17" s="1">
        <v>415.66899999999998</v>
      </c>
      <c r="AE17" s="1">
        <v>437.04399999999998</v>
      </c>
      <c r="AF17" s="1">
        <v>517.04759999999999</v>
      </c>
      <c r="AG17" s="1">
        <v>506.72199999999998</v>
      </c>
      <c r="AH17" s="1">
        <v>286.33839999999998</v>
      </c>
      <c r="AI17" s="1" t="s">
        <v>58</v>
      </c>
      <c r="AJ17" s="1">
        <f t="shared" si="9"/>
        <v>908</v>
      </c>
      <c r="AK17" s="1">
        <f t="shared" si="10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59</v>
      </c>
      <c r="B18" s="1" t="s">
        <v>38</v>
      </c>
      <c r="C18" s="1">
        <v>237.476</v>
      </c>
      <c r="D18" s="1">
        <v>138.29400000000001</v>
      </c>
      <c r="E18" s="1">
        <v>154.476</v>
      </c>
      <c r="F18" s="1">
        <v>173.71600000000001</v>
      </c>
      <c r="G18" s="7">
        <v>1</v>
      </c>
      <c r="H18" s="1">
        <v>60</v>
      </c>
      <c r="I18" s="1" t="s">
        <v>39</v>
      </c>
      <c r="J18" s="1">
        <v>156.14599999999999</v>
      </c>
      <c r="K18" s="1">
        <f t="shared" si="3"/>
        <v>-1.6699999999999875</v>
      </c>
      <c r="L18" s="1"/>
      <c r="M18" s="1"/>
      <c r="N18" s="1">
        <v>81.030000000000058</v>
      </c>
      <c r="O18" s="1">
        <v>95.534999999999911</v>
      </c>
      <c r="P18" s="1"/>
      <c r="Q18" s="1">
        <f t="shared" si="4"/>
        <v>30.895199999999999</v>
      </c>
      <c r="R18" s="5"/>
      <c r="S18" s="5">
        <f t="shared" si="6"/>
        <v>0</v>
      </c>
      <c r="T18" s="5"/>
      <c r="U18" s="5"/>
      <c r="V18" s="1"/>
      <c r="W18" s="1">
        <f t="shared" si="7"/>
        <v>11.337715891141665</v>
      </c>
      <c r="X18" s="1">
        <f t="shared" si="8"/>
        <v>11.337715891141665</v>
      </c>
      <c r="Y18" s="1">
        <v>35.819200000000002</v>
      </c>
      <c r="Z18" s="1">
        <v>37.325800000000001</v>
      </c>
      <c r="AA18" s="1">
        <v>32.414999999999999</v>
      </c>
      <c r="AB18" s="1">
        <v>40.126800000000003</v>
      </c>
      <c r="AC18" s="1">
        <v>40.650599999999997</v>
      </c>
      <c r="AD18" s="1">
        <v>25.205200000000001</v>
      </c>
      <c r="AE18" s="1">
        <v>27.124400000000001</v>
      </c>
      <c r="AF18" s="1">
        <v>41.634</v>
      </c>
      <c r="AG18" s="1">
        <v>39.700200000000002</v>
      </c>
      <c r="AH18" s="1">
        <v>29.313400000000001</v>
      </c>
      <c r="AI18" s="1"/>
      <c r="AJ18" s="1">
        <f t="shared" si="9"/>
        <v>0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60</v>
      </c>
      <c r="B19" s="1" t="s">
        <v>38</v>
      </c>
      <c r="C19" s="1">
        <v>181.25</v>
      </c>
      <c r="D19" s="1">
        <v>1514.3389999999999</v>
      </c>
      <c r="E19" s="1">
        <v>1018.779</v>
      </c>
      <c r="F19" s="1">
        <v>178.36</v>
      </c>
      <c r="G19" s="7">
        <v>1</v>
      </c>
      <c r="H19" s="1">
        <v>60</v>
      </c>
      <c r="I19" s="1" t="s">
        <v>39</v>
      </c>
      <c r="J19" s="1">
        <v>1068.8</v>
      </c>
      <c r="K19" s="1">
        <f t="shared" si="3"/>
        <v>-50.020999999999958</v>
      </c>
      <c r="L19" s="1"/>
      <c r="M19" s="1"/>
      <c r="N19" s="1">
        <v>0</v>
      </c>
      <c r="O19" s="1">
        <v>1386.40068</v>
      </c>
      <c r="P19" s="1"/>
      <c r="Q19" s="1">
        <f t="shared" si="4"/>
        <v>203.75579999999999</v>
      </c>
      <c r="R19" s="5">
        <f>12*Q19-P19-O19-N19-F19</f>
        <v>880.30891999999983</v>
      </c>
      <c r="S19" s="5">
        <f t="shared" si="6"/>
        <v>880.30891999999983</v>
      </c>
      <c r="T19" s="5">
        <f>$T$1*Q19</f>
        <v>407.51159999999999</v>
      </c>
      <c r="U19" s="5"/>
      <c r="V19" s="1"/>
      <c r="W19" s="1">
        <f t="shared" si="7"/>
        <v>13.999999999999998</v>
      </c>
      <c r="X19" s="1">
        <f t="shared" si="8"/>
        <v>7.6795884092624602</v>
      </c>
      <c r="Y19" s="1">
        <v>175.55760000000001</v>
      </c>
      <c r="Z19" s="1">
        <v>104.0782</v>
      </c>
      <c r="AA19" s="1">
        <v>104.7696</v>
      </c>
      <c r="AB19" s="1">
        <v>89.594000000000008</v>
      </c>
      <c r="AC19" s="1">
        <v>77.368200000000002</v>
      </c>
      <c r="AD19" s="1">
        <v>77.517200000000003</v>
      </c>
      <c r="AE19" s="1">
        <v>85.413399999999996</v>
      </c>
      <c r="AF19" s="1">
        <v>83.429400000000001</v>
      </c>
      <c r="AG19" s="1">
        <v>77.458399999999997</v>
      </c>
      <c r="AH19" s="1">
        <v>60.347200000000001</v>
      </c>
      <c r="AI19" s="1" t="s">
        <v>56</v>
      </c>
      <c r="AJ19" s="1">
        <f t="shared" si="9"/>
        <v>880</v>
      </c>
      <c r="AK19" s="1">
        <f t="shared" si="10"/>
        <v>408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61</v>
      </c>
      <c r="B20" s="1" t="s">
        <v>38</v>
      </c>
      <c r="C20" s="1">
        <v>184.322</v>
      </c>
      <c r="D20" s="1">
        <v>79.019000000000005</v>
      </c>
      <c r="E20" s="1">
        <v>150.96600000000001</v>
      </c>
      <c r="F20" s="1">
        <v>72.486999999999995</v>
      </c>
      <c r="G20" s="7">
        <v>1</v>
      </c>
      <c r="H20" s="1">
        <v>60</v>
      </c>
      <c r="I20" s="1" t="s">
        <v>39</v>
      </c>
      <c r="J20" s="1">
        <v>150.69399999999999</v>
      </c>
      <c r="K20" s="1">
        <f t="shared" si="3"/>
        <v>0.27200000000001978</v>
      </c>
      <c r="L20" s="1"/>
      <c r="M20" s="1"/>
      <c r="N20" s="1">
        <v>46.13820000000004</v>
      </c>
      <c r="O20" s="1">
        <v>171.49479999999991</v>
      </c>
      <c r="P20" s="1"/>
      <c r="Q20" s="1">
        <f t="shared" si="4"/>
        <v>30.193200000000001</v>
      </c>
      <c r="R20" s="5">
        <f t="shared" si="11"/>
        <v>42.005200000000059</v>
      </c>
      <c r="S20" s="5">
        <f t="shared" si="6"/>
        <v>42.005200000000059</v>
      </c>
      <c r="T20" s="5"/>
      <c r="U20" s="5"/>
      <c r="V20" s="1"/>
      <c r="W20" s="1">
        <f t="shared" si="7"/>
        <v>11</v>
      </c>
      <c r="X20" s="1">
        <f t="shared" si="8"/>
        <v>9.6087860842838761</v>
      </c>
      <c r="Y20" s="1">
        <v>31.9864</v>
      </c>
      <c r="Z20" s="1">
        <v>24.657800000000002</v>
      </c>
      <c r="AA20" s="1">
        <v>23.1616</v>
      </c>
      <c r="AB20" s="1">
        <v>31.1038</v>
      </c>
      <c r="AC20" s="1">
        <v>31.2422</v>
      </c>
      <c r="AD20" s="1">
        <v>22.851199999999999</v>
      </c>
      <c r="AE20" s="1">
        <v>24.437000000000001</v>
      </c>
      <c r="AF20" s="1">
        <v>30.882000000000001</v>
      </c>
      <c r="AG20" s="1">
        <v>26.962800000000001</v>
      </c>
      <c r="AH20" s="1">
        <v>17.9512</v>
      </c>
      <c r="AI20" s="1"/>
      <c r="AJ20" s="1">
        <f t="shared" si="9"/>
        <v>42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62</v>
      </c>
      <c r="B21" s="1" t="s">
        <v>38</v>
      </c>
      <c r="C21" s="1">
        <v>1339.42</v>
      </c>
      <c r="D21" s="1">
        <v>2895.8249999999998</v>
      </c>
      <c r="E21" s="1">
        <v>1608</v>
      </c>
      <c r="F21" s="1">
        <v>2503.2289999999998</v>
      </c>
      <c r="G21" s="7">
        <v>1</v>
      </c>
      <c r="H21" s="1">
        <v>60</v>
      </c>
      <c r="I21" s="1" t="s">
        <v>39</v>
      </c>
      <c r="J21" s="1">
        <v>1570.242</v>
      </c>
      <c r="K21" s="1">
        <f t="shared" si="3"/>
        <v>37.758000000000038</v>
      </c>
      <c r="L21" s="1"/>
      <c r="M21" s="1"/>
      <c r="N21" s="1">
        <v>0</v>
      </c>
      <c r="O21" s="1">
        <v>676.89529999999991</v>
      </c>
      <c r="P21" s="1"/>
      <c r="Q21" s="1">
        <f t="shared" si="4"/>
        <v>321.60000000000002</v>
      </c>
      <c r="R21" s="5">
        <f>12*Q21-P21-O21-N21-F21</f>
        <v>679.07570000000078</v>
      </c>
      <c r="S21" s="5">
        <f t="shared" si="6"/>
        <v>679.07570000000078</v>
      </c>
      <c r="T21" s="5">
        <f>$T$1*Q21</f>
        <v>643.20000000000005</v>
      </c>
      <c r="U21" s="5"/>
      <c r="V21" s="1"/>
      <c r="W21" s="1">
        <f t="shared" si="7"/>
        <v>14</v>
      </c>
      <c r="X21" s="1">
        <f t="shared" si="8"/>
        <v>9.888446206467659</v>
      </c>
      <c r="Y21" s="1">
        <v>320.90600000000001</v>
      </c>
      <c r="Z21" s="1">
        <v>321.75040000000001</v>
      </c>
      <c r="AA21" s="1">
        <v>322.75220000000002</v>
      </c>
      <c r="AB21" s="1">
        <v>333.53719999999998</v>
      </c>
      <c r="AC21" s="1">
        <v>336.66559999999998</v>
      </c>
      <c r="AD21" s="1">
        <v>316.15780000000001</v>
      </c>
      <c r="AE21" s="1">
        <v>325.75139999999999</v>
      </c>
      <c r="AF21" s="1">
        <v>344.4418</v>
      </c>
      <c r="AG21" s="1">
        <v>327.0342</v>
      </c>
      <c r="AH21" s="1">
        <v>256.08699999999999</v>
      </c>
      <c r="AI21" s="1" t="s">
        <v>63</v>
      </c>
      <c r="AJ21" s="1">
        <f t="shared" si="9"/>
        <v>679</v>
      </c>
      <c r="AK21" s="1">
        <f t="shared" si="10"/>
        <v>643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64</v>
      </c>
      <c r="B22" s="1" t="s">
        <v>38</v>
      </c>
      <c r="C22" s="1">
        <v>445.29300000000001</v>
      </c>
      <c r="D22" s="1">
        <v>331.846</v>
      </c>
      <c r="E22" s="1">
        <v>278.54300000000001</v>
      </c>
      <c r="F22" s="1">
        <v>466.214</v>
      </c>
      <c r="G22" s="7">
        <v>1</v>
      </c>
      <c r="H22" s="1">
        <v>60</v>
      </c>
      <c r="I22" s="1" t="s">
        <v>39</v>
      </c>
      <c r="J22" s="1">
        <v>282.97000000000003</v>
      </c>
      <c r="K22" s="1">
        <f t="shared" si="3"/>
        <v>-4.4270000000000209</v>
      </c>
      <c r="L22" s="1"/>
      <c r="M22" s="1"/>
      <c r="N22" s="1">
        <v>22.883200000000102</v>
      </c>
      <c r="O22" s="1">
        <v>59.686169999999883</v>
      </c>
      <c r="P22" s="1"/>
      <c r="Q22" s="1">
        <f t="shared" si="4"/>
        <v>55.708600000000004</v>
      </c>
      <c r="R22" s="5">
        <f t="shared" si="11"/>
        <v>64.011230000000126</v>
      </c>
      <c r="S22" s="5">
        <f t="shared" si="6"/>
        <v>64.011230000000126</v>
      </c>
      <c r="T22" s="5"/>
      <c r="U22" s="5"/>
      <c r="V22" s="1"/>
      <c r="W22" s="1">
        <f t="shared" si="7"/>
        <v>11.000000000000002</v>
      </c>
      <c r="X22" s="1">
        <f t="shared" si="8"/>
        <v>9.8509632265036267</v>
      </c>
      <c r="Y22" s="1">
        <v>60.301400000000001</v>
      </c>
      <c r="Z22" s="1">
        <v>68.316000000000003</v>
      </c>
      <c r="AA22" s="1">
        <v>68.588400000000007</v>
      </c>
      <c r="AB22" s="1">
        <v>77.353200000000001</v>
      </c>
      <c r="AC22" s="1">
        <v>76.598399999999998</v>
      </c>
      <c r="AD22" s="1">
        <v>59.627800000000001</v>
      </c>
      <c r="AE22" s="1">
        <v>56.3626</v>
      </c>
      <c r="AF22" s="1">
        <v>57.830599999999997</v>
      </c>
      <c r="AG22" s="1">
        <v>59.446599999999997</v>
      </c>
      <c r="AH22" s="1">
        <v>87.167400000000001</v>
      </c>
      <c r="AI22" s="1"/>
      <c r="AJ22" s="1">
        <f t="shared" si="9"/>
        <v>64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65</v>
      </c>
      <c r="B23" s="1" t="s">
        <v>38</v>
      </c>
      <c r="C23" s="1">
        <v>299.73200000000003</v>
      </c>
      <c r="D23" s="1">
        <v>576.53899999999999</v>
      </c>
      <c r="E23" s="1">
        <v>483.94799999999998</v>
      </c>
      <c r="F23" s="1">
        <v>308.88200000000001</v>
      </c>
      <c r="G23" s="7">
        <v>1</v>
      </c>
      <c r="H23" s="1">
        <v>60</v>
      </c>
      <c r="I23" s="1" t="s">
        <v>39</v>
      </c>
      <c r="J23" s="1">
        <v>489.78300000000002</v>
      </c>
      <c r="K23" s="1">
        <f t="shared" si="3"/>
        <v>-5.8350000000000364</v>
      </c>
      <c r="L23" s="1"/>
      <c r="M23" s="1"/>
      <c r="N23" s="1">
        <v>0</v>
      </c>
      <c r="O23" s="1">
        <v>546.30587000000003</v>
      </c>
      <c r="P23" s="1"/>
      <c r="Q23" s="1">
        <f t="shared" si="4"/>
        <v>96.789599999999993</v>
      </c>
      <c r="R23" s="5">
        <f>12*Q23-P23-O23-N23-F23</f>
        <v>306.28732999999983</v>
      </c>
      <c r="S23" s="5">
        <f t="shared" si="6"/>
        <v>306.28732999999983</v>
      </c>
      <c r="T23" s="5"/>
      <c r="U23" s="5"/>
      <c r="V23" s="1"/>
      <c r="W23" s="1">
        <f t="shared" si="7"/>
        <v>12</v>
      </c>
      <c r="X23" s="1">
        <f t="shared" si="8"/>
        <v>8.8355347062081062</v>
      </c>
      <c r="Y23" s="1">
        <v>89.803399999999996</v>
      </c>
      <c r="Z23" s="1">
        <v>55.444000000000003</v>
      </c>
      <c r="AA23" s="1">
        <v>53.4664</v>
      </c>
      <c r="AB23" s="1">
        <v>55.462200000000003</v>
      </c>
      <c r="AC23" s="1">
        <v>56.2866</v>
      </c>
      <c r="AD23" s="1">
        <v>44.596200000000003</v>
      </c>
      <c r="AE23" s="1">
        <v>43.108400000000003</v>
      </c>
      <c r="AF23" s="1">
        <v>48.5974</v>
      </c>
      <c r="AG23" s="1">
        <v>50.499400000000001</v>
      </c>
      <c r="AH23" s="1">
        <v>82.746200000000002</v>
      </c>
      <c r="AI23" s="1" t="s">
        <v>56</v>
      </c>
      <c r="AJ23" s="1">
        <f t="shared" si="9"/>
        <v>306</v>
      </c>
      <c r="AK23" s="1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66</v>
      </c>
      <c r="B24" s="1" t="s">
        <v>38</v>
      </c>
      <c r="C24" s="1">
        <v>571.48900000000003</v>
      </c>
      <c r="D24" s="1">
        <v>27.085000000000001</v>
      </c>
      <c r="E24" s="1">
        <v>443.22</v>
      </c>
      <c r="F24" s="1">
        <v>101.895</v>
      </c>
      <c r="G24" s="7">
        <v>1</v>
      </c>
      <c r="H24" s="1">
        <v>60</v>
      </c>
      <c r="I24" s="1" t="s">
        <v>39</v>
      </c>
      <c r="J24" s="1">
        <v>433.36700000000002</v>
      </c>
      <c r="K24" s="1">
        <f t="shared" si="3"/>
        <v>9.8530000000000086</v>
      </c>
      <c r="L24" s="1"/>
      <c r="M24" s="1"/>
      <c r="N24" s="1">
        <v>0</v>
      </c>
      <c r="O24" s="1">
        <v>323.17977999999999</v>
      </c>
      <c r="P24" s="1"/>
      <c r="Q24" s="1">
        <f t="shared" si="4"/>
        <v>88.644000000000005</v>
      </c>
      <c r="R24" s="5">
        <f>8*Q24-P24-O24-N24-F24</f>
        <v>284.07722000000007</v>
      </c>
      <c r="S24" s="5">
        <f t="shared" si="6"/>
        <v>284.07722000000007</v>
      </c>
      <c r="T24" s="5"/>
      <c r="U24" s="5"/>
      <c r="V24" s="1"/>
      <c r="W24" s="1">
        <f t="shared" si="7"/>
        <v>8</v>
      </c>
      <c r="X24" s="1">
        <f t="shared" si="8"/>
        <v>4.7953023329272142</v>
      </c>
      <c r="Y24" s="1">
        <v>105.3716</v>
      </c>
      <c r="Z24" s="1">
        <v>142.78639999999999</v>
      </c>
      <c r="AA24" s="1">
        <v>135.4504</v>
      </c>
      <c r="AB24" s="1">
        <v>139.767</v>
      </c>
      <c r="AC24" s="1">
        <v>143.91560000000001</v>
      </c>
      <c r="AD24" s="1">
        <v>126.2788</v>
      </c>
      <c r="AE24" s="1">
        <v>121.1652</v>
      </c>
      <c r="AF24" s="1">
        <v>117.91759999999999</v>
      </c>
      <c r="AG24" s="1">
        <v>120.149</v>
      </c>
      <c r="AH24" s="1">
        <v>64.210599999999999</v>
      </c>
      <c r="AI24" s="1" t="s">
        <v>67</v>
      </c>
      <c r="AJ24" s="1">
        <f t="shared" si="9"/>
        <v>284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68</v>
      </c>
      <c r="B25" s="1" t="s">
        <v>38</v>
      </c>
      <c r="C25" s="1">
        <v>232.172</v>
      </c>
      <c r="D25" s="1">
        <v>378.53</v>
      </c>
      <c r="E25" s="1">
        <v>303.79399999999998</v>
      </c>
      <c r="F25" s="1">
        <v>267.166</v>
      </c>
      <c r="G25" s="7">
        <v>1</v>
      </c>
      <c r="H25" s="1">
        <v>30</v>
      </c>
      <c r="I25" s="1" t="s">
        <v>39</v>
      </c>
      <c r="J25" s="1">
        <v>310.83800000000002</v>
      </c>
      <c r="K25" s="1">
        <f t="shared" si="3"/>
        <v>-7.0440000000000396</v>
      </c>
      <c r="L25" s="1"/>
      <c r="M25" s="1"/>
      <c r="N25" s="1">
        <v>74.572090520000302</v>
      </c>
      <c r="O25" s="1">
        <v>108.66664947999961</v>
      </c>
      <c r="P25" s="1"/>
      <c r="Q25" s="1">
        <f t="shared" si="4"/>
        <v>60.758799999999994</v>
      </c>
      <c r="R25" s="5">
        <f t="shared" si="11"/>
        <v>217.94206000000003</v>
      </c>
      <c r="S25" s="5">
        <f t="shared" si="6"/>
        <v>217.94206000000003</v>
      </c>
      <c r="T25" s="5"/>
      <c r="U25" s="5"/>
      <c r="V25" s="1"/>
      <c r="W25" s="1">
        <f t="shared" si="7"/>
        <v>11</v>
      </c>
      <c r="X25" s="1">
        <f t="shared" si="8"/>
        <v>7.4129959775374088</v>
      </c>
      <c r="Y25" s="1">
        <v>54.522799999999997</v>
      </c>
      <c r="Z25" s="1">
        <v>58.6066</v>
      </c>
      <c r="AA25" s="1">
        <v>58.626600000000003</v>
      </c>
      <c r="AB25" s="1">
        <v>62.597000000000001</v>
      </c>
      <c r="AC25" s="1">
        <v>62.934600000000003</v>
      </c>
      <c r="AD25" s="1">
        <v>58.159400000000012</v>
      </c>
      <c r="AE25" s="1">
        <v>60.164999999999999</v>
      </c>
      <c r="AF25" s="1">
        <v>61.104599999999998</v>
      </c>
      <c r="AG25" s="1">
        <v>57.229599999999998</v>
      </c>
      <c r="AH25" s="1">
        <v>58.645600000000002</v>
      </c>
      <c r="AI25" s="1"/>
      <c r="AJ25" s="1">
        <f t="shared" si="9"/>
        <v>218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69</v>
      </c>
      <c r="B26" s="1" t="s">
        <v>38</v>
      </c>
      <c r="C26" s="1">
        <v>174.74100000000001</v>
      </c>
      <c r="D26" s="1">
        <v>115.28700000000001</v>
      </c>
      <c r="E26" s="1">
        <v>206.404</v>
      </c>
      <c r="F26" s="1">
        <v>42.591000000000001</v>
      </c>
      <c r="G26" s="7">
        <v>1</v>
      </c>
      <c r="H26" s="1">
        <v>30</v>
      </c>
      <c r="I26" s="1" t="s">
        <v>39</v>
      </c>
      <c r="J26" s="1">
        <v>202.97300000000001</v>
      </c>
      <c r="K26" s="1">
        <f t="shared" si="3"/>
        <v>3.4309999999999832</v>
      </c>
      <c r="L26" s="1"/>
      <c r="M26" s="1"/>
      <c r="N26" s="1">
        <v>79.123099999999965</v>
      </c>
      <c r="O26" s="1">
        <v>236.28538</v>
      </c>
      <c r="P26" s="1"/>
      <c r="Q26" s="1">
        <f t="shared" si="4"/>
        <v>41.280799999999999</v>
      </c>
      <c r="R26" s="5">
        <f t="shared" si="11"/>
        <v>96.089320000000015</v>
      </c>
      <c r="S26" s="5">
        <f t="shared" si="6"/>
        <v>96.089320000000015</v>
      </c>
      <c r="T26" s="5"/>
      <c r="U26" s="5"/>
      <c r="V26" s="1"/>
      <c r="W26" s="1">
        <f t="shared" si="7"/>
        <v>11</v>
      </c>
      <c r="X26" s="1">
        <f t="shared" si="8"/>
        <v>8.6722999554272189</v>
      </c>
      <c r="Y26" s="1">
        <v>40.925600000000003</v>
      </c>
      <c r="Z26" s="1">
        <v>44.489199999999997</v>
      </c>
      <c r="AA26" s="1">
        <v>46.191600000000001</v>
      </c>
      <c r="AB26" s="1">
        <v>48.304600000000001</v>
      </c>
      <c r="AC26" s="1">
        <v>46.282600000000002</v>
      </c>
      <c r="AD26" s="1">
        <v>24.502800000000001</v>
      </c>
      <c r="AE26" s="1">
        <v>28.954000000000001</v>
      </c>
      <c r="AF26" s="1">
        <v>49.210599999999999</v>
      </c>
      <c r="AG26" s="1">
        <v>44.324800000000003</v>
      </c>
      <c r="AH26" s="1">
        <v>28.256599999999999</v>
      </c>
      <c r="AI26" s="1"/>
      <c r="AJ26" s="1">
        <f t="shared" si="9"/>
        <v>96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70</v>
      </c>
      <c r="B27" s="1" t="s">
        <v>38</v>
      </c>
      <c r="C27" s="1">
        <v>330.05399999999997</v>
      </c>
      <c r="D27" s="1">
        <v>585.68799999999999</v>
      </c>
      <c r="E27" s="1">
        <v>481.76299999999998</v>
      </c>
      <c r="F27" s="1">
        <v>381.19299999999998</v>
      </c>
      <c r="G27" s="7">
        <v>1</v>
      </c>
      <c r="H27" s="1">
        <v>30</v>
      </c>
      <c r="I27" s="1" t="s">
        <v>39</v>
      </c>
      <c r="J27" s="1">
        <v>499.6</v>
      </c>
      <c r="K27" s="1">
        <f t="shared" si="3"/>
        <v>-17.837000000000046</v>
      </c>
      <c r="L27" s="1"/>
      <c r="M27" s="1"/>
      <c r="N27" s="1">
        <v>99.229103519999512</v>
      </c>
      <c r="O27" s="1">
        <v>284.43062648000051</v>
      </c>
      <c r="P27" s="1"/>
      <c r="Q27" s="1">
        <f t="shared" si="4"/>
        <v>96.352599999999995</v>
      </c>
      <c r="R27" s="5">
        <f t="shared" si="11"/>
        <v>295.02587000000005</v>
      </c>
      <c r="S27" s="5">
        <f t="shared" si="6"/>
        <v>295.02587000000005</v>
      </c>
      <c r="T27" s="5"/>
      <c r="U27" s="5"/>
      <c r="V27" s="1"/>
      <c r="W27" s="1">
        <f t="shared" si="7"/>
        <v>11</v>
      </c>
      <c r="X27" s="1">
        <f t="shared" si="8"/>
        <v>7.9380601042421288</v>
      </c>
      <c r="Y27" s="1">
        <v>90.200599999999994</v>
      </c>
      <c r="Z27" s="1">
        <v>86.220600000000005</v>
      </c>
      <c r="AA27" s="1">
        <v>89.532399999999996</v>
      </c>
      <c r="AB27" s="1">
        <v>98.363199999999992</v>
      </c>
      <c r="AC27" s="1">
        <v>94.551000000000002</v>
      </c>
      <c r="AD27" s="1">
        <v>84.565599999999989</v>
      </c>
      <c r="AE27" s="1">
        <v>91.224400000000003</v>
      </c>
      <c r="AF27" s="1">
        <v>83.369600000000005</v>
      </c>
      <c r="AG27" s="1">
        <v>80.513000000000005</v>
      </c>
      <c r="AH27" s="1">
        <v>94.981799999999993</v>
      </c>
      <c r="AI27" s="1"/>
      <c r="AJ27" s="1">
        <f t="shared" si="9"/>
        <v>295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71</v>
      </c>
      <c r="B28" s="1" t="s">
        <v>38</v>
      </c>
      <c r="C28" s="1">
        <v>5.3380000000000001</v>
      </c>
      <c r="D28" s="1">
        <v>82.863</v>
      </c>
      <c r="E28" s="1">
        <v>24.236999999999998</v>
      </c>
      <c r="F28" s="1">
        <v>61.796999999999997</v>
      </c>
      <c r="G28" s="7">
        <v>1</v>
      </c>
      <c r="H28" s="1">
        <v>45</v>
      </c>
      <c r="I28" s="1" t="s">
        <v>39</v>
      </c>
      <c r="J28" s="1">
        <v>27.7</v>
      </c>
      <c r="K28" s="1">
        <f t="shared" si="3"/>
        <v>-3.463000000000001</v>
      </c>
      <c r="L28" s="1"/>
      <c r="M28" s="1"/>
      <c r="N28" s="1">
        <v>0</v>
      </c>
      <c r="O28" s="1">
        <v>0</v>
      </c>
      <c r="P28" s="1"/>
      <c r="Q28" s="1">
        <f t="shared" si="4"/>
        <v>4.8473999999999995</v>
      </c>
      <c r="R28" s="5"/>
      <c r="S28" s="5">
        <f t="shared" si="6"/>
        <v>0</v>
      </c>
      <c r="T28" s="5"/>
      <c r="U28" s="5"/>
      <c r="V28" s="1"/>
      <c r="W28" s="1">
        <f t="shared" si="7"/>
        <v>12.748483723233074</v>
      </c>
      <c r="X28" s="1">
        <f t="shared" si="8"/>
        <v>12.748483723233074</v>
      </c>
      <c r="Y28" s="1">
        <v>5.6475999999999997</v>
      </c>
      <c r="Z28" s="1">
        <v>12.5212</v>
      </c>
      <c r="AA28" s="1">
        <v>12.3698</v>
      </c>
      <c r="AB28" s="1">
        <v>7.0278000000000009</v>
      </c>
      <c r="AC28" s="1">
        <v>6.2195999999999998</v>
      </c>
      <c r="AD28" s="1">
        <v>8.6</v>
      </c>
      <c r="AE28" s="1">
        <v>8.3230000000000004</v>
      </c>
      <c r="AF28" s="1">
        <v>3.515400000000001</v>
      </c>
      <c r="AG28" s="1">
        <v>3.7866</v>
      </c>
      <c r="AH28" s="1">
        <v>3.3782000000000001</v>
      </c>
      <c r="AI28" s="1" t="s">
        <v>72</v>
      </c>
      <c r="AJ28" s="1">
        <f t="shared" si="9"/>
        <v>0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73</v>
      </c>
      <c r="B29" s="1" t="s">
        <v>38</v>
      </c>
      <c r="C29" s="1">
        <v>61.997</v>
      </c>
      <c r="D29" s="1">
        <v>17.956</v>
      </c>
      <c r="E29" s="1">
        <v>20.431999999999999</v>
      </c>
      <c r="F29" s="1">
        <v>38.448999999999998</v>
      </c>
      <c r="G29" s="7">
        <v>1</v>
      </c>
      <c r="H29" s="1">
        <v>40</v>
      </c>
      <c r="I29" s="1" t="s">
        <v>39</v>
      </c>
      <c r="J29" s="1">
        <v>18.399999999999999</v>
      </c>
      <c r="K29" s="1">
        <f t="shared" si="3"/>
        <v>2.032</v>
      </c>
      <c r="L29" s="1"/>
      <c r="M29" s="1"/>
      <c r="N29" s="1">
        <v>0</v>
      </c>
      <c r="O29" s="1">
        <v>39.674999999999997</v>
      </c>
      <c r="P29" s="1"/>
      <c r="Q29" s="1">
        <f t="shared" si="4"/>
        <v>4.0863999999999994</v>
      </c>
      <c r="R29" s="5"/>
      <c r="S29" s="5">
        <f t="shared" si="6"/>
        <v>0</v>
      </c>
      <c r="T29" s="5"/>
      <c r="U29" s="5"/>
      <c r="V29" s="1"/>
      <c r="W29" s="1">
        <f t="shared" si="7"/>
        <v>19.118050117462804</v>
      </c>
      <c r="X29" s="1">
        <f t="shared" si="8"/>
        <v>19.118050117462804</v>
      </c>
      <c r="Y29" s="1">
        <v>7.9682000000000004</v>
      </c>
      <c r="Z29" s="1">
        <v>5.2050000000000001</v>
      </c>
      <c r="AA29" s="1">
        <v>1.3064</v>
      </c>
      <c r="AB29" s="1">
        <v>9.4156000000000013</v>
      </c>
      <c r="AC29" s="1">
        <v>9.418000000000001</v>
      </c>
      <c r="AD29" s="1">
        <v>3.7477999999999998</v>
      </c>
      <c r="AE29" s="1">
        <v>4.6689999999999996</v>
      </c>
      <c r="AF29" s="1">
        <v>8.2545999999999999</v>
      </c>
      <c r="AG29" s="1">
        <v>7.5930000000000009</v>
      </c>
      <c r="AH29" s="1">
        <v>3.8692000000000002</v>
      </c>
      <c r="AI29" s="1" t="s">
        <v>50</v>
      </c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74</v>
      </c>
      <c r="B30" s="1" t="s">
        <v>38</v>
      </c>
      <c r="C30" s="1">
        <v>169.90700000000001</v>
      </c>
      <c r="D30" s="1">
        <v>273.62200000000001</v>
      </c>
      <c r="E30" s="1">
        <v>194.619</v>
      </c>
      <c r="F30" s="1">
        <v>206.923</v>
      </c>
      <c r="G30" s="7">
        <v>1</v>
      </c>
      <c r="H30" s="1">
        <v>30</v>
      </c>
      <c r="I30" s="1" t="s">
        <v>39</v>
      </c>
      <c r="J30" s="1">
        <v>182.85</v>
      </c>
      <c r="K30" s="1">
        <f t="shared" si="3"/>
        <v>11.769000000000005</v>
      </c>
      <c r="L30" s="1"/>
      <c r="M30" s="1"/>
      <c r="N30" s="1">
        <v>42.874019159999932</v>
      </c>
      <c r="O30" s="1">
        <v>81.610980840000082</v>
      </c>
      <c r="P30" s="1"/>
      <c r="Q30" s="1">
        <f t="shared" si="4"/>
        <v>38.9238</v>
      </c>
      <c r="R30" s="5">
        <f t="shared" si="11"/>
        <v>96.753799999999956</v>
      </c>
      <c r="S30" s="5">
        <f t="shared" si="6"/>
        <v>96.753799999999956</v>
      </c>
      <c r="T30" s="5"/>
      <c r="U30" s="5"/>
      <c r="V30" s="1"/>
      <c r="W30" s="1">
        <f t="shared" si="7"/>
        <v>11</v>
      </c>
      <c r="X30" s="1">
        <f t="shared" si="8"/>
        <v>8.5142766122526581</v>
      </c>
      <c r="Y30" s="1">
        <v>38.220199999999998</v>
      </c>
      <c r="Z30" s="1">
        <v>41.783799999999999</v>
      </c>
      <c r="AA30" s="1">
        <v>42.180199999999999</v>
      </c>
      <c r="AB30" s="1">
        <v>46.094999999999999</v>
      </c>
      <c r="AC30" s="1">
        <v>45.587400000000002</v>
      </c>
      <c r="AD30" s="1">
        <v>39.004399999999997</v>
      </c>
      <c r="AE30" s="1">
        <v>44.089799999999997</v>
      </c>
      <c r="AF30" s="1">
        <v>40.711799999999997</v>
      </c>
      <c r="AG30" s="1">
        <v>35.303400000000003</v>
      </c>
      <c r="AH30" s="1">
        <v>31.756799999999998</v>
      </c>
      <c r="AI30" s="1"/>
      <c r="AJ30" s="1">
        <f t="shared" si="9"/>
        <v>97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75</v>
      </c>
      <c r="B31" s="1" t="s">
        <v>38</v>
      </c>
      <c r="C31" s="1"/>
      <c r="D31" s="1">
        <v>10.773</v>
      </c>
      <c r="E31" s="1">
        <v>6.3559999999999999</v>
      </c>
      <c r="F31" s="1">
        <v>4.4169999999999998</v>
      </c>
      <c r="G31" s="7">
        <v>1</v>
      </c>
      <c r="H31" s="1">
        <v>50</v>
      </c>
      <c r="I31" s="1" t="s">
        <v>39</v>
      </c>
      <c r="J31" s="1">
        <v>5.6</v>
      </c>
      <c r="K31" s="1">
        <f t="shared" si="3"/>
        <v>0.75600000000000023</v>
      </c>
      <c r="L31" s="1"/>
      <c r="M31" s="1"/>
      <c r="N31" s="1">
        <v>0</v>
      </c>
      <c r="O31" s="1">
        <v>0</v>
      </c>
      <c r="P31" s="1"/>
      <c r="Q31" s="1">
        <f t="shared" si="4"/>
        <v>1.2711999999999999</v>
      </c>
      <c r="R31" s="5">
        <f t="shared" si="11"/>
        <v>9.5661999999999985</v>
      </c>
      <c r="S31" s="5">
        <f>U31</f>
        <v>0</v>
      </c>
      <c r="T31" s="5"/>
      <c r="U31" s="5">
        <v>0</v>
      </c>
      <c r="V31" s="1" t="s">
        <v>53</v>
      </c>
      <c r="W31" s="1">
        <f t="shared" si="7"/>
        <v>3.4746696035242293</v>
      </c>
      <c r="X31" s="1">
        <f t="shared" si="8"/>
        <v>3.4746696035242293</v>
      </c>
      <c r="Y31" s="1">
        <v>0.9071999999999999</v>
      </c>
      <c r="Z31" s="1">
        <v>-0.17879999999999999</v>
      </c>
      <c r="AA31" s="1">
        <v>-0.17879999999999999</v>
      </c>
      <c r="AB31" s="1">
        <v>0</v>
      </c>
      <c r="AC31" s="1">
        <v>0.35880000000000001</v>
      </c>
      <c r="AD31" s="1">
        <v>1.0751999999999999</v>
      </c>
      <c r="AE31" s="1">
        <v>0.71639999999999993</v>
      </c>
      <c r="AF31" s="1">
        <v>1.0871999999999999</v>
      </c>
      <c r="AG31" s="1">
        <v>1.0871999999999999</v>
      </c>
      <c r="AH31" s="1">
        <v>0.3604</v>
      </c>
      <c r="AI31" s="1" t="s">
        <v>152</v>
      </c>
      <c r="AJ31" s="1">
        <f t="shared" si="9"/>
        <v>0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77</v>
      </c>
      <c r="B32" s="1" t="s">
        <v>38</v>
      </c>
      <c r="C32" s="1">
        <v>16.547999999999998</v>
      </c>
      <c r="D32" s="1">
        <v>11.058999999999999</v>
      </c>
      <c r="E32" s="1">
        <v>10.268000000000001</v>
      </c>
      <c r="F32" s="1">
        <v>17.338999999999999</v>
      </c>
      <c r="G32" s="7">
        <v>1</v>
      </c>
      <c r="H32" s="1">
        <v>50</v>
      </c>
      <c r="I32" s="1" t="s">
        <v>39</v>
      </c>
      <c r="J32" s="1">
        <v>8.9</v>
      </c>
      <c r="K32" s="1">
        <f t="shared" si="3"/>
        <v>1.3680000000000003</v>
      </c>
      <c r="L32" s="1"/>
      <c r="M32" s="1"/>
      <c r="N32" s="1">
        <v>0</v>
      </c>
      <c r="O32" s="1">
        <v>0</v>
      </c>
      <c r="P32" s="1"/>
      <c r="Q32" s="1">
        <f t="shared" si="4"/>
        <v>2.0536000000000003</v>
      </c>
      <c r="R32" s="5">
        <f t="shared" si="11"/>
        <v>5.2506000000000057</v>
      </c>
      <c r="S32" s="5">
        <f>U32</f>
        <v>0</v>
      </c>
      <c r="T32" s="5"/>
      <c r="U32" s="5">
        <v>0</v>
      </c>
      <c r="V32" s="1" t="s">
        <v>53</v>
      </c>
      <c r="W32" s="1">
        <f t="shared" si="7"/>
        <v>8.4432216595247347</v>
      </c>
      <c r="X32" s="1">
        <f t="shared" si="8"/>
        <v>8.4432216595247347</v>
      </c>
      <c r="Y32" s="1">
        <v>1.4934000000000001</v>
      </c>
      <c r="Z32" s="1">
        <v>-0.32700000000000001</v>
      </c>
      <c r="AA32" s="1">
        <v>-0.14380000000000001</v>
      </c>
      <c r="AB32" s="1">
        <v>1.6437999999999999</v>
      </c>
      <c r="AC32" s="1">
        <v>1.8266</v>
      </c>
      <c r="AD32" s="1">
        <v>0.91460000000000008</v>
      </c>
      <c r="AE32" s="1">
        <v>0.73180000000000001</v>
      </c>
      <c r="AF32" s="1">
        <v>2.0326</v>
      </c>
      <c r="AG32" s="1">
        <v>2.0326</v>
      </c>
      <c r="AH32" s="1">
        <v>0</v>
      </c>
      <c r="AI32" s="1" t="s">
        <v>152</v>
      </c>
      <c r="AJ32" s="1">
        <f t="shared" si="9"/>
        <v>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79</v>
      </c>
      <c r="B33" s="1" t="s">
        <v>44</v>
      </c>
      <c r="C33" s="1">
        <v>1470</v>
      </c>
      <c r="D33" s="1">
        <v>1602</v>
      </c>
      <c r="E33" s="1">
        <v>2097</v>
      </c>
      <c r="F33" s="1">
        <v>600</v>
      </c>
      <c r="G33" s="7">
        <v>0.4</v>
      </c>
      <c r="H33" s="1">
        <v>45</v>
      </c>
      <c r="I33" s="1" t="s">
        <v>39</v>
      </c>
      <c r="J33" s="1">
        <v>2170</v>
      </c>
      <c r="K33" s="1">
        <f t="shared" si="3"/>
        <v>-73</v>
      </c>
      <c r="L33" s="1"/>
      <c r="M33" s="1"/>
      <c r="N33" s="1">
        <v>0</v>
      </c>
      <c r="O33" s="1">
        <v>1367.45</v>
      </c>
      <c r="P33" s="1"/>
      <c r="Q33" s="1">
        <f t="shared" si="4"/>
        <v>419.4</v>
      </c>
      <c r="R33" s="5">
        <f>8*Q33-P33-O33-N33-F33</f>
        <v>1387.7499999999998</v>
      </c>
      <c r="S33" s="5">
        <f t="shared" si="6"/>
        <v>1387.7499999999998</v>
      </c>
      <c r="T33" s="5"/>
      <c r="U33" s="5"/>
      <c r="V33" s="1"/>
      <c r="W33" s="1">
        <f t="shared" si="7"/>
        <v>8</v>
      </c>
      <c r="X33" s="1">
        <f t="shared" si="8"/>
        <v>4.6911063423938968</v>
      </c>
      <c r="Y33" s="1">
        <v>439</v>
      </c>
      <c r="Z33" s="1">
        <v>436.8</v>
      </c>
      <c r="AA33" s="1">
        <v>429</v>
      </c>
      <c r="AB33" s="1">
        <v>462.4</v>
      </c>
      <c r="AC33" s="1">
        <v>437.4</v>
      </c>
      <c r="AD33" s="1">
        <v>359.77600000000001</v>
      </c>
      <c r="AE33" s="1">
        <v>381.77600000000001</v>
      </c>
      <c r="AF33" s="1">
        <v>426.67320000000001</v>
      </c>
      <c r="AG33" s="1">
        <v>407.47320000000002</v>
      </c>
      <c r="AH33" s="1">
        <v>292.60000000000002</v>
      </c>
      <c r="AI33" s="1" t="s">
        <v>80</v>
      </c>
      <c r="AJ33" s="1">
        <f t="shared" si="9"/>
        <v>555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81</v>
      </c>
      <c r="B34" s="1" t="s">
        <v>44</v>
      </c>
      <c r="C34" s="1">
        <v>139</v>
      </c>
      <c r="D34" s="1">
        <v>1095</v>
      </c>
      <c r="E34" s="1">
        <v>444</v>
      </c>
      <c r="F34" s="1">
        <v>650</v>
      </c>
      <c r="G34" s="7">
        <v>0.45</v>
      </c>
      <c r="H34" s="1">
        <v>50</v>
      </c>
      <c r="I34" s="1" t="s">
        <v>39</v>
      </c>
      <c r="J34" s="1">
        <v>464</v>
      </c>
      <c r="K34" s="1">
        <f t="shared" si="3"/>
        <v>-20</v>
      </c>
      <c r="L34" s="1"/>
      <c r="M34" s="1"/>
      <c r="N34" s="1">
        <v>91.182819999999765</v>
      </c>
      <c r="O34" s="1">
        <v>31.817180000000231</v>
      </c>
      <c r="P34" s="1"/>
      <c r="Q34" s="1">
        <f t="shared" si="4"/>
        <v>88.8</v>
      </c>
      <c r="R34" s="5">
        <f t="shared" si="11"/>
        <v>203.79999999999995</v>
      </c>
      <c r="S34" s="5">
        <f t="shared" si="6"/>
        <v>203.79999999999995</v>
      </c>
      <c r="T34" s="5"/>
      <c r="U34" s="5"/>
      <c r="V34" s="1"/>
      <c r="W34" s="1">
        <f t="shared" si="7"/>
        <v>11</v>
      </c>
      <c r="X34" s="1">
        <f t="shared" si="8"/>
        <v>8.704954954954955</v>
      </c>
      <c r="Y34" s="1">
        <v>100.2</v>
      </c>
      <c r="Z34" s="1">
        <v>106.8</v>
      </c>
      <c r="AA34" s="1">
        <v>121.8</v>
      </c>
      <c r="AB34" s="1">
        <v>128.12299999999999</v>
      </c>
      <c r="AC34" s="1">
        <v>102.123</v>
      </c>
      <c r="AD34" s="1">
        <v>98.2</v>
      </c>
      <c r="AE34" s="1">
        <v>109.6</v>
      </c>
      <c r="AF34" s="1">
        <v>98.6</v>
      </c>
      <c r="AG34" s="1">
        <v>78.2</v>
      </c>
      <c r="AH34" s="1">
        <v>72.599999999999994</v>
      </c>
      <c r="AI34" s="1" t="s">
        <v>40</v>
      </c>
      <c r="AJ34" s="1">
        <f t="shared" si="9"/>
        <v>92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82</v>
      </c>
      <c r="B35" s="1" t="s">
        <v>44</v>
      </c>
      <c r="C35" s="1">
        <v>1218</v>
      </c>
      <c r="D35" s="1">
        <v>1564</v>
      </c>
      <c r="E35" s="1">
        <v>1851</v>
      </c>
      <c r="F35" s="1">
        <v>597</v>
      </c>
      <c r="G35" s="7">
        <v>0.4</v>
      </c>
      <c r="H35" s="1">
        <v>45</v>
      </c>
      <c r="I35" s="1" t="s">
        <v>39</v>
      </c>
      <c r="J35" s="1">
        <v>1893</v>
      </c>
      <c r="K35" s="1">
        <f t="shared" si="3"/>
        <v>-42</v>
      </c>
      <c r="L35" s="1"/>
      <c r="M35" s="1"/>
      <c r="N35" s="1">
        <v>0</v>
      </c>
      <c r="O35" s="1">
        <v>1573.38</v>
      </c>
      <c r="P35" s="1"/>
      <c r="Q35" s="1">
        <f t="shared" si="4"/>
        <v>370.2</v>
      </c>
      <c r="R35" s="5">
        <f>8*Q35-P35-O35-N35-F35</f>
        <v>791.2199999999998</v>
      </c>
      <c r="S35" s="5">
        <f t="shared" si="6"/>
        <v>791.2199999999998</v>
      </c>
      <c r="T35" s="5"/>
      <c r="U35" s="5"/>
      <c r="V35" s="1"/>
      <c r="W35" s="1">
        <f t="shared" si="7"/>
        <v>8</v>
      </c>
      <c r="X35" s="1">
        <f t="shared" si="8"/>
        <v>5.8627228525121557</v>
      </c>
      <c r="Y35" s="1">
        <v>399.6</v>
      </c>
      <c r="Z35" s="1">
        <v>417.2</v>
      </c>
      <c r="AA35" s="1">
        <v>396.4</v>
      </c>
      <c r="AB35" s="1">
        <v>409.4</v>
      </c>
      <c r="AC35" s="1">
        <v>396.8</v>
      </c>
      <c r="AD35" s="1">
        <v>336</v>
      </c>
      <c r="AE35" s="1">
        <v>356.6</v>
      </c>
      <c r="AF35" s="1">
        <v>395.4</v>
      </c>
      <c r="AG35" s="1">
        <v>369</v>
      </c>
      <c r="AH35" s="1">
        <v>227.4</v>
      </c>
      <c r="AI35" s="1" t="s">
        <v>80</v>
      </c>
      <c r="AJ35" s="1">
        <f t="shared" si="9"/>
        <v>316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83</v>
      </c>
      <c r="B36" s="1" t="s">
        <v>38</v>
      </c>
      <c r="C36" s="1">
        <v>457.63600000000002</v>
      </c>
      <c r="D36" s="1">
        <v>1333.6610000000001</v>
      </c>
      <c r="E36" s="1">
        <v>487.46300000000002</v>
      </c>
      <c r="F36" s="1">
        <v>1137.403</v>
      </c>
      <c r="G36" s="7">
        <v>1</v>
      </c>
      <c r="H36" s="1">
        <v>45</v>
      </c>
      <c r="I36" s="1" t="s">
        <v>39</v>
      </c>
      <c r="J36" s="1">
        <v>457.92099999999999</v>
      </c>
      <c r="K36" s="1">
        <f t="shared" si="3"/>
        <v>29.54200000000003</v>
      </c>
      <c r="L36" s="1"/>
      <c r="M36" s="1"/>
      <c r="N36" s="1">
        <v>190.79170056000029</v>
      </c>
      <c r="O36" s="1">
        <v>0</v>
      </c>
      <c r="P36" s="1"/>
      <c r="Q36" s="1">
        <f t="shared" si="4"/>
        <v>97.49260000000001</v>
      </c>
      <c r="R36" s="5"/>
      <c r="S36" s="5">
        <f t="shared" si="6"/>
        <v>0</v>
      </c>
      <c r="T36" s="5"/>
      <c r="U36" s="5"/>
      <c r="V36" s="1"/>
      <c r="W36" s="1">
        <f t="shared" si="7"/>
        <v>13.62354374137114</v>
      </c>
      <c r="X36" s="1">
        <f t="shared" si="8"/>
        <v>13.62354374137114</v>
      </c>
      <c r="Y36" s="1">
        <v>115.544</v>
      </c>
      <c r="Z36" s="1">
        <v>161.6164</v>
      </c>
      <c r="AA36" s="1">
        <v>156.2998</v>
      </c>
      <c r="AB36" s="1">
        <v>162.51419999999999</v>
      </c>
      <c r="AC36" s="1">
        <v>147.7216</v>
      </c>
      <c r="AD36" s="1">
        <v>142.75720000000001</v>
      </c>
      <c r="AE36" s="1">
        <v>148.31360000000001</v>
      </c>
      <c r="AF36" s="1">
        <v>150.9588</v>
      </c>
      <c r="AG36" s="1">
        <v>150.46360000000001</v>
      </c>
      <c r="AH36" s="1">
        <v>124.5386</v>
      </c>
      <c r="AI36" s="1"/>
      <c r="AJ36" s="1">
        <f t="shared" si="9"/>
        <v>0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0" t="s">
        <v>84</v>
      </c>
      <c r="B37" s="1" t="s">
        <v>44</v>
      </c>
      <c r="C37" s="1">
        <v>561</v>
      </c>
      <c r="D37" s="1">
        <v>1368</v>
      </c>
      <c r="E37" s="1">
        <v>677</v>
      </c>
      <c r="F37" s="1">
        <v>1082</v>
      </c>
      <c r="G37" s="7">
        <v>0.45</v>
      </c>
      <c r="H37" s="1">
        <v>45</v>
      </c>
      <c r="I37" s="1" t="s">
        <v>39</v>
      </c>
      <c r="J37" s="1">
        <v>695</v>
      </c>
      <c r="K37" s="1">
        <f t="shared" si="3"/>
        <v>-18</v>
      </c>
      <c r="L37" s="1"/>
      <c r="M37" s="1"/>
      <c r="N37" s="1">
        <v>0</v>
      </c>
      <c r="O37" s="1">
        <v>0</v>
      </c>
      <c r="P37" s="1"/>
      <c r="Q37" s="1">
        <f t="shared" si="4"/>
        <v>135.4</v>
      </c>
      <c r="R37" s="14">
        <v>10</v>
      </c>
      <c r="S37" s="5">
        <f t="shared" si="6"/>
        <v>10</v>
      </c>
      <c r="T37" s="5"/>
      <c r="U37" s="5"/>
      <c r="V37" s="1"/>
      <c r="W37" s="1">
        <f t="shared" si="7"/>
        <v>8.0649926144756279</v>
      </c>
      <c r="X37" s="1">
        <f t="shared" si="8"/>
        <v>7.9911373707533233</v>
      </c>
      <c r="Y37" s="1">
        <v>122.6</v>
      </c>
      <c r="Z37" s="1">
        <v>149.4</v>
      </c>
      <c r="AA37" s="1">
        <v>177.6</v>
      </c>
      <c r="AB37" s="1">
        <v>196</v>
      </c>
      <c r="AC37" s="1">
        <v>172.6</v>
      </c>
      <c r="AD37" s="1">
        <v>126.4</v>
      </c>
      <c r="AE37" s="1">
        <v>119.2</v>
      </c>
      <c r="AF37" s="1">
        <v>151.19999999999999</v>
      </c>
      <c r="AG37" s="1">
        <v>151.4</v>
      </c>
      <c r="AH37" s="1">
        <v>87</v>
      </c>
      <c r="AI37" s="10" t="s">
        <v>85</v>
      </c>
      <c r="AJ37" s="1">
        <f t="shared" si="9"/>
        <v>5</v>
      </c>
      <c r="AK37" s="1">
        <f t="shared" si="10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86</v>
      </c>
      <c r="B38" s="1" t="s">
        <v>44</v>
      </c>
      <c r="C38" s="1">
        <v>617</v>
      </c>
      <c r="D38" s="1">
        <v>174</v>
      </c>
      <c r="E38" s="1">
        <v>717</v>
      </c>
      <c r="F38" s="1">
        <v>-1</v>
      </c>
      <c r="G38" s="7">
        <v>0.35</v>
      </c>
      <c r="H38" s="1">
        <v>40</v>
      </c>
      <c r="I38" s="1" t="s">
        <v>39</v>
      </c>
      <c r="J38" s="1">
        <v>746</v>
      </c>
      <c r="K38" s="1">
        <f t="shared" ref="K38:K69" si="12">E38-J38</f>
        <v>-29</v>
      </c>
      <c r="L38" s="1"/>
      <c r="M38" s="1"/>
      <c r="N38" s="1">
        <v>150</v>
      </c>
      <c r="O38" s="1">
        <v>574.47</v>
      </c>
      <c r="P38" s="1"/>
      <c r="Q38" s="1">
        <f t="shared" si="4"/>
        <v>143.4</v>
      </c>
      <c r="R38" s="5">
        <f>8*Q38-P38-O38-N38-F38</f>
        <v>423.73</v>
      </c>
      <c r="S38" s="5">
        <f t="shared" si="6"/>
        <v>423.73</v>
      </c>
      <c r="T38" s="5"/>
      <c r="U38" s="5"/>
      <c r="V38" s="1"/>
      <c r="W38" s="1">
        <f t="shared" si="7"/>
        <v>8</v>
      </c>
      <c r="X38" s="1">
        <f t="shared" si="8"/>
        <v>5.0451185495118551</v>
      </c>
      <c r="Y38" s="1">
        <v>155.4</v>
      </c>
      <c r="Z38" s="1">
        <v>157</v>
      </c>
      <c r="AA38" s="1">
        <v>157.6</v>
      </c>
      <c r="AB38" s="1">
        <v>178.4</v>
      </c>
      <c r="AC38" s="1">
        <v>174.2</v>
      </c>
      <c r="AD38" s="1">
        <v>172</v>
      </c>
      <c r="AE38" s="1">
        <v>179.4</v>
      </c>
      <c r="AF38" s="1">
        <v>173.4</v>
      </c>
      <c r="AG38" s="1">
        <v>170.4</v>
      </c>
      <c r="AH38" s="1">
        <v>142.4</v>
      </c>
      <c r="AI38" s="1" t="s">
        <v>87</v>
      </c>
      <c r="AJ38" s="1">
        <f t="shared" si="9"/>
        <v>148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88</v>
      </c>
      <c r="B39" s="1" t="s">
        <v>38</v>
      </c>
      <c r="C39" s="1">
        <v>251.06</v>
      </c>
      <c r="D39" s="1">
        <v>198.22</v>
      </c>
      <c r="E39" s="1">
        <v>138.20400000000001</v>
      </c>
      <c r="F39" s="1">
        <v>210.42400000000001</v>
      </c>
      <c r="G39" s="7">
        <v>1</v>
      </c>
      <c r="H39" s="1">
        <v>40</v>
      </c>
      <c r="I39" s="1" t="s">
        <v>39</v>
      </c>
      <c r="J39" s="1">
        <v>160.96299999999999</v>
      </c>
      <c r="K39" s="1">
        <f t="shared" si="12"/>
        <v>-22.758999999999986</v>
      </c>
      <c r="L39" s="1"/>
      <c r="M39" s="1"/>
      <c r="N39" s="1">
        <v>26.386400000000041</v>
      </c>
      <c r="O39" s="1">
        <v>101.34859999999991</v>
      </c>
      <c r="P39" s="1"/>
      <c r="Q39" s="1">
        <f t="shared" si="4"/>
        <v>27.640800000000002</v>
      </c>
      <c r="R39" s="5"/>
      <c r="S39" s="5">
        <f t="shared" si="6"/>
        <v>0</v>
      </c>
      <c r="T39" s="5"/>
      <c r="U39" s="5"/>
      <c r="V39" s="1"/>
      <c r="W39" s="1">
        <f t="shared" si="7"/>
        <v>12.234052559983789</v>
      </c>
      <c r="X39" s="1">
        <f t="shared" si="8"/>
        <v>12.234052559983789</v>
      </c>
      <c r="Y39" s="1">
        <v>37.107799999999997</v>
      </c>
      <c r="Z39" s="1">
        <v>33.819400000000002</v>
      </c>
      <c r="AA39" s="1">
        <v>23.043399999999998</v>
      </c>
      <c r="AB39" s="1">
        <v>49.632800000000003</v>
      </c>
      <c r="AC39" s="1">
        <v>49.676400000000001</v>
      </c>
      <c r="AD39" s="1">
        <v>24.876999999999999</v>
      </c>
      <c r="AE39" s="1">
        <v>27.9084</v>
      </c>
      <c r="AF39" s="1">
        <v>44.984999999999999</v>
      </c>
      <c r="AG39" s="1">
        <v>42.290399999999998</v>
      </c>
      <c r="AH39" s="1">
        <v>28.288</v>
      </c>
      <c r="AI39" s="1"/>
      <c r="AJ39" s="1">
        <f t="shared" si="9"/>
        <v>0</v>
      </c>
      <c r="AK39" s="1">
        <f t="shared" si="10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89</v>
      </c>
      <c r="B40" s="1" t="s">
        <v>44</v>
      </c>
      <c r="C40" s="1">
        <v>154</v>
      </c>
      <c r="D40" s="1">
        <v>384</v>
      </c>
      <c r="E40" s="1">
        <v>301</v>
      </c>
      <c r="F40" s="1">
        <v>156</v>
      </c>
      <c r="G40" s="7">
        <v>0.4</v>
      </c>
      <c r="H40" s="1">
        <v>40</v>
      </c>
      <c r="I40" s="1" t="s">
        <v>39</v>
      </c>
      <c r="J40" s="1">
        <v>313</v>
      </c>
      <c r="K40" s="1">
        <f t="shared" si="12"/>
        <v>-12</v>
      </c>
      <c r="L40" s="1"/>
      <c r="M40" s="1"/>
      <c r="N40" s="1">
        <v>91.809999999999945</v>
      </c>
      <c r="O40" s="1">
        <v>160.09000000000009</v>
      </c>
      <c r="P40" s="1"/>
      <c r="Q40" s="1">
        <f t="shared" si="4"/>
        <v>60.2</v>
      </c>
      <c r="R40" s="5">
        <f t="shared" si="11"/>
        <v>254.3</v>
      </c>
      <c r="S40" s="5">
        <f t="shared" si="6"/>
        <v>254.3</v>
      </c>
      <c r="T40" s="5"/>
      <c r="U40" s="5"/>
      <c r="V40" s="1"/>
      <c r="W40" s="1">
        <f t="shared" si="7"/>
        <v>11</v>
      </c>
      <c r="X40" s="1">
        <f t="shared" si="8"/>
        <v>6.7757475083056482</v>
      </c>
      <c r="Y40" s="1">
        <v>58</v>
      </c>
      <c r="Z40" s="1">
        <v>52.6</v>
      </c>
      <c r="AA40" s="1">
        <v>52.4</v>
      </c>
      <c r="AB40" s="1">
        <v>58</v>
      </c>
      <c r="AC40" s="1">
        <v>54.8</v>
      </c>
      <c r="AD40" s="1">
        <v>48.8</v>
      </c>
      <c r="AE40" s="1">
        <v>49.4</v>
      </c>
      <c r="AF40" s="1">
        <v>50</v>
      </c>
      <c r="AG40" s="1">
        <v>54.2</v>
      </c>
      <c r="AH40" s="1">
        <v>45.4</v>
      </c>
      <c r="AI40" s="1"/>
      <c r="AJ40" s="1">
        <f t="shared" si="9"/>
        <v>102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90</v>
      </c>
      <c r="B41" s="1" t="s">
        <v>44</v>
      </c>
      <c r="C41" s="1">
        <v>155</v>
      </c>
      <c r="D41" s="1">
        <v>558</v>
      </c>
      <c r="E41" s="1">
        <v>434</v>
      </c>
      <c r="F41" s="1">
        <v>231</v>
      </c>
      <c r="G41" s="7">
        <v>0.4</v>
      </c>
      <c r="H41" s="1">
        <v>45</v>
      </c>
      <c r="I41" s="1" t="s">
        <v>39</v>
      </c>
      <c r="J41" s="1">
        <v>451</v>
      </c>
      <c r="K41" s="1">
        <f t="shared" si="12"/>
        <v>-17</v>
      </c>
      <c r="L41" s="1"/>
      <c r="M41" s="1"/>
      <c r="N41" s="1">
        <v>0</v>
      </c>
      <c r="O41" s="1">
        <v>350</v>
      </c>
      <c r="P41" s="1"/>
      <c r="Q41" s="1">
        <f t="shared" si="4"/>
        <v>86.8</v>
      </c>
      <c r="R41" s="5">
        <f t="shared" si="11"/>
        <v>373.79999999999995</v>
      </c>
      <c r="S41" s="5">
        <f t="shared" si="6"/>
        <v>373.79999999999995</v>
      </c>
      <c r="T41" s="5"/>
      <c r="U41" s="5"/>
      <c r="V41" s="1"/>
      <c r="W41" s="1">
        <f t="shared" si="7"/>
        <v>11</v>
      </c>
      <c r="X41" s="1">
        <f t="shared" si="8"/>
        <v>6.693548387096774</v>
      </c>
      <c r="Y41" s="1">
        <v>64</v>
      </c>
      <c r="Z41" s="1">
        <v>56.8</v>
      </c>
      <c r="AA41" s="1">
        <v>56.4</v>
      </c>
      <c r="AB41" s="1">
        <v>54.6</v>
      </c>
      <c r="AC41" s="1">
        <v>56.6</v>
      </c>
      <c r="AD41" s="1">
        <v>58</v>
      </c>
      <c r="AE41" s="1">
        <v>54</v>
      </c>
      <c r="AF41" s="1">
        <v>57.6</v>
      </c>
      <c r="AG41" s="1">
        <v>62.2</v>
      </c>
      <c r="AH41" s="1">
        <v>46.8</v>
      </c>
      <c r="AI41" s="1" t="s">
        <v>91</v>
      </c>
      <c r="AJ41" s="1">
        <f t="shared" si="9"/>
        <v>150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92</v>
      </c>
      <c r="B42" s="1" t="s">
        <v>38</v>
      </c>
      <c r="C42" s="1">
        <v>351.923</v>
      </c>
      <c r="D42" s="1">
        <v>365.14</v>
      </c>
      <c r="E42" s="1">
        <v>243.28899999999999</v>
      </c>
      <c r="F42" s="1">
        <v>405.27499999999998</v>
      </c>
      <c r="G42" s="7">
        <v>1</v>
      </c>
      <c r="H42" s="1">
        <v>40</v>
      </c>
      <c r="I42" s="1" t="s">
        <v>39</v>
      </c>
      <c r="J42" s="1">
        <v>267.55099999999999</v>
      </c>
      <c r="K42" s="1">
        <f t="shared" si="12"/>
        <v>-24.262</v>
      </c>
      <c r="L42" s="1"/>
      <c r="M42" s="1"/>
      <c r="N42" s="1">
        <v>0</v>
      </c>
      <c r="O42" s="1">
        <v>47.933569999999968</v>
      </c>
      <c r="P42" s="1"/>
      <c r="Q42" s="1">
        <f t="shared" si="4"/>
        <v>48.657799999999995</v>
      </c>
      <c r="R42" s="5">
        <f t="shared" si="11"/>
        <v>82.027229999999975</v>
      </c>
      <c r="S42" s="5">
        <f t="shared" si="6"/>
        <v>82.027229999999975</v>
      </c>
      <c r="T42" s="5"/>
      <c r="U42" s="5"/>
      <c r="V42" s="1"/>
      <c r="W42" s="1">
        <f t="shared" si="7"/>
        <v>11</v>
      </c>
      <c r="X42" s="1">
        <f t="shared" si="8"/>
        <v>9.3142018340327759</v>
      </c>
      <c r="Y42" s="1">
        <v>51.245399999999997</v>
      </c>
      <c r="Z42" s="1">
        <v>29.073799999999999</v>
      </c>
      <c r="AA42" s="1">
        <v>22.376000000000001</v>
      </c>
      <c r="AB42" s="1">
        <v>73.828800000000001</v>
      </c>
      <c r="AC42" s="1">
        <v>75.746200000000002</v>
      </c>
      <c r="AD42" s="1">
        <v>33.912799999999997</v>
      </c>
      <c r="AE42" s="1">
        <v>36.382800000000003</v>
      </c>
      <c r="AF42" s="1">
        <v>56.770799999999987</v>
      </c>
      <c r="AG42" s="1">
        <v>55.597799999999992</v>
      </c>
      <c r="AH42" s="1">
        <v>38.049999999999997</v>
      </c>
      <c r="AI42" s="1"/>
      <c r="AJ42" s="1">
        <f t="shared" si="9"/>
        <v>82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93</v>
      </c>
      <c r="B43" s="1" t="s">
        <v>44</v>
      </c>
      <c r="C43" s="1">
        <v>1132</v>
      </c>
      <c r="D43" s="1">
        <v>638</v>
      </c>
      <c r="E43" s="1">
        <v>1257</v>
      </c>
      <c r="F43" s="1">
        <v>387</v>
      </c>
      <c r="G43" s="7">
        <v>0.35</v>
      </c>
      <c r="H43" s="1">
        <v>40</v>
      </c>
      <c r="I43" s="1" t="s">
        <v>39</v>
      </c>
      <c r="J43" s="1">
        <v>1283</v>
      </c>
      <c r="K43" s="1">
        <f t="shared" si="12"/>
        <v>-26</v>
      </c>
      <c r="L43" s="1"/>
      <c r="M43" s="1"/>
      <c r="N43" s="1">
        <v>0</v>
      </c>
      <c r="O43" s="1">
        <v>823.54000000000019</v>
      </c>
      <c r="P43" s="1"/>
      <c r="Q43" s="1">
        <f t="shared" si="4"/>
        <v>251.4</v>
      </c>
      <c r="R43" s="5">
        <f>8*Q43-P43-O43-N43-F43</f>
        <v>800.65999999999985</v>
      </c>
      <c r="S43" s="5">
        <f t="shared" si="6"/>
        <v>800.65999999999985</v>
      </c>
      <c r="T43" s="5"/>
      <c r="U43" s="5"/>
      <c r="V43" s="1"/>
      <c r="W43" s="1">
        <f t="shared" si="7"/>
        <v>8</v>
      </c>
      <c r="X43" s="1">
        <f t="shared" si="8"/>
        <v>4.815194908512332</v>
      </c>
      <c r="Y43" s="1">
        <v>262.8</v>
      </c>
      <c r="Z43" s="1">
        <v>273.2</v>
      </c>
      <c r="AA43" s="1">
        <v>297.2</v>
      </c>
      <c r="AB43" s="1">
        <v>328.8</v>
      </c>
      <c r="AC43" s="1">
        <v>311.60000000000002</v>
      </c>
      <c r="AD43" s="1">
        <v>265.60000000000002</v>
      </c>
      <c r="AE43" s="1">
        <v>266.8</v>
      </c>
      <c r="AF43" s="1">
        <v>261.8</v>
      </c>
      <c r="AG43" s="1">
        <v>246.4</v>
      </c>
      <c r="AH43" s="1">
        <v>207.8</v>
      </c>
      <c r="AI43" s="1" t="s">
        <v>94</v>
      </c>
      <c r="AJ43" s="1">
        <f t="shared" si="9"/>
        <v>280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95</v>
      </c>
      <c r="B44" s="1" t="s">
        <v>44</v>
      </c>
      <c r="C44" s="1">
        <v>474</v>
      </c>
      <c r="D44" s="1">
        <v>579</v>
      </c>
      <c r="E44" s="1">
        <v>585</v>
      </c>
      <c r="F44" s="1">
        <v>341</v>
      </c>
      <c r="G44" s="7">
        <v>0.4</v>
      </c>
      <c r="H44" s="1">
        <v>40</v>
      </c>
      <c r="I44" s="1" t="s">
        <v>39</v>
      </c>
      <c r="J44" s="1">
        <v>591</v>
      </c>
      <c r="K44" s="1">
        <f t="shared" si="12"/>
        <v>-6</v>
      </c>
      <c r="L44" s="1"/>
      <c r="M44" s="1"/>
      <c r="N44" s="1">
        <v>322.30000000000018</v>
      </c>
      <c r="O44" s="1">
        <v>345.51999999999981</v>
      </c>
      <c r="P44" s="1"/>
      <c r="Q44" s="1">
        <f t="shared" si="4"/>
        <v>117</v>
      </c>
      <c r="R44" s="5">
        <f t="shared" si="11"/>
        <v>278.18000000000006</v>
      </c>
      <c r="S44" s="5">
        <f t="shared" si="6"/>
        <v>278.18000000000006</v>
      </c>
      <c r="T44" s="5"/>
      <c r="U44" s="5"/>
      <c r="V44" s="1"/>
      <c r="W44" s="1">
        <f t="shared" si="7"/>
        <v>11</v>
      </c>
      <c r="X44" s="1">
        <f t="shared" si="8"/>
        <v>8.6223931623931627</v>
      </c>
      <c r="Y44" s="1">
        <v>120.4</v>
      </c>
      <c r="Z44" s="1">
        <v>115.2</v>
      </c>
      <c r="AA44" s="1">
        <v>104.6</v>
      </c>
      <c r="AB44" s="1">
        <v>118.2</v>
      </c>
      <c r="AC44" s="1">
        <v>122</v>
      </c>
      <c r="AD44" s="1">
        <v>111.2</v>
      </c>
      <c r="AE44" s="1">
        <v>109</v>
      </c>
      <c r="AF44" s="1">
        <v>27.4</v>
      </c>
      <c r="AG44" s="1">
        <v>8.6</v>
      </c>
      <c r="AH44" s="1">
        <v>100.2</v>
      </c>
      <c r="AI44" s="1"/>
      <c r="AJ44" s="1">
        <f t="shared" si="9"/>
        <v>111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96</v>
      </c>
      <c r="B45" s="1" t="s">
        <v>38</v>
      </c>
      <c r="C45" s="1">
        <v>542.47900000000004</v>
      </c>
      <c r="D45" s="1">
        <v>399.37799999999999</v>
      </c>
      <c r="E45" s="1">
        <v>519.78</v>
      </c>
      <c r="F45" s="1">
        <v>342.61599999999999</v>
      </c>
      <c r="G45" s="7">
        <v>1</v>
      </c>
      <c r="H45" s="1">
        <v>50</v>
      </c>
      <c r="I45" s="1" t="s">
        <v>39</v>
      </c>
      <c r="J45" s="1">
        <v>530.59100000000001</v>
      </c>
      <c r="K45" s="1">
        <f t="shared" si="12"/>
        <v>-10.811000000000035</v>
      </c>
      <c r="L45" s="1"/>
      <c r="M45" s="1"/>
      <c r="N45" s="1">
        <v>122.78739999999991</v>
      </c>
      <c r="O45" s="1">
        <v>355.04482999999999</v>
      </c>
      <c r="P45" s="1"/>
      <c r="Q45" s="1">
        <f t="shared" si="4"/>
        <v>103.95599999999999</v>
      </c>
      <c r="R45" s="5">
        <f t="shared" si="11"/>
        <v>323.06776999999988</v>
      </c>
      <c r="S45" s="5">
        <f t="shared" si="6"/>
        <v>323.06776999999988</v>
      </c>
      <c r="T45" s="5"/>
      <c r="U45" s="5"/>
      <c r="V45" s="1"/>
      <c r="W45" s="1">
        <f t="shared" si="7"/>
        <v>11</v>
      </c>
      <c r="X45" s="1">
        <f t="shared" si="8"/>
        <v>7.8922643233675789</v>
      </c>
      <c r="Y45" s="1">
        <v>93.910600000000002</v>
      </c>
      <c r="Z45" s="1">
        <v>86.133200000000002</v>
      </c>
      <c r="AA45" s="1">
        <v>82.757000000000005</v>
      </c>
      <c r="AB45" s="1">
        <v>91.265999999999991</v>
      </c>
      <c r="AC45" s="1">
        <v>96.653800000000004</v>
      </c>
      <c r="AD45" s="1">
        <v>86.198999999999998</v>
      </c>
      <c r="AE45" s="1">
        <v>90.15</v>
      </c>
      <c r="AF45" s="1">
        <v>116.00700000000001</v>
      </c>
      <c r="AG45" s="1">
        <v>105.9666</v>
      </c>
      <c r="AH45" s="1">
        <v>76.930999999999997</v>
      </c>
      <c r="AI45" s="1"/>
      <c r="AJ45" s="1">
        <f t="shared" si="9"/>
        <v>323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97</v>
      </c>
      <c r="B46" s="1" t="s">
        <v>38</v>
      </c>
      <c r="C46" s="1">
        <v>1195.462</v>
      </c>
      <c r="D46" s="1">
        <v>1949.4649999999999</v>
      </c>
      <c r="E46" s="1">
        <v>1293.367</v>
      </c>
      <c r="F46" s="1">
        <v>1618.672</v>
      </c>
      <c r="G46" s="7">
        <v>1</v>
      </c>
      <c r="H46" s="1">
        <v>50</v>
      </c>
      <c r="I46" s="1" t="s">
        <v>39</v>
      </c>
      <c r="J46" s="1">
        <v>1336.3030000000001</v>
      </c>
      <c r="K46" s="1">
        <f t="shared" si="12"/>
        <v>-42.936000000000149</v>
      </c>
      <c r="L46" s="1"/>
      <c r="M46" s="1"/>
      <c r="N46" s="1">
        <v>300</v>
      </c>
      <c r="O46" s="1">
        <v>328.4956499999999</v>
      </c>
      <c r="P46" s="1"/>
      <c r="Q46" s="1">
        <f t="shared" si="4"/>
        <v>258.67340000000002</v>
      </c>
      <c r="R46" s="5">
        <f>12*Q46-P46-O46-N46-F46</f>
        <v>856.91315000000031</v>
      </c>
      <c r="S46" s="5">
        <f t="shared" si="6"/>
        <v>856.91315000000031</v>
      </c>
      <c r="T46" s="5">
        <f>$T$1*Q46</f>
        <v>517.34680000000003</v>
      </c>
      <c r="U46" s="5"/>
      <c r="V46" s="1"/>
      <c r="W46" s="1">
        <f t="shared" si="7"/>
        <v>14</v>
      </c>
      <c r="X46" s="1">
        <f t="shared" si="8"/>
        <v>8.6872776636484446</v>
      </c>
      <c r="Y46" s="1">
        <v>235.40299999999999</v>
      </c>
      <c r="Z46" s="1">
        <v>182.8794</v>
      </c>
      <c r="AA46" s="1">
        <v>179.523</v>
      </c>
      <c r="AB46" s="1">
        <v>196.76220000000001</v>
      </c>
      <c r="AC46" s="1">
        <v>203.3066</v>
      </c>
      <c r="AD46" s="1">
        <v>162.19839999999999</v>
      </c>
      <c r="AE46" s="1">
        <v>159.99639999999999</v>
      </c>
      <c r="AF46" s="1">
        <v>209.96619999999999</v>
      </c>
      <c r="AG46" s="1">
        <v>211.04560000000001</v>
      </c>
      <c r="AH46" s="1">
        <v>164.97120000000001</v>
      </c>
      <c r="AI46" s="1" t="s">
        <v>56</v>
      </c>
      <c r="AJ46" s="1">
        <f t="shared" si="9"/>
        <v>857</v>
      </c>
      <c r="AK46" s="1">
        <f t="shared" si="10"/>
        <v>517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1" t="s">
        <v>98</v>
      </c>
      <c r="B47" s="11" t="s">
        <v>38</v>
      </c>
      <c r="C47" s="11"/>
      <c r="D47" s="11"/>
      <c r="E47" s="11"/>
      <c r="F47" s="11"/>
      <c r="G47" s="12">
        <v>0</v>
      </c>
      <c r="H47" s="11">
        <v>40</v>
      </c>
      <c r="I47" s="11" t="s">
        <v>39</v>
      </c>
      <c r="J47" s="11"/>
      <c r="K47" s="11">
        <f t="shared" si="12"/>
        <v>0</v>
      </c>
      <c r="L47" s="11"/>
      <c r="M47" s="11"/>
      <c r="N47" s="11">
        <v>0</v>
      </c>
      <c r="O47" s="11">
        <v>0</v>
      </c>
      <c r="P47" s="11"/>
      <c r="Q47" s="11">
        <f t="shared" si="4"/>
        <v>0</v>
      </c>
      <c r="R47" s="13"/>
      <c r="S47" s="5">
        <f t="shared" si="6"/>
        <v>0</v>
      </c>
      <c r="T47" s="5"/>
      <c r="U47" s="13"/>
      <c r="V47" s="11"/>
      <c r="W47" s="1" t="e">
        <f t="shared" si="7"/>
        <v>#DIV/0!</v>
      </c>
      <c r="X47" s="11" t="e">
        <f t="shared" si="8"/>
        <v>#DIV/0!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 t="s">
        <v>53</v>
      </c>
      <c r="AJ47" s="1">
        <f t="shared" si="9"/>
        <v>0</v>
      </c>
      <c r="AK47" s="1">
        <f t="shared" si="10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99</v>
      </c>
      <c r="B48" s="1" t="s">
        <v>44</v>
      </c>
      <c r="C48" s="1">
        <v>357</v>
      </c>
      <c r="D48" s="1">
        <v>830</v>
      </c>
      <c r="E48" s="1">
        <v>399</v>
      </c>
      <c r="F48" s="1">
        <v>731</v>
      </c>
      <c r="G48" s="7">
        <v>0.45</v>
      </c>
      <c r="H48" s="1">
        <v>50</v>
      </c>
      <c r="I48" s="1" t="s">
        <v>39</v>
      </c>
      <c r="J48" s="1">
        <v>401</v>
      </c>
      <c r="K48" s="1">
        <f t="shared" si="12"/>
        <v>-2</v>
      </c>
      <c r="L48" s="1"/>
      <c r="M48" s="1"/>
      <c r="N48" s="1">
        <v>47.51909999999998</v>
      </c>
      <c r="O48" s="1">
        <v>0</v>
      </c>
      <c r="P48" s="1"/>
      <c r="Q48" s="1">
        <f t="shared" si="4"/>
        <v>79.8</v>
      </c>
      <c r="R48" s="5">
        <f t="shared" ref="R48:R70" si="13">11*Q48-P48-O48-N48-F48</f>
        <v>99.280899999999974</v>
      </c>
      <c r="S48" s="5">
        <f t="shared" si="6"/>
        <v>99.280899999999974</v>
      </c>
      <c r="T48" s="5"/>
      <c r="U48" s="5"/>
      <c r="V48" s="1"/>
      <c r="W48" s="1">
        <f t="shared" si="7"/>
        <v>11</v>
      </c>
      <c r="X48" s="1">
        <f t="shared" si="8"/>
        <v>9.7558784461152879</v>
      </c>
      <c r="Y48" s="1">
        <v>90.4</v>
      </c>
      <c r="Z48" s="1">
        <v>106.2</v>
      </c>
      <c r="AA48" s="1">
        <v>117.2</v>
      </c>
      <c r="AB48" s="1">
        <v>132.73740000000001</v>
      </c>
      <c r="AC48" s="1">
        <v>118.53740000000001</v>
      </c>
      <c r="AD48" s="1">
        <v>83.4</v>
      </c>
      <c r="AE48" s="1">
        <v>84.8</v>
      </c>
      <c r="AF48" s="1">
        <v>130</v>
      </c>
      <c r="AG48" s="1">
        <v>129</v>
      </c>
      <c r="AH48" s="1">
        <v>72.8</v>
      </c>
      <c r="AI48" s="1" t="s">
        <v>100</v>
      </c>
      <c r="AJ48" s="1">
        <f t="shared" si="9"/>
        <v>45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0" t="s">
        <v>101</v>
      </c>
      <c r="B49" s="1" t="s">
        <v>38</v>
      </c>
      <c r="C49" s="1"/>
      <c r="D49" s="1"/>
      <c r="E49" s="1"/>
      <c r="F49" s="1"/>
      <c r="G49" s="7">
        <v>1</v>
      </c>
      <c r="H49" s="1">
        <v>40</v>
      </c>
      <c r="I49" s="1" t="s">
        <v>39</v>
      </c>
      <c r="J49" s="1"/>
      <c r="K49" s="1">
        <f t="shared" si="12"/>
        <v>0</v>
      </c>
      <c r="L49" s="1"/>
      <c r="M49" s="1"/>
      <c r="N49" s="1"/>
      <c r="O49" s="10"/>
      <c r="P49" s="1"/>
      <c r="Q49" s="1">
        <f t="shared" si="4"/>
        <v>0</v>
      </c>
      <c r="R49" s="14">
        <v>4</v>
      </c>
      <c r="S49" s="5">
        <f t="shared" si="6"/>
        <v>4</v>
      </c>
      <c r="T49" s="5"/>
      <c r="U49" s="5"/>
      <c r="V49" s="1"/>
      <c r="W49" s="1" t="e">
        <f t="shared" si="7"/>
        <v>#DIV/0!</v>
      </c>
      <c r="X49" s="1" t="e">
        <f t="shared" si="8"/>
        <v>#DIV/0!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-0.85500000000000009</v>
      </c>
      <c r="AH49" s="1">
        <v>-1.115</v>
      </c>
      <c r="AI49" s="10" t="s">
        <v>85</v>
      </c>
      <c r="AJ49" s="1">
        <f t="shared" si="9"/>
        <v>4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102</v>
      </c>
      <c r="B50" s="1" t="s">
        <v>44</v>
      </c>
      <c r="C50" s="1">
        <v>65</v>
      </c>
      <c r="D50" s="1">
        <v>234</v>
      </c>
      <c r="E50" s="1">
        <v>161</v>
      </c>
      <c r="F50" s="1">
        <v>125</v>
      </c>
      <c r="G50" s="7">
        <v>0.4</v>
      </c>
      <c r="H50" s="1">
        <v>40</v>
      </c>
      <c r="I50" s="1" t="s">
        <v>39</v>
      </c>
      <c r="J50" s="1">
        <v>180</v>
      </c>
      <c r="K50" s="1">
        <f t="shared" si="12"/>
        <v>-19</v>
      </c>
      <c r="L50" s="1"/>
      <c r="M50" s="1"/>
      <c r="N50" s="1">
        <v>0</v>
      </c>
      <c r="O50" s="1">
        <v>129</v>
      </c>
      <c r="P50" s="1"/>
      <c r="Q50" s="1">
        <f t="shared" si="4"/>
        <v>32.200000000000003</v>
      </c>
      <c r="R50" s="5">
        <f t="shared" si="13"/>
        <v>100.20000000000005</v>
      </c>
      <c r="S50" s="5">
        <f t="shared" si="6"/>
        <v>100.20000000000005</v>
      </c>
      <c r="T50" s="5"/>
      <c r="U50" s="5"/>
      <c r="V50" s="1"/>
      <c r="W50" s="1">
        <f t="shared" si="7"/>
        <v>11</v>
      </c>
      <c r="X50" s="1">
        <f t="shared" si="8"/>
        <v>7.8881987577639743</v>
      </c>
      <c r="Y50" s="1">
        <v>30.8</v>
      </c>
      <c r="Z50" s="1">
        <v>24</v>
      </c>
      <c r="AA50" s="1">
        <v>29.2</v>
      </c>
      <c r="AB50" s="1">
        <v>34.200000000000003</v>
      </c>
      <c r="AC50" s="1">
        <v>27.6</v>
      </c>
      <c r="AD50" s="1">
        <v>27.8</v>
      </c>
      <c r="AE50" s="1">
        <v>29.4</v>
      </c>
      <c r="AF50" s="1">
        <v>25.4</v>
      </c>
      <c r="AG50" s="1">
        <v>27.4</v>
      </c>
      <c r="AH50" s="1">
        <v>26.4</v>
      </c>
      <c r="AI50" s="1"/>
      <c r="AJ50" s="1">
        <f t="shared" si="9"/>
        <v>40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103</v>
      </c>
      <c r="B51" s="1" t="s">
        <v>44</v>
      </c>
      <c r="C51" s="1">
        <v>61</v>
      </c>
      <c r="D51" s="1">
        <v>89</v>
      </c>
      <c r="E51" s="1">
        <v>75</v>
      </c>
      <c r="F51" s="1">
        <v>62</v>
      </c>
      <c r="G51" s="7">
        <v>0.4</v>
      </c>
      <c r="H51" s="1">
        <v>40</v>
      </c>
      <c r="I51" s="1" t="s">
        <v>39</v>
      </c>
      <c r="J51" s="1">
        <v>83</v>
      </c>
      <c r="K51" s="1">
        <f t="shared" si="12"/>
        <v>-8</v>
      </c>
      <c r="L51" s="1"/>
      <c r="M51" s="1"/>
      <c r="N51" s="1">
        <v>17.699999999999989</v>
      </c>
      <c r="O51" s="1">
        <v>55.300000000000011</v>
      </c>
      <c r="P51" s="1"/>
      <c r="Q51" s="1">
        <f t="shared" si="4"/>
        <v>15</v>
      </c>
      <c r="R51" s="5">
        <f t="shared" si="13"/>
        <v>30</v>
      </c>
      <c r="S51" s="5">
        <f t="shared" si="6"/>
        <v>30</v>
      </c>
      <c r="T51" s="5"/>
      <c r="U51" s="5"/>
      <c r="V51" s="1"/>
      <c r="W51" s="1">
        <f t="shared" si="7"/>
        <v>11</v>
      </c>
      <c r="X51" s="1">
        <f t="shared" si="8"/>
        <v>9</v>
      </c>
      <c r="Y51" s="1">
        <v>15.4</v>
      </c>
      <c r="Z51" s="1">
        <v>13.4</v>
      </c>
      <c r="AA51" s="1">
        <v>13.8</v>
      </c>
      <c r="AB51" s="1">
        <v>17</v>
      </c>
      <c r="AC51" s="1">
        <v>16.600000000000001</v>
      </c>
      <c r="AD51" s="1">
        <v>10.199999999999999</v>
      </c>
      <c r="AE51" s="1">
        <v>10.6</v>
      </c>
      <c r="AF51" s="1">
        <v>16.8</v>
      </c>
      <c r="AG51" s="1">
        <v>15.6</v>
      </c>
      <c r="AH51" s="1">
        <v>13.8</v>
      </c>
      <c r="AI51" s="1"/>
      <c r="AJ51" s="1">
        <f t="shared" si="9"/>
        <v>12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104</v>
      </c>
      <c r="B52" s="1" t="s">
        <v>38</v>
      </c>
      <c r="C52" s="1">
        <v>667.20299999999997</v>
      </c>
      <c r="D52" s="1">
        <v>510.54700000000003</v>
      </c>
      <c r="E52" s="1">
        <v>489.34</v>
      </c>
      <c r="F52" s="1">
        <v>575.94500000000005</v>
      </c>
      <c r="G52" s="7">
        <v>1</v>
      </c>
      <c r="H52" s="1">
        <v>50</v>
      </c>
      <c r="I52" s="1" t="s">
        <v>39</v>
      </c>
      <c r="J52" s="1">
        <v>545.87599999999998</v>
      </c>
      <c r="K52" s="1">
        <f t="shared" si="12"/>
        <v>-56.536000000000001</v>
      </c>
      <c r="L52" s="1"/>
      <c r="M52" s="1"/>
      <c r="N52" s="1">
        <v>92.702600000000075</v>
      </c>
      <c r="O52" s="1">
        <v>215.92603</v>
      </c>
      <c r="P52" s="1"/>
      <c r="Q52" s="1">
        <f t="shared" si="4"/>
        <v>97.867999999999995</v>
      </c>
      <c r="R52" s="5">
        <f t="shared" si="13"/>
        <v>191.97436999999991</v>
      </c>
      <c r="S52" s="5">
        <f t="shared" si="6"/>
        <v>191.97436999999991</v>
      </c>
      <c r="T52" s="5"/>
      <c r="U52" s="5"/>
      <c r="V52" s="1"/>
      <c r="W52" s="1">
        <f t="shared" si="7"/>
        <v>11</v>
      </c>
      <c r="X52" s="1">
        <f t="shared" si="8"/>
        <v>9.0384357501941412</v>
      </c>
      <c r="Y52" s="1">
        <v>99.118600000000001</v>
      </c>
      <c r="Z52" s="1">
        <v>101.28700000000001</v>
      </c>
      <c r="AA52" s="1">
        <v>98.679200000000009</v>
      </c>
      <c r="AB52" s="1">
        <v>108.6794</v>
      </c>
      <c r="AC52" s="1">
        <v>111.8436</v>
      </c>
      <c r="AD52" s="1">
        <v>75.621200000000002</v>
      </c>
      <c r="AE52" s="1">
        <v>82.491</v>
      </c>
      <c r="AF52" s="1">
        <v>105.28060000000001</v>
      </c>
      <c r="AG52" s="1">
        <v>96.541799999999995</v>
      </c>
      <c r="AH52" s="1">
        <v>102.5506</v>
      </c>
      <c r="AI52" s="1"/>
      <c r="AJ52" s="1">
        <f t="shared" si="9"/>
        <v>192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105</v>
      </c>
      <c r="B53" s="1" t="s">
        <v>38</v>
      </c>
      <c r="C53" s="1">
        <v>1275.769</v>
      </c>
      <c r="D53" s="1">
        <v>1951.117</v>
      </c>
      <c r="E53" s="1">
        <v>1483.117</v>
      </c>
      <c r="F53" s="1">
        <v>1432.048</v>
      </c>
      <c r="G53" s="7">
        <v>1</v>
      </c>
      <c r="H53" s="1">
        <v>50</v>
      </c>
      <c r="I53" s="1" t="s">
        <v>39</v>
      </c>
      <c r="J53" s="1">
        <v>1570.5740000000001</v>
      </c>
      <c r="K53" s="1">
        <f t="shared" si="12"/>
        <v>-87.457000000000107</v>
      </c>
      <c r="L53" s="1"/>
      <c r="M53" s="1"/>
      <c r="N53" s="1">
        <v>300</v>
      </c>
      <c r="O53" s="1">
        <v>508.91368000000011</v>
      </c>
      <c r="P53" s="1">
        <v>300</v>
      </c>
      <c r="Q53" s="1">
        <f t="shared" si="4"/>
        <v>296.6234</v>
      </c>
      <c r="R53" s="5">
        <f>12*Q53-P53-O53-N53-F53</f>
        <v>1018.5191200000002</v>
      </c>
      <c r="S53" s="5">
        <f t="shared" si="6"/>
        <v>1018.5191200000002</v>
      </c>
      <c r="T53" s="5">
        <f>$T$1*Q53</f>
        <v>593.24680000000001</v>
      </c>
      <c r="U53" s="5"/>
      <c r="V53" s="1"/>
      <c r="W53" s="1">
        <f t="shared" si="7"/>
        <v>14</v>
      </c>
      <c r="X53" s="1">
        <f t="shared" si="8"/>
        <v>8.5662887014308389</v>
      </c>
      <c r="Y53" s="1">
        <v>268.0976</v>
      </c>
      <c r="Z53" s="1">
        <v>188.703</v>
      </c>
      <c r="AA53" s="1">
        <v>184.53280000000001</v>
      </c>
      <c r="AB53" s="1">
        <v>208.58160000000001</v>
      </c>
      <c r="AC53" s="1">
        <v>211.32060000000001</v>
      </c>
      <c r="AD53" s="1">
        <v>164.87979999999999</v>
      </c>
      <c r="AE53" s="1">
        <v>167.715</v>
      </c>
      <c r="AF53" s="1">
        <v>214.267</v>
      </c>
      <c r="AG53" s="1">
        <v>210.7124</v>
      </c>
      <c r="AH53" s="1">
        <v>177.70599999999999</v>
      </c>
      <c r="AI53" s="1" t="s">
        <v>56</v>
      </c>
      <c r="AJ53" s="1">
        <f t="shared" si="9"/>
        <v>1019</v>
      </c>
      <c r="AK53" s="1">
        <f t="shared" si="10"/>
        <v>593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106</v>
      </c>
      <c r="B54" s="1" t="s">
        <v>38</v>
      </c>
      <c r="C54" s="1">
        <v>216.48400000000001</v>
      </c>
      <c r="D54" s="1">
        <v>163.87700000000001</v>
      </c>
      <c r="E54" s="1">
        <v>138.02000000000001</v>
      </c>
      <c r="F54" s="1">
        <v>172.65700000000001</v>
      </c>
      <c r="G54" s="7">
        <v>1</v>
      </c>
      <c r="H54" s="1">
        <v>50</v>
      </c>
      <c r="I54" s="1" t="s">
        <v>39</v>
      </c>
      <c r="J54" s="1">
        <v>134.78700000000001</v>
      </c>
      <c r="K54" s="1">
        <f t="shared" si="12"/>
        <v>3.2330000000000041</v>
      </c>
      <c r="L54" s="1"/>
      <c r="M54" s="1"/>
      <c r="N54" s="1">
        <v>113.3006</v>
      </c>
      <c r="O54" s="1">
        <v>0</v>
      </c>
      <c r="P54" s="1"/>
      <c r="Q54" s="1">
        <f t="shared" si="4"/>
        <v>27.604000000000003</v>
      </c>
      <c r="R54" s="5">
        <f t="shared" si="13"/>
        <v>17.686399999999992</v>
      </c>
      <c r="S54" s="5">
        <f t="shared" si="6"/>
        <v>17.686399999999992</v>
      </c>
      <c r="T54" s="5"/>
      <c r="U54" s="5"/>
      <c r="V54" s="1"/>
      <c r="W54" s="1">
        <f t="shared" si="7"/>
        <v>10.999999999999998</v>
      </c>
      <c r="X54" s="1">
        <f t="shared" si="8"/>
        <v>10.359281263584988</v>
      </c>
      <c r="Y54" s="1">
        <v>30.796600000000002</v>
      </c>
      <c r="Z54" s="1">
        <v>38.196399999999997</v>
      </c>
      <c r="AA54" s="1">
        <v>33.366</v>
      </c>
      <c r="AB54" s="1">
        <v>37.473399999999998</v>
      </c>
      <c r="AC54" s="1">
        <v>37.465200000000003</v>
      </c>
      <c r="AD54" s="1">
        <v>22.991</v>
      </c>
      <c r="AE54" s="1">
        <v>21.629799999999999</v>
      </c>
      <c r="AF54" s="1">
        <v>44.621400000000001</v>
      </c>
      <c r="AG54" s="1">
        <v>45.712599999999988</v>
      </c>
      <c r="AH54" s="1">
        <v>22.539000000000001</v>
      </c>
      <c r="AI54" s="1"/>
      <c r="AJ54" s="1">
        <f t="shared" si="9"/>
        <v>18</v>
      </c>
      <c r="AK54" s="1">
        <f t="shared" si="10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107</v>
      </c>
      <c r="B55" s="1" t="s">
        <v>44</v>
      </c>
      <c r="C55" s="1">
        <v>-35</v>
      </c>
      <c r="D55" s="1">
        <v>950</v>
      </c>
      <c r="E55" s="1">
        <v>466</v>
      </c>
      <c r="F55" s="1">
        <v>357</v>
      </c>
      <c r="G55" s="7">
        <v>0.4</v>
      </c>
      <c r="H55" s="1">
        <v>50</v>
      </c>
      <c r="I55" s="10" t="s">
        <v>108</v>
      </c>
      <c r="J55" s="1">
        <v>468</v>
      </c>
      <c r="K55" s="1">
        <f t="shared" si="12"/>
        <v>-2</v>
      </c>
      <c r="L55" s="1"/>
      <c r="M55" s="1"/>
      <c r="N55" s="1">
        <v>300</v>
      </c>
      <c r="O55" s="1">
        <v>118.89</v>
      </c>
      <c r="P55" s="1"/>
      <c r="Q55" s="1">
        <f t="shared" si="4"/>
        <v>93.2</v>
      </c>
      <c r="R55" s="5">
        <f t="shared" si="13"/>
        <v>249.31000000000006</v>
      </c>
      <c r="S55" s="5">
        <f t="shared" si="6"/>
        <v>249.31000000000006</v>
      </c>
      <c r="T55" s="5"/>
      <c r="U55" s="5"/>
      <c r="V55" s="1"/>
      <c r="W55" s="1">
        <f t="shared" si="7"/>
        <v>11</v>
      </c>
      <c r="X55" s="1">
        <f t="shared" si="8"/>
        <v>8.3249999999999993</v>
      </c>
      <c r="Y55" s="1">
        <v>95.8</v>
      </c>
      <c r="Z55" s="1">
        <v>68.8</v>
      </c>
      <c r="AA55" s="1">
        <v>64.8</v>
      </c>
      <c r="AB55" s="1">
        <v>59.6</v>
      </c>
      <c r="AC55" s="1">
        <v>46.2</v>
      </c>
      <c r="AD55" s="1">
        <v>39.200000000000003</v>
      </c>
      <c r="AE55" s="1">
        <v>45.6</v>
      </c>
      <c r="AF55" s="1">
        <v>59.2</v>
      </c>
      <c r="AG55" s="1">
        <v>55</v>
      </c>
      <c r="AH55" s="1">
        <v>57</v>
      </c>
      <c r="AI55" s="1" t="s">
        <v>109</v>
      </c>
      <c r="AJ55" s="1">
        <f t="shared" si="9"/>
        <v>100</v>
      </c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110</v>
      </c>
      <c r="B56" s="1" t="s">
        <v>44</v>
      </c>
      <c r="C56" s="1">
        <v>710</v>
      </c>
      <c r="D56" s="1">
        <v>1086</v>
      </c>
      <c r="E56" s="1">
        <v>1031</v>
      </c>
      <c r="F56" s="1">
        <v>581</v>
      </c>
      <c r="G56" s="7">
        <v>0.4</v>
      </c>
      <c r="H56" s="1">
        <v>40</v>
      </c>
      <c r="I56" s="1" t="s">
        <v>39</v>
      </c>
      <c r="J56" s="1">
        <v>1081</v>
      </c>
      <c r="K56" s="1">
        <f t="shared" si="12"/>
        <v>-50</v>
      </c>
      <c r="L56" s="1"/>
      <c r="M56" s="1"/>
      <c r="N56" s="1">
        <v>513.21883999999977</v>
      </c>
      <c r="O56" s="1">
        <v>720.28116000000023</v>
      </c>
      <c r="P56" s="1"/>
      <c r="Q56" s="1">
        <f t="shared" si="4"/>
        <v>206.2</v>
      </c>
      <c r="R56" s="5">
        <f t="shared" si="13"/>
        <v>453.69999999999982</v>
      </c>
      <c r="S56" s="5">
        <f t="shared" si="6"/>
        <v>453.69999999999982</v>
      </c>
      <c r="T56" s="5"/>
      <c r="U56" s="5"/>
      <c r="V56" s="1"/>
      <c r="W56" s="1">
        <f t="shared" si="7"/>
        <v>11</v>
      </c>
      <c r="X56" s="1">
        <f t="shared" si="8"/>
        <v>8.7997090203685744</v>
      </c>
      <c r="Y56" s="1">
        <v>210</v>
      </c>
      <c r="Z56" s="1">
        <v>195.2</v>
      </c>
      <c r="AA56" s="1">
        <v>175.8</v>
      </c>
      <c r="AB56" s="1">
        <v>190.8</v>
      </c>
      <c r="AC56" s="1">
        <v>193.4</v>
      </c>
      <c r="AD56" s="1">
        <v>153.19999999999999</v>
      </c>
      <c r="AE56" s="1">
        <v>161.19999999999999</v>
      </c>
      <c r="AF56" s="1">
        <v>178.2</v>
      </c>
      <c r="AG56" s="1">
        <v>167.4</v>
      </c>
      <c r="AH56" s="1">
        <v>172.4</v>
      </c>
      <c r="AI56" s="1"/>
      <c r="AJ56" s="1">
        <f t="shared" si="9"/>
        <v>181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111</v>
      </c>
      <c r="B57" s="1" t="s">
        <v>44</v>
      </c>
      <c r="C57" s="1">
        <v>707</v>
      </c>
      <c r="D57" s="1">
        <v>888</v>
      </c>
      <c r="E57" s="1">
        <v>699</v>
      </c>
      <c r="F57" s="1">
        <v>727</v>
      </c>
      <c r="G57" s="7">
        <v>0.4</v>
      </c>
      <c r="H57" s="1">
        <v>40</v>
      </c>
      <c r="I57" s="1" t="s">
        <v>39</v>
      </c>
      <c r="J57" s="1">
        <v>754</v>
      </c>
      <c r="K57" s="1">
        <f t="shared" si="12"/>
        <v>-55</v>
      </c>
      <c r="L57" s="1"/>
      <c r="M57" s="1"/>
      <c r="N57" s="1">
        <v>391.38715999999982</v>
      </c>
      <c r="O57" s="1">
        <v>170.84284000000031</v>
      </c>
      <c r="P57" s="1"/>
      <c r="Q57" s="1">
        <f t="shared" si="4"/>
        <v>139.80000000000001</v>
      </c>
      <c r="R57" s="5">
        <f t="shared" si="13"/>
        <v>248.57000000000016</v>
      </c>
      <c r="S57" s="5">
        <f t="shared" si="6"/>
        <v>248.57000000000016</v>
      </c>
      <c r="T57" s="5"/>
      <c r="U57" s="5"/>
      <c r="V57" s="1"/>
      <c r="W57" s="1">
        <f t="shared" si="7"/>
        <v>11</v>
      </c>
      <c r="X57" s="1">
        <f t="shared" si="8"/>
        <v>9.221959942775392</v>
      </c>
      <c r="Y57" s="1">
        <v>150.6</v>
      </c>
      <c r="Z57" s="1">
        <v>168.2</v>
      </c>
      <c r="AA57" s="1">
        <v>154.80000000000001</v>
      </c>
      <c r="AB57" s="1">
        <v>167.4</v>
      </c>
      <c r="AC57" s="1">
        <v>174</v>
      </c>
      <c r="AD57" s="1">
        <v>136</v>
      </c>
      <c r="AE57" s="1">
        <v>142.19999999999999</v>
      </c>
      <c r="AF57" s="1">
        <v>151.80000000000001</v>
      </c>
      <c r="AG57" s="1">
        <v>138.80000000000001</v>
      </c>
      <c r="AH57" s="1">
        <v>149.6</v>
      </c>
      <c r="AI57" s="1"/>
      <c r="AJ57" s="1">
        <f t="shared" si="9"/>
        <v>99</v>
      </c>
      <c r="AK57" s="1">
        <f t="shared" si="1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112</v>
      </c>
      <c r="B58" s="1" t="s">
        <v>38</v>
      </c>
      <c r="C58" s="1">
        <v>535.97799999999995</v>
      </c>
      <c r="D58" s="1">
        <v>613.53300000000002</v>
      </c>
      <c r="E58" s="1">
        <v>366.21199999999999</v>
      </c>
      <c r="F58" s="1">
        <v>616.32899999999995</v>
      </c>
      <c r="G58" s="7">
        <v>1</v>
      </c>
      <c r="H58" s="1">
        <v>40</v>
      </c>
      <c r="I58" s="1" t="s">
        <v>39</v>
      </c>
      <c r="J58" s="1">
        <v>395.58199999999999</v>
      </c>
      <c r="K58" s="1">
        <f t="shared" si="12"/>
        <v>-29.370000000000005</v>
      </c>
      <c r="L58" s="1"/>
      <c r="M58" s="1"/>
      <c r="N58" s="1">
        <v>0</v>
      </c>
      <c r="O58" s="1">
        <v>117.9088800000001</v>
      </c>
      <c r="P58" s="1"/>
      <c r="Q58" s="1">
        <f t="shared" si="4"/>
        <v>73.242400000000004</v>
      </c>
      <c r="R58" s="5">
        <f t="shared" si="13"/>
        <v>71.428520000000049</v>
      </c>
      <c r="S58" s="5">
        <f t="shared" si="6"/>
        <v>71.428520000000049</v>
      </c>
      <c r="T58" s="5"/>
      <c r="U58" s="5"/>
      <c r="V58" s="1"/>
      <c r="W58" s="1">
        <f t="shared" si="7"/>
        <v>11</v>
      </c>
      <c r="X58" s="1">
        <f t="shared" si="8"/>
        <v>10.02476543641388</v>
      </c>
      <c r="Y58" s="1">
        <v>84.593600000000009</v>
      </c>
      <c r="Z58" s="1">
        <v>88.09</v>
      </c>
      <c r="AA58" s="1">
        <v>75.572400000000002</v>
      </c>
      <c r="AB58" s="1">
        <v>133.31720000000001</v>
      </c>
      <c r="AC58" s="1">
        <v>131.32759999999999</v>
      </c>
      <c r="AD58" s="1">
        <v>55.341999999999999</v>
      </c>
      <c r="AE58" s="1">
        <v>62.959600000000002</v>
      </c>
      <c r="AF58" s="1">
        <v>109.5812</v>
      </c>
      <c r="AG58" s="1">
        <v>103.8014</v>
      </c>
      <c r="AH58" s="1">
        <v>70.173400000000001</v>
      </c>
      <c r="AI58" s="1"/>
      <c r="AJ58" s="1">
        <f t="shared" si="9"/>
        <v>71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113</v>
      </c>
      <c r="B59" s="1" t="s">
        <v>38</v>
      </c>
      <c r="C59" s="1">
        <v>422.84500000000003</v>
      </c>
      <c r="D59" s="1">
        <v>374.10500000000002</v>
      </c>
      <c r="E59" s="1">
        <v>257.43700000000001</v>
      </c>
      <c r="F59" s="1">
        <v>402.50200000000001</v>
      </c>
      <c r="G59" s="7">
        <v>1</v>
      </c>
      <c r="H59" s="1">
        <v>40</v>
      </c>
      <c r="I59" s="1" t="s">
        <v>39</v>
      </c>
      <c r="J59" s="1">
        <v>290.39499999999998</v>
      </c>
      <c r="K59" s="1">
        <f t="shared" si="12"/>
        <v>-32.95799999999997</v>
      </c>
      <c r="L59" s="1"/>
      <c r="M59" s="1"/>
      <c r="N59" s="1">
        <v>92.95659999999998</v>
      </c>
      <c r="O59" s="1">
        <v>67.571440000000095</v>
      </c>
      <c r="P59" s="1"/>
      <c r="Q59" s="1">
        <f t="shared" si="4"/>
        <v>51.487400000000001</v>
      </c>
      <c r="R59" s="5"/>
      <c r="S59" s="5">
        <f t="shared" si="6"/>
        <v>0</v>
      </c>
      <c r="T59" s="5"/>
      <c r="U59" s="5"/>
      <c r="V59" s="1"/>
      <c r="W59" s="1">
        <f t="shared" si="7"/>
        <v>10.935297567948664</v>
      </c>
      <c r="X59" s="1">
        <f t="shared" si="8"/>
        <v>10.935297567948664</v>
      </c>
      <c r="Y59" s="1">
        <v>64.748800000000003</v>
      </c>
      <c r="Z59" s="1">
        <v>68.582599999999999</v>
      </c>
      <c r="AA59" s="1">
        <v>56.070799999999998</v>
      </c>
      <c r="AB59" s="1">
        <v>95.3</v>
      </c>
      <c r="AC59" s="1">
        <v>92.804200000000009</v>
      </c>
      <c r="AD59" s="1">
        <v>44.697800000000001</v>
      </c>
      <c r="AE59" s="1">
        <v>54.285799999999988</v>
      </c>
      <c r="AF59" s="1">
        <v>87.9696</v>
      </c>
      <c r="AG59" s="1">
        <v>81.174800000000005</v>
      </c>
      <c r="AH59" s="1">
        <v>59.183999999999997</v>
      </c>
      <c r="AI59" s="1"/>
      <c r="AJ59" s="1">
        <f t="shared" si="9"/>
        <v>0</v>
      </c>
      <c r="AK59" s="1">
        <f t="shared" si="10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114</v>
      </c>
      <c r="B60" s="1" t="s">
        <v>38</v>
      </c>
      <c r="C60" s="1">
        <v>342.58800000000002</v>
      </c>
      <c r="D60" s="1">
        <v>348.13400000000001</v>
      </c>
      <c r="E60" s="1">
        <v>331.93200000000002</v>
      </c>
      <c r="F60" s="1">
        <v>218.84700000000001</v>
      </c>
      <c r="G60" s="7">
        <v>1</v>
      </c>
      <c r="H60" s="1">
        <v>40</v>
      </c>
      <c r="I60" s="1" t="s">
        <v>39</v>
      </c>
      <c r="J60" s="1">
        <v>377.68299999999999</v>
      </c>
      <c r="K60" s="1">
        <f t="shared" si="12"/>
        <v>-45.750999999999976</v>
      </c>
      <c r="L60" s="1"/>
      <c r="M60" s="1"/>
      <c r="N60" s="1">
        <v>303.07790000000011</v>
      </c>
      <c r="O60" s="1">
        <v>121.6544599999999</v>
      </c>
      <c r="P60" s="1"/>
      <c r="Q60" s="1">
        <f t="shared" si="4"/>
        <v>66.386400000000009</v>
      </c>
      <c r="R60" s="5">
        <f t="shared" si="13"/>
        <v>86.671040000000147</v>
      </c>
      <c r="S60" s="5">
        <f t="shared" si="6"/>
        <v>86.671040000000147</v>
      </c>
      <c r="T60" s="5"/>
      <c r="U60" s="5"/>
      <c r="V60" s="1"/>
      <c r="W60" s="1">
        <f t="shared" si="7"/>
        <v>11</v>
      </c>
      <c r="X60" s="1">
        <f t="shared" si="8"/>
        <v>9.6944458503548905</v>
      </c>
      <c r="Y60" s="1">
        <v>72.659199999999998</v>
      </c>
      <c r="Z60" s="1">
        <v>75.770399999999995</v>
      </c>
      <c r="AA60" s="1">
        <v>62.934800000000003</v>
      </c>
      <c r="AB60" s="1">
        <v>84.713999999999999</v>
      </c>
      <c r="AC60" s="1">
        <v>83.599000000000004</v>
      </c>
      <c r="AD60" s="1">
        <v>46.813600000000001</v>
      </c>
      <c r="AE60" s="1">
        <v>56.564800000000012</v>
      </c>
      <c r="AF60" s="1">
        <v>89.796400000000006</v>
      </c>
      <c r="AG60" s="1">
        <v>79.983800000000002</v>
      </c>
      <c r="AH60" s="1">
        <v>65.110199999999992</v>
      </c>
      <c r="AI60" s="1"/>
      <c r="AJ60" s="1">
        <f t="shared" si="9"/>
        <v>87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115</v>
      </c>
      <c r="B61" s="1" t="s">
        <v>38</v>
      </c>
      <c r="C61" s="1">
        <v>57.845999999999997</v>
      </c>
      <c r="D61" s="1">
        <v>205.208</v>
      </c>
      <c r="E61" s="1">
        <v>122.389</v>
      </c>
      <c r="F61" s="1">
        <v>130.61699999999999</v>
      </c>
      <c r="G61" s="7">
        <v>1</v>
      </c>
      <c r="H61" s="1">
        <v>30</v>
      </c>
      <c r="I61" s="1" t="s">
        <v>39</v>
      </c>
      <c r="J61" s="1">
        <v>127.05</v>
      </c>
      <c r="K61" s="1">
        <f t="shared" si="12"/>
        <v>-4.6610000000000014</v>
      </c>
      <c r="L61" s="1"/>
      <c r="M61" s="1"/>
      <c r="N61" s="1">
        <v>10.367900000000111</v>
      </c>
      <c r="O61" s="1">
        <v>50.378099999999883</v>
      </c>
      <c r="P61" s="1"/>
      <c r="Q61" s="1">
        <f t="shared" si="4"/>
        <v>24.477799999999998</v>
      </c>
      <c r="R61" s="5">
        <f t="shared" si="13"/>
        <v>77.892799999999994</v>
      </c>
      <c r="S61" s="5">
        <f t="shared" si="6"/>
        <v>77.892799999999994</v>
      </c>
      <c r="T61" s="5"/>
      <c r="U61" s="5"/>
      <c r="V61" s="1"/>
      <c r="W61" s="1">
        <f t="shared" si="7"/>
        <v>11</v>
      </c>
      <c r="X61" s="1">
        <f t="shared" si="8"/>
        <v>7.8178185948083563</v>
      </c>
      <c r="Y61" s="1">
        <v>21.1356</v>
      </c>
      <c r="Z61" s="1">
        <v>22.493200000000002</v>
      </c>
      <c r="AA61" s="1">
        <v>24.891400000000001</v>
      </c>
      <c r="AB61" s="1">
        <v>28.622399999999999</v>
      </c>
      <c r="AC61" s="1">
        <v>24.971800000000002</v>
      </c>
      <c r="AD61" s="1">
        <v>23.262</v>
      </c>
      <c r="AE61" s="1">
        <v>23.810600000000001</v>
      </c>
      <c r="AF61" s="1">
        <v>23.6814</v>
      </c>
      <c r="AG61" s="1">
        <v>24.425999999999998</v>
      </c>
      <c r="AH61" s="1">
        <v>22.4282</v>
      </c>
      <c r="AI61" s="1" t="s">
        <v>91</v>
      </c>
      <c r="AJ61" s="1">
        <f t="shared" si="9"/>
        <v>78</v>
      </c>
      <c r="AK61" s="1">
        <f t="shared" si="10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116</v>
      </c>
      <c r="B62" s="1" t="s">
        <v>44</v>
      </c>
      <c r="C62" s="1">
        <v>16</v>
      </c>
      <c r="D62" s="1">
        <v>241</v>
      </c>
      <c r="E62" s="1">
        <v>143</v>
      </c>
      <c r="F62" s="1">
        <v>65</v>
      </c>
      <c r="G62" s="7">
        <v>0.6</v>
      </c>
      <c r="H62" s="1">
        <v>60</v>
      </c>
      <c r="I62" s="10" t="s">
        <v>108</v>
      </c>
      <c r="J62" s="1">
        <v>144</v>
      </c>
      <c r="K62" s="1">
        <f t="shared" si="12"/>
        <v>-1</v>
      </c>
      <c r="L62" s="1"/>
      <c r="M62" s="1"/>
      <c r="N62" s="1">
        <v>0</v>
      </c>
      <c r="O62" s="1">
        <v>50</v>
      </c>
      <c r="P62" s="1"/>
      <c r="Q62" s="1">
        <f t="shared" si="4"/>
        <v>28.6</v>
      </c>
      <c r="R62" s="5">
        <v>80</v>
      </c>
      <c r="S62" s="5">
        <v>100</v>
      </c>
      <c r="T62" s="5"/>
      <c r="U62" s="5">
        <v>100</v>
      </c>
      <c r="V62" s="1" t="s">
        <v>150</v>
      </c>
      <c r="W62" s="1">
        <f t="shared" si="7"/>
        <v>7.5174825174825175</v>
      </c>
      <c r="X62" s="1">
        <f t="shared" si="8"/>
        <v>4.0209790209790208</v>
      </c>
      <c r="Y62" s="1">
        <v>14.2</v>
      </c>
      <c r="Z62" s="1">
        <v>13.8</v>
      </c>
      <c r="AA62" s="1">
        <v>17.600000000000001</v>
      </c>
      <c r="AB62" s="1">
        <v>20.6</v>
      </c>
      <c r="AC62" s="1">
        <v>13.8</v>
      </c>
      <c r="AD62" s="1">
        <v>14</v>
      </c>
      <c r="AE62" s="1">
        <v>18.399999999999999</v>
      </c>
      <c r="AF62" s="1">
        <v>12.8</v>
      </c>
      <c r="AG62" s="1">
        <v>11.6</v>
      </c>
      <c r="AH62" s="1">
        <v>18</v>
      </c>
      <c r="AI62" s="15" t="s">
        <v>109</v>
      </c>
      <c r="AJ62" s="1">
        <f t="shared" si="9"/>
        <v>60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117</v>
      </c>
      <c r="B63" s="1" t="s">
        <v>44</v>
      </c>
      <c r="C63" s="1">
        <v>151</v>
      </c>
      <c r="D63" s="1">
        <v>72</v>
      </c>
      <c r="E63" s="1">
        <v>140</v>
      </c>
      <c r="F63" s="1">
        <v>61</v>
      </c>
      <c r="G63" s="7">
        <v>0.35</v>
      </c>
      <c r="H63" s="1">
        <v>50</v>
      </c>
      <c r="I63" s="1" t="s">
        <v>39</v>
      </c>
      <c r="J63" s="1">
        <v>148</v>
      </c>
      <c r="K63" s="1">
        <f t="shared" si="12"/>
        <v>-8</v>
      </c>
      <c r="L63" s="1"/>
      <c r="M63" s="1"/>
      <c r="N63" s="1">
        <v>0</v>
      </c>
      <c r="O63" s="1">
        <v>64</v>
      </c>
      <c r="P63" s="1"/>
      <c r="Q63" s="1">
        <f t="shared" si="4"/>
        <v>28</v>
      </c>
      <c r="R63" s="5">
        <f t="shared" si="13"/>
        <v>183</v>
      </c>
      <c r="S63" s="5">
        <f t="shared" si="6"/>
        <v>183</v>
      </c>
      <c r="T63" s="5"/>
      <c r="U63" s="5"/>
      <c r="V63" s="1"/>
      <c r="W63" s="1">
        <f t="shared" si="7"/>
        <v>11</v>
      </c>
      <c r="X63" s="1">
        <f t="shared" si="8"/>
        <v>4.4642857142857144</v>
      </c>
      <c r="Y63" s="1">
        <v>20</v>
      </c>
      <c r="Z63" s="1">
        <v>17.600000000000001</v>
      </c>
      <c r="AA63" s="1">
        <v>20</v>
      </c>
      <c r="AB63" s="1">
        <v>27</v>
      </c>
      <c r="AC63" s="1">
        <v>29.8</v>
      </c>
      <c r="AD63" s="1">
        <v>29.6</v>
      </c>
      <c r="AE63" s="1">
        <v>24.2</v>
      </c>
      <c r="AF63" s="1">
        <v>25</v>
      </c>
      <c r="AG63" s="1">
        <v>27.2</v>
      </c>
      <c r="AH63" s="1">
        <v>15.8</v>
      </c>
      <c r="AI63" s="1"/>
      <c r="AJ63" s="1">
        <f t="shared" si="9"/>
        <v>64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118</v>
      </c>
      <c r="B64" s="1" t="s">
        <v>44</v>
      </c>
      <c r="C64" s="1">
        <v>396</v>
      </c>
      <c r="D64" s="1">
        <v>606</v>
      </c>
      <c r="E64" s="1">
        <v>442</v>
      </c>
      <c r="F64" s="1">
        <v>501</v>
      </c>
      <c r="G64" s="7">
        <v>0.37</v>
      </c>
      <c r="H64" s="1">
        <v>50</v>
      </c>
      <c r="I64" s="1" t="s">
        <v>39</v>
      </c>
      <c r="J64" s="1">
        <v>454</v>
      </c>
      <c r="K64" s="1">
        <f t="shared" si="12"/>
        <v>-12</v>
      </c>
      <c r="L64" s="1"/>
      <c r="M64" s="1"/>
      <c r="N64" s="1">
        <v>18</v>
      </c>
      <c r="O64" s="1">
        <v>216.15</v>
      </c>
      <c r="P64" s="1"/>
      <c r="Q64" s="1">
        <f t="shared" si="4"/>
        <v>88.4</v>
      </c>
      <c r="R64" s="5">
        <f t="shared" si="13"/>
        <v>237.25000000000011</v>
      </c>
      <c r="S64" s="5">
        <f t="shared" si="6"/>
        <v>237.25000000000011</v>
      </c>
      <c r="T64" s="5"/>
      <c r="U64" s="5"/>
      <c r="V64" s="1"/>
      <c r="W64" s="1">
        <f t="shared" si="7"/>
        <v>11</v>
      </c>
      <c r="X64" s="1">
        <f t="shared" si="8"/>
        <v>8.3161764705882337</v>
      </c>
      <c r="Y64" s="1">
        <v>93</v>
      </c>
      <c r="Z64" s="1">
        <v>88</v>
      </c>
      <c r="AA64" s="1">
        <v>98.4</v>
      </c>
      <c r="AB64" s="1">
        <v>121.8</v>
      </c>
      <c r="AC64" s="1">
        <v>111.6</v>
      </c>
      <c r="AD64" s="1">
        <v>80.400000000000006</v>
      </c>
      <c r="AE64" s="1">
        <v>80.8</v>
      </c>
      <c r="AF64" s="1">
        <v>110.2</v>
      </c>
      <c r="AG64" s="1">
        <v>103.8</v>
      </c>
      <c r="AH64" s="1">
        <v>62.2</v>
      </c>
      <c r="AI64" s="1" t="s">
        <v>100</v>
      </c>
      <c r="AJ64" s="1">
        <f t="shared" si="9"/>
        <v>88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119</v>
      </c>
      <c r="B65" s="1" t="s">
        <v>44</v>
      </c>
      <c r="C65" s="1">
        <v>11</v>
      </c>
      <c r="D65" s="1">
        <v>48</v>
      </c>
      <c r="E65" s="1">
        <v>52</v>
      </c>
      <c r="F65" s="1">
        <v>3</v>
      </c>
      <c r="G65" s="7">
        <v>0.4</v>
      </c>
      <c r="H65" s="1">
        <v>30</v>
      </c>
      <c r="I65" s="1" t="s">
        <v>39</v>
      </c>
      <c r="J65" s="1">
        <v>53</v>
      </c>
      <c r="K65" s="1">
        <f t="shared" si="12"/>
        <v>-1</v>
      </c>
      <c r="L65" s="1"/>
      <c r="M65" s="1"/>
      <c r="N65" s="1">
        <v>10</v>
      </c>
      <c r="O65" s="1">
        <v>65</v>
      </c>
      <c r="P65" s="1"/>
      <c r="Q65" s="1">
        <f t="shared" si="4"/>
        <v>10.4</v>
      </c>
      <c r="R65" s="5">
        <f t="shared" si="13"/>
        <v>36.400000000000006</v>
      </c>
      <c r="S65" s="5">
        <f t="shared" si="6"/>
        <v>36.400000000000006</v>
      </c>
      <c r="T65" s="5"/>
      <c r="U65" s="5"/>
      <c r="V65" s="1"/>
      <c r="W65" s="1">
        <f t="shared" si="7"/>
        <v>11</v>
      </c>
      <c r="X65" s="1">
        <f t="shared" si="8"/>
        <v>7.5</v>
      </c>
      <c r="Y65" s="1">
        <v>11</v>
      </c>
      <c r="Z65" s="1">
        <v>5</v>
      </c>
      <c r="AA65" s="1">
        <v>5.4</v>
      </c>
      <c r="AB65" s="1">
        <v>8.8000000000000007</v>
      </c>
      <c r="AC65" s="1">
        <v>6</v>
      </c>
      <c r="AD65" s="1">
        <v>6.8</v>
      </c>
      <c r="AE65" s="1">
        <v>8</v>
      </c>
      <c r="AF65" s="1">
        <v>8.6</v>
      </c>
      <c r="AG65" s="1">
        <v>8.6</v>
      </c>
      <c r="AH65" s="1">
        <v>11.6</v>
      </c>
      <c r="AI65" s="1" t="s">
        <v>78</v>
      </c>
      <c r="AJ65" s="1">
        <f t="shared" si="9"/>
        <v>15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120</v>
      </c>
      <c r="B66" s="1" t="s">
        <v>44</v>
      </c>
      <c r="C66" s="1"/>
      <c r="D66" s="1">
        <v>216</v>
      </c>
      <c r="E66" s="1">
        <v>117</v>
      </c>
      <c r="F66" s="1">
        <v>57</v>
      </c>
      <c r="G66" s="7">
        <v>0.6</v>
      </c>
      <c r="H66" s="1">
        <v>55</v>
      </c>
      <c r="I66" s="10" t="s">
        <v>108</v>
      </c>
      <c r="J66" s="1">
        <v>123</v>
      </c>
      <c r="K66" s="1">
        <f t="shared" si="12"/>
        <v>-6</v>
      </c>
      <c r="L66" s="1"/>
      <c r="M66" s="1"/>
      <c r="N66" s="1">
        <v>0</v>
      </c>
      <c r="O66" s="1">
        <v>100</v>
      </c>
      <c r="P66" s="1"/>
      <c r="Q66" s="1">
        <f t="shared" si="4"/>
        <v>23.4</v>
      </c>
      <c r="R66" s="5">
        <f t="shared" si="13"/>
        <v>100.39999999999998</v>
      </c>
      <c r="S66" s="5">
        <f t="shared" si="6"/>
        <v>100.39999999999998</v>
      </c>
      <c r="T66" s="5"/>
      <c r="U66" s="5"/>
      <c r="V66" s="1"/>
      <c r="W66" s="1">
        <f t="shared" si="7"/>
        <v>11</v>
      </c>
      <c r="X66" s="1">
        <f t="shared" si="8"/>
        <v>6.7094017094017095</v>
      </c>
      <c r="Y66" s="1">
        <v>9.1999999999999993</v>
      </c>
      <c r="Z66" s="1">
        <v>11</v>
      </c>
      <c r="AA66" s="1">
        <v>9.4</v>
      </c>
      <c r="AB66" s="1">
        <v>10</v>
      </c>
      <c r="AC66" s="1">
        <v>4.2</v>
      </c>
      <c r="AD66" s="1">
        <v>4.4000000000000004</v>
      </c>
      <c r="AE66" s="1">
        <v>8.1999999999999993</v>
      </c>
      <c r="AF66" s="1">
        <v>8.8000000000000007</v>
      </c>
      <c r="AG66" s="1">
        <v>8.8000000000000007</v>
      </c>
      <c r="AH66" s="1">
        <v>5.8</v>
      </c>
      <c r="AI66" s="1" t="s">
        <v>121</v>
      </c>
      <c r="AJ66" s="1">
        <f t="shared" si="9"/>
        <v>60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122</v>
      </c>
      <c r="B67" s="1" t="s">
        <v>44</v>
      </c>
      <c r="C67" s="1">
        <v>53</v>
      </c>
      <c r="D67" s="1">
        <v>48</v>
      </c>
      <c r="E67" s="1">
        <v>64</v>
      </c>
      <c r="F67" s="1">
        <v>25</v>
      </c>
      <c r="G67" s="7">
        <v>0.45</v>
      </c>
      <c r="H67" s="1">
        <v>40</v>
      </c>
      <c r="I67" s="10" t="s">
        <v>108</v>
      </c>
      <c r="J67" s="1">
        <v>76</v>
      </c>
      <c r="K67" s="1">
        <f t="shared" si="12"/>
        <v>-12</v>
      </c>
      <c r="L67" s="1"/>
      <c r="M67" s="1"/>
      <c r="N67" s="1">
        <v>0</v>
      </c>
      <c r="O67" s="1">
        <v>80</v>
      </c>
      <c r="P67" s="1"/>
      <c r="Q67" s="1">
        <f t="shared" si="4"/>
        <v>12.8</v>
      </c>
      <c r="R67" s="5">
        <f t="shared" si="13"/>
        <v>35.800000000000011</v>
      </c>
      <c r="S67" s="5">
        <f>U67</f>
        <v>0</v>
      </c>
      <c r="T67" s="5"/>
      <c r="U67" s="5">
        <v>0</v>
      </c>
      <c r="V67" s="1" t="s">
        <v>151</v>
      </c>
      <c r="W67" s="1">
        <f t="shared" si="7"/>
        <v>8.203125</v>
      </c>
      <c r="X67" s="1">
        <f t="shared" si="8"/>
        <v>8.203125</v>
      </c>
      <c r="Y67" s="1">
        <v>7.6</v>
      </c>
      <c r="Z67" s="1">
        <v>7.6</v>
      </c>
      <c r="AA67" s="1">
        <v>9.8000000000000007</v>
      </c>
      <c r="AB67" s="1">
        <v>11.6</v>
      </c>
      <c r="AC67" s="1">
        <v>11.4</v>
      </c>
      <c r="AD67" s="1">
        <v>9.8000000000000007</v>
      </c>
      <c r="AE67" s="1">
        <v>6</v>
      </c>
      <c r="AF67" s="1">
        <v>8.4</v>
      </c>
      <c r="AG67" s="1">
        <v>16</v>
      </c>
      <c r="AH67" s="1">
        <v>13.2</v>
      </c>
      <c r="AI67" s="1" t="s">
        <v>153</v>
      </c>
      <c r="AJ67" s="1">
        <f t="shared" si="9"/>
        <v>0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123</v>
      </c>
      <c r="B68" s="1" t="s">
        <v>44</v>
      </c>
      <c r="C68" s="1">
        <v>12</v>
      </c>
      <c r="D68" s="1">
        <v>498</v>
      </c>
      <c r="E68" s="1">
        <v>264</v>
      </c>
      <c r="F68" s="1">
        <v>197</v>
      </c>
      <c r="G68" s="7">
        <v>0.4</v>
      </c>
      <c r="H68" s="1">
        <v>50</v>
      </c>
      <c r="I68" s="10" t="s">
        <v>108</v>
      </c>
      <c r="J68" s="1">
        <v>313</v>
      </c>
      <c r="K68" s="1">
        <f t="shared" si="12"/>
        <v>-49</v>
      </c>
      <c r="L68" s="1"/>
      <c r="M68" s="1"/>
      <c r="N68" s="1">
        <v>300</v>
      </c>
      <c r="O68" s="1">
        <v>200</v>
      </c>
      <c r="P68" s="1"/>
      <c r="Q68" s="1">
        <f t="shared" si="4"/>
        <v>52.8</v>
      </c>
      <c r="R68" s="5"/>
      <c r="S68" s="5">
        <f t="shared" si="6"/>
        <v>0</v>
      </c>
      <c r="T68" s="5"/>
      <c r="U68" s="5"/>
      <c r="V68" s="1"/>
      <c r="W68" s="1">
        <f t="shared" si="7"/>
        <v>13.200757575757576</v>
      </c>
      <c r="X68" s="1">
        <f t="shared" si="8"/>
        <v>13.200757575757576</v>
      </c>
      <c r="Y68" s="1">
        <v>44.8</v>
      </c>
      <c r="Z68" s="1">
        <v>35.4</v>
      </c>
      <c r="AA68" s="1">
        <v>30.2</v>
      </c>
      <c r="AB68" s="1">
        <v>25.6</v>
      </c>
      <c r="AC68" s="1">
        <v>24.4</v>
      </c>
      <c r="AD68" s="1">
        <v>28.2</v>
      </c>
      <c r="AE68" s="1">
        <v>27.8</v>
      </c>
      <c r="AF68" s="1">
        <v>28.4</v>
      </c>
      <c r="AG68" s="1">
        <v>30.6</v>
      </c>
      <c r="AH68" s="1">
        <v>27.6</v>
      </c>
      <c r="AI68" s="1" t="s">
        <v>91</v>
      </c>
      <c r="AJ68" s="1">
        <f t="shared" si="9"/>
        <v>0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124</v>
      </c>
      <c r="B69" s="1" t="s">
        <v>44</v>
      </c>
      <c r="C69" s="1">
        <v>14</v>
      </c>
      <c r="D69" s="1">
        <v>10</v>
      </c>
      <c r="E69" s="1">
        <v>8</v>
      </c>
      <c r="F69" s="1">
        <v>16</v>
      </c>
      <c r="G69" s="7">
        <v>0.4</v>
      </c>
      <c r="H69" s="1">
        <v>55</v>
      </c>
      <c r="I69" s="1" t="s">
        <v>39</v>
      </c>
      <c r="J69" s="1">
        <v>8</v>
      </c>
      <c r="K69" s="1">
        <f t="shared" si="12"/>
        <v>0</v>
      </c>
      <c r="L69" s="1"/>
      <c r="M69" s="1"/>
      <c r="N69" s="1">
        <v>12.8</v>
      </c>
      <c r="O69" s="1">
        <v>0</v>
      </c>
      <c r="P69" s="1"/>
      <c r="Q69" s="1">
        <f t="shared" si="4"/>
        <v>1.6</v>
      </c>
      <c r="R69" s="5"/>
      <c r="S69" s="5">
        <f t="shared" si="6"/>
        <v>0</v>
      </c>
      <c r="T69" s="5"/>
      <c r="U69" s="5"/>
      <c r="V69" s="1"/>
      <c r="W69" s="1">
        <f t="shared" si="7"/>
        <v>18</v>
      </c>
      <c r="X69" s="1">
        <f t="shared" si="8"/>
        <v>18</v>
      </c>
      <c r="Y69" s="1">
        <v>2.2000000000000002</v>
      </c>
      <c r="Z69" s="1">
        <v>2.8</v>
      </c>
      <c r="AA69" s="1">
        <v>1.8</v>
      </c>
      <c r="AB69" s="1">
        <v>1.4</v>
      </c>
      <c r="AC69" s="1">
        <v>2.4</v>
      </c>
      <c r="AD69" s="1">
        <v>2</v>
      </c>
      <c r="AE69" s="1">
        <v>1.2</v>
      </c>
      <c r="AF69" s="1">
        <v>3</v>
      </c>
      <c r="AG69" s="1">
        <v>2.4</v>
      </c>
      <c r="AH69" s="1">
        <v>0</v>
      </c>
      <c r="AI69" s="1"/>
      <c r="AJ69" s="1">
        <f t="shared" si="9"/>
        <v>0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125</v>
      </c>
      <c r="B70" s="1" t="s">
        <v>38</v>
      </c>
      <c r="C70" s="1">
        <v>-83.537000000000006</v>
      </c>
      <c r="D70" s="1">
        <v>666.09100000000001</v>
      </c>
      <c r="E70" s="1">
        <v>211.65100000000001</v>
      </c>
      <c r="F70" s="1">
        <v>330.24099999999999</v>
      </c>
      <c r="G70" s="7">
        <v>1</v>
      </c>
      <c r="H70" s="1">
        <v>55</v>
      </c>
      <c r="I70" s="1" t="s">
        <v>39</v>
      </c>
      <c r="J70" s="1">
        <v>241.00399999999999</v>
      </c>
      <c r="K70" s="1">
        <f t="shared" ref="K70:K93" si="14">E70-J70</f>
        <v>-29.35299999999998</v>
      </c>
      <c r="L70" s="1"/>
      <c r="M70" s="1"/>
      <c r="N70" s="1">
        <v>0</v>
      </c>
      <c r="O70" s="1">
        <v>86.172609999999992</v>
      </c>
      <c r="P70" s="1"/>
      <c r="Q70" s="1">
        <f t="shared" si="4"/>
        <v>42.330200000000005</v>
      </c>
      <c r="R70" s="5">
        <f t="shared" si="13"/>
        <v>49.218590000000063</v>
      </c>
      <c r="S70" s="5">
        <f>U70</f>
        <v>0</v>
      </c>
      <c r="T70" s="5"/>
      <c r="U70" s="5">
        <v>0</v>
      </c>
      <c r="V70" s="1" t="s">
        <v>151</v>
      </c>
      <c r="W70" s="1">
        <f t="shared" si="7"/>
        <v>9.8372700814075973</v>
      </c>
      <c r="X70" s="1">
        <f t="shared" si="8"/>
        <v>9.8372700814075973</v>
      </c>
      <c r="Y70" s="1">
        <v>53.934199999999997</v>
      </c>
      <c r="Z70" s="1">
        <v>58.639599999999987</v>
      </c>
      <c r="AA70" s="1">
        <v>64.6858</v>
      </c>
      <c r="AB70" s="1">
        <v>58.004600000000003</v>
      </c>
      <c r="AC70" s="1">
        <v>40.786799999999999</v>
      </c>
      <c r="AD70" s="1">
        <v>45.515799999999999</v>
      </c>
      <c r="AE70" s="1">
        <v>48.635800000000003</v>
      </c>
      <c r="AF70" s="1">
        <v>40.664400000000001</v>
      </c>
      <c r="AG70" s="1">
        <v>30.952200000000001</v>
      </c>
      <c r="AH70" s="1">
        <v>22.055399999999999</v>
      </c>
      <c r="AI70" s="1" t="s">
        <v>154</v>
      </c>
      <c r="AJ70" s="1">
        <f t="shared" si="9"/>
        <v>0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1" t="s">
        <v>126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>
        <f t="shared" si="14"/>
        <v>0</v>
      </c>
      <c r="L71" s="11"/>
      <c r="M71" s="11"/>
      <c r="N71" s="11">
        <v>0</v>
      </c>
      <c r="O71" s="11">
        <v>0</v>
      </c>
      <c r="P71" s="11"/>
      <c r="Q71" s="11">
        <f t="shared" ref="Q71:Q93" si="15">E71/5</f>
        <v>0</v>
      </c>
      <c r="R71" s="13"/>
      <c r="S71" s="5">
        <f t="shared" ref="S71:S91" si="16">R71</f>
        <v>0</v>
      </c>
      <c r="T71" s="5"/>
      <c r="U71" s="13"/>
      <c r="V71" s="11"/>
      <c r="W71" s="1" t="e">
        <f t="shared" ref="W71:W93" si="17">(F71+N71+O71+P71+S71+T71)/Q71</f>
        <v>#DIV/0!</v>
      </c>
      <c r="X71" s="11" t="e">
        <f t="shared" ref="X71:X93" si="18">(F71+N71+O71+P71)/Q71</f>
        <v>#DIV/0!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 t="s">
        <v>53</v>
      </c>
      <c r="AJ71" s="1">
        <f t="shared" ref="AJ71:AJ93" si="19">ROUND(G71*S71,0)</f>
        <v>0</v>
      </c>
      <c r="AK71" s="1">
        <f t="shared" ref="AK71:AK93" si="20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1" t="s">
        <v>127</v>
      </c>
      <c r="B72" s="11" t="s">
        <v>44</v>
      </c>
      <c r="C72" s="11"/>
      <c r="D72" s="11"/>
      <c r="E72" s="11"/>
      <c r="F72" s="11"/>
      <c r="G72" s="12">
        <v>0</v>
      </c>
      <c r="H72" s="11">
        <v>35</v>
      </c>
      <c r="I72" s="11" t="s">
        <v>39</v>
      </c>
      <c r="J72" s="11"/>
      <c r="K72" s="11">
        <f t="shared" si="14"/>
        <v>0</v>
      </c>
      <c r="L72" s="11"/>
      <c r="M72" s="11"/>
      <c r="N72" s="11">
        <v>0</v>
      </c>
      <c r="O72" s="11">
        <v>0</v>
      </c>
      <c r="P72" s="11"/>
      <c r="Q72" s="11">
        <f t="shared" si="15"/>
        <v>0</v>
      </c>
      <c r="R72" s="13"/>
      <c r="S72" s="5">
        <f t="shared" si="16"/>
        <v>0</v>
      </c>
      <c r="T72" s="5"/>
      <c r="U72" s="13"/>
      <c r="V72" s="11"/>
      <c r="W72" s="1" t="e">
        <f t="shared" si="17"/>
        <v>#DIV/0!</v>
      </c>
      <c r="X72" s="11" t="e">
        <f t="shared" si="18"/>
        <v>#DIV/0!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 t="s">
        <v>53</v>
      </c>
      <c r="AJ72" s="1">
        <f t="shared" si="19"/>
        <v>0</v>
      </c>
      <c r="AK72" s="1">
        <f t="shared" si="20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128</v>
      </c>
      <c r="B73" s="1" t="s">
        <v>38</v>
      </c>
      <c r="C73" s="1">
        <v>667.07399999999996</v>
      </c>
      <c r="D73" s="1">
        <v>740.35900000000004</v>
      </c>
      <c r="E73" s="1">
        <v>774.94299999999998</v>
      </c>
      <c r="F73" s="1">
        <v>523.202</v>
      </c>
      <c r="G73" s="7">
        <v>1</v>
      </c>
      <c r="H73" s="1">
        <v>60</v>
      </c>
      <c r="I73" s="1" t="s">
        <v>39</v>
      </c>
      <c r="J73" s="1">
        <v>782.25</v>
      </c>
      <c r="K73" s="1">
        <f t="shared" si="14"/>
        <v>-7.3070000000000164</v>
      </c>
      <c r="L73" s="1"/>
      <c r="M73" s="1"/>
      <c r="N73" s="1">
        <v>0</v>
      </c>
      <c r="O73" s="1">
        <v>837.88288</v>
      </c>
      <c r="P73" s="1"/>
      <c r="Q73" s="1">
        <f t="shared" si="15"/>
        <v>154.98859999999999</v>
      </c>
      <c r="R73" s="5">
        <f t="shared" ref="R73:R75" si="21">12*Q73-P73-O73-N73-F73</f>
        <v>498.77831999999978</v>
      </c>
      <c r="S73" s="5">
        <f t="shared" si="16"/>
        <v>498.77831999999978</v>
      </c>
      <c r="T73" s="5"/>
      <c r="U73" s="5"/>
      <c r="V73" s="1"/>
      <c r="W73" s="1">
        <f t="shared" si="17"/>
        <v>12</v>
      </c>
      <c r="X73" s="1">
        <f t="shared" si="18"/>
        <v>8.7818386642630486</v>
      </c>
      <c r="Y73" s="1">
        <v>143.98159999999999</v>
      </c>
      <c r="Z73" s="1">
        <v>110.36</v>
      </c>
      <c r="AA73" s="1">
        <v>104.879</v>
      </c>
      <c r="AB73" s="1">
        <v>115.4114</v>
      </c>
      <c r="AC73" s="1">
        <v>118.6122</v>
      </c>
      <c r="AD73" s="1">
        <v>109.4522</v>
      </c>
      <c r="AE73" s="1">
        <v>111.2598</v>
      </c>
      <c r="AF73" s="1">
        <v>113.5886</v>
      </c>
      <c r="AG73" s="1">
        <v>118.2586</v>
      </c>
      <c r="AH73" s="1">
        <v>180.45400000000001</v>
      </c>
      <c r="AI73" s="1" t="s">
        <v>56</v>
      </c>
      <c r="AJ73" s="1">
        <f t="shared" si="19"/>
        <v>499</v>
      </c>
      <c r="AK73" s="1">
        <f t="shared" si="20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129</v>
      </c>
      <c r="B74" s="1" t="s">
        <v>38</v>
      </c>
      <c r="C74" s="1">
        <v>1160.115</v>
      </c>
      <c r="D74" s="1">
        <v>2490.2159999999999</v>
      </c>
      <c r="E74" s="1">
        <v>1645.5060000000001</v>
      </c>
      <c r="F74" s="1">
        <v>1140.672</v>
      </c>
      <c r="G74" s="7">
        <v>1</v>
      </c>
      <c r="H74" s="1">
        <v>60</v>
      </c>
      <c r="I74" s="1" t="s">
        <v>39</v>
      </c>
      <c r="J74" s="1">
        <v>1754.537</v>
      </c>
      <c r="K74" s="1">
        <f t="shared" si="14"/>
        <v>-109.03099999999995</v>
      </c>
      <c r="L74" s="1"/>
      <c r="M74" s="1"/>
      <c r="N74" s="1">
        <v>398.82939999999962</v>
      </c>
      <c r="O74" s="1">
        <v>846.71446000000014</v>
      </c>
      <c r="P74" s="1">
        <v>700</v>
      </c>
      <c r="Q74" s="1">
        <f t="shared" si="15"/>
        <v>329.10120000000001</v>
      </c>
      <c r="R74" s="5">
        <f t="shared" si="21"/>
        <v>862.99854000000005</v>
      </c>
      <c r="S74" s="5">
        <f t="shared" si="16"/>
        <v>862.99854000000005</v>
      </c>
      <c r="T74" s="5">
        <f>$T$1*Q74</f>
        <v>658.20240000000001</v>
      </c>
      <c r="U74" s="5"/>
      <c r="V74" s="1"/>
      <c r="W74" s="1">
        <f t="shared" si="17"/>
        <v>14</v>
      </c>
      <c r="X74" s="1">
        <f t="shared" si="18"/>
        <v>9.3777107467247145</v>
      </c>
      <c r="Y74" s="1">
        <v>321.3252</v>
      </c>
      <c r="Z74" s="1">
        <v>263.27</v>
      </c>
      <c r="AA74" s="1">
        <v>234.5498</v>
      </c>
      <c r="AB74" s="1">
        <v>249.4716</v>
      </c>
      <c r="AC74" s="1">
        <v>244.61600000000001</v>
      </c>
      <c r="AD74" s="1">
        <v>202.19239999999999</v>
      </c>
      <c r="AE74" s="1">
        <v>208.3768</v>
      </c>
      <c r="AF74" s="1">
        <v>271.72280000000001</v>
      </c>
      <c r="AG74" s="1">
        <v>262.4332</v>
      </c>
      <c r="AH74" s="1">
        <v>253.17660000000001</v>
      </c>
      <c r="AI74" s="1" t="s">
        <v>56</v>
      </c>
      <c r="AJ74" s="1">
        <f t="shared" si="19"/>
        <v>863</v>
      </c>
      <c r="AK74" s="1">
        <f t="shared" si="20"/>
        <v>658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130</v>
      </c>
      <c r="B75" s="1" t="s">
        <v>38</v>
      </c>
      <c r="C75" s="1">
        <v>2200.0859999999998</v>
      </c>
      <c r="D75" s="1">
        <v>6704.616</v>
      </c>
      <c r="E75" s="1">
        <v>2092.8009999999999</v>
      </c>
      <c r="F75" s="1">
        <v>1916.241</v>
      </c>
      <c r="G75" s="7">
        <v>1</v>
      </c>
      <c r="H75" s="1">
        <v>60</v>
      </c>
      <c r="I75" s="1" t="s">
        <v>39</v>
      </c>
      <c r="J75" s="1">
        <v>2465.9479999999999</v>
      </c>
      <c r="K75" s="1">
        <f t="shared" si="14"/>
        <v>-373.14699999999993</v>
      </c>
      <c r="L75" s="1"/>
      <c r="M75" s="1"/>
      <c r="N75" s="1">
        <v>0</v>
      </c>
      <c r="O75" s="1">
        <v>1181.62177</v>
      </c>
      <c r="P75" s="1">
        <v>700</v>
      </c>
      <c r="Q75" s="1">
        <f t="shared" si="15"/>
        <v>418.56020000000001</v>
      </c>
      <c r="R75" s="5">
        <f t="shared" si="21"/>
        <v>1224.8596300000008</v>
      </c>
      <c r="S75" s="5">
        <f t="shared" si="16"/>
        <v>1224.8596300000008</v>
      </c>
      <c r="T75" s="5">
        <f>$T$1*Q75</f>
        <v>837.12040000000002</v>
      </c>
      <c r="U75" s="5"/>
      <c r="V75" s="1"/>
      <c r="W75" s="1">
        <f t="shared" si="17"/>
        <v>14</v>
      </c>
      <c r="X75" s="1">
        <f t="shared" si="18"/>
        <v>9.0736356920701002</v>
      </c>
      <c r="Y75" s="1">
        <v>393.92140000000001</v>
      </c>
      <c r="Z75" s="1">
        <v>281.34739999999999</v>
      </c>
      <c r="AA75" s="1">
        <v>262.83620000000002</v>
      </c>
      <c r="AB75" s="1">
        <v>364.59440000000001</v>
      </c>
      <c r="AC75" s="1">
        <v>359.72820000000002</v>
      </c>
      <c r="AD75" s="1">
        <v>262.61259999999999</v>
      </c>
      <c r="AE75" s="1">
        <v>290.464</v>
      </c>
      <c r="AF75" s="1">
        <v>367.08679999999998</v>
      </c>
      <c r="AG75" s="1">
        <v>354.08139999999997</v>
      </c>
      <c r="AH75" s="1">
        <v>503.34120000000001</v>
      </c>
      <c r="AI75" s="1" t="s">
        <v>56</v>
      </c>
      <c r="AJ75" s="1">
        <f t="shared" si="19"/>
        <v>1225</v>
      </c>
      <c r="AK75" s="1">
        <f t="shared" si="20"/>
        <v>837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131</v>
      </c>
      <c r="B76" s="1" t="s">
        <v>38</v>
      </c>
      <c r="C76" s="1">
        <v>1663.9179999999999</v>
      </c>
      <c r="D76" s="1">
        <v>1473.133</v>
      </c>
      <c r="E76" s="1">
        <v>1972.5530000000001</v>
      </c>
      <c r="F76" s="1">
        <v>656.71799999999996</v>
      </c>
      <c r="G76" s="7">
        <v>1</v>
      </c>
      <c r="H76" s="1">
        <v>60</v>
      </c>
      <c r="I76" s="1" t="s">
        <v>39</v>
      </c>
      <c r="J76" s="1">
        <v>2130.9839999999999</v>
      </c>
      <c r="K76" s="1">
        <f t="shared" si="14"/>
        <v>-158.43099999999981</v>
      </c>
      <c r="L76" s="1"/>
      <c r="M76" s="1"/>
      <c r="N76" s="1">
        <v>0</v>
      </c>
      <c r="O76" s="1">
        <v>928.12580999999977</v>
      </c>
      <c r="P76" s="1">
        <v>700</v>
      </c>
      <c r="Q76" s="1">
        <f t="shared" si="15"/>
        <v>394.51060000000001</v>
      </c>
      <c r="R76" s="5">
        <f>8*Q76-P76-O76-N76-F76</f>
        <v>871.24099000000035</v>
      </c>
      <c r="S76" s="5">
        <f t="shared" si="16"/>
        <v>871.24099000000035</v>
      </c>
      <c r="T76" s="5"/>
      <c r="U76" s="5"/>
      <c r="V76" s="1"/>
      <c r="W76" s="1">
        <f t="shared" si="17"/>
        <v>8</v>
      </c>
      <c r="X76" s="1">
        <f t="shared" si="18"/>
        <v>5.7915904160750049</v>
      </c>
      <c r="Y76" s="1">
        <v>452.81420000000003</v>
      </c>
      <c r="Z76" s="1">
        <v>570.38779999999997</v>
      </c>
      <c r="AA76" s="1">
        <v>540.75400000000002</v>
      </c>
      <c r="AB76" s="1">
        <v>517.28660000000002</v>
      </c>
      <c r="AC76" s="1">
        <v>525.50740000000008</v>
      </c>
      <c r="AD76" s="1">
        <v>464.85340000000002</v>
      </c>
      <c r="AE76" s="1">
        <v>488.53980000000001</v>
      </c>
      <c r="AF76" s="1">
        <v>628.62279999999998</v>
      </c>
      <c r="AG76" s="1">
        <v>600.50159999999994</v>
      </c>
      <c r="AH76" s="1">
        <v>302.7996</v>
      </c>
      <c r="AI76" s="1" t="s">
        <v>132</v>
      </c>
      <c r="AJ76" s="1">
        <f t="shared" si="19"/>
        <v>871</v>
      </c>
      <c r="AK76" s="1">
        <f t="shared" si="20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1" t="s">
        <v>133</v>
      </c>
      <c r="B77" s="11" t="s">
        <v>38</v>
      </c>
      <c r="C77" s="11"/>
      <c r="D77" s="11"/>
      <c r="E77" s="11"/>
      <c r="F77" s="11"/>
      <c r="G77" s="12">
        <v>0</v>
      </c>
      <c r="H77" s="11">
        <v>55</v>
      </c>
      <c r="I77" s="11" t="s">
        <v>39</v>
      </c>
      <c r="J77" s="11"/>
      <c r="K77" s="11">
        <f t="shared" si="14"/>
        <v>0</v>
      </c>
      <c r="L77" s="11"/>
      <c r="M77" s="11"/>
      <c r="N77" s="11">
        <v>0</v>
      </c>
      <c r="O77" s="11">
        <v>0</v>
      </c>
      <c r="P77" s="11"/>
      <c r="Q77" s="11">
        <f t="shared" si="15"/>
        <v>0</v>
      </c>
      <c r="R77" s="13"/>
      <c r="S77" s="5">
        <f t="shared" si="16"/>
        <v>0</v>
      </c>
      <c r="T77" s="5"/>
      <c r="U77" s="13"/>
      <c r="V77" s="11"/>
      <c r="W77" s="1" t="e">
        <f t="shared" si="17"/>
        <v>#DIV/0!</v>
      </c>
      <c r="X77" s="11" t="e">
        <f t="shared" si="18"/>
        <v>#DIV/0!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 t="s">
        <v>53</v>
      </c>
      <c r="AJ77" s="1">
        <f t="shared" si="19"/>
        <v>0</v>
      </c>
      <c r="AK77" s="1">
        <f t="shared" si="20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1" t="s">
        <v>134</v>
      </c>
      <c r="B78" s="11" t="s">
        <v>38</v>
      </c>
      <c r="C78" s="11"/>
      <c r="D78" s="11"/>
      <c r="E78" s="11"/>
      <c r="F78" s="11"/>
      <c r="G78" s="12">
        <v>0</v>
      </c>
      <c r="H78" s="11">
        <v>55</v>
      </c>
      <c r="I78" s="11" t="s">
        <v>39</v>
      </c>
      <c r="J78" s="11"/>
      <c r="K78" s="11">
        <f t="shared" si="14"/>
        <v>0</v>
      </c>
      <c r="L78" s="11"/>
      <c r="M78" s="11"/>
      <c r="N78" s="11">
        <v>0</v>
      </c>
      <c r="O78" s="11">
        <v>0</v>
      </c>
      <c r="P78" s="11"/>
      <c r="Q78" s="11">
        <f t="shared" si="15"/>
        <v>0</v>
      </c>
      <c r="R78" s="13"/>
      <c r="S78" s="5">
        <f t="shared" si="16"/>
        <v>0</v>
      </c>
      <c r="T78" s="5"/>
      <c r="U78" s="13"/>
      <c r="V78" s="11"/>
      <c r="W78" s="1" t="e">
        <f t="shared" si="17"/>
        <v>#DIV/0!</v>
      </c>
      <c r="X78" s="11" t="e">
        <f t="shared" si="18"/>
        <v>#DIV/0!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 t="s">
        <v>53</v>
      </c>
      <c r="AJ78" s="1">
        <f t="shared" si="19"/>
        <v>0</v>
      </c>
      <c r="AK78" s="1">
        <f t="shared" si="20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1" t="s">
        <v>135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>
        <f t="shared" si="14"/>
        <v>0</v>
      </c>
      <c r="L79" s="11"/>
      <c r="M79" s="11"/>
      <c r="N79" s="11">
        <v>0</v>
      </c>
      <c r="O79" s="11">
        <v>0</v>
      </c>
      <c r="P79" s="11"/>
      <c r="Q79" s="11">
        <f t="shared" si="15"/>
        <v>0</v>
      </c>
      <c r="R79" s="13"/>
      <c r="S79" s="5">
        <f t="shared" si="16"/>
        <v>0</v>
      </c>
      <c r="T79" s="5"/>
      <c r="U79" s="13"/>
      <c r="V79" s="11"/>
      <c r="W79" s="1" t="e">
        <f t="shared" si="17"/>
        <v>#DIV/0!</v>
      </c>
      <c r="X79" s="11" t="e">
        <f t="shared" si="18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53</v>
      </c>
      <c r="AJ79" s="1">
        <f t="shared" si="19"/>
        <v>0</v>
      </c>
      <c r="AK79" s="1">
        <f t="shared" si="20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136</v>
      </c>
      <c r="B80" s="1" t="s">
        <v>38</v>
      </c>
      <c r="C80" s="1">
        <v>17.863</v>
      </c>
      <c r="D80" s="1">
        <v>105.47</v>
      </c>
      <c r="E80" s="1">
        <v>45.784999999999997</v>
      </c>
      <c r="F80" s="1">
        <v>43.674999999999997</v>
      </c>
      <c r="G80" s="7">
        <v>1</v>
      </c>
      <c r="H80" s="1">
        <v>60</v>
      </c>
      <c r="I80" s="1" t="s">
        <v>39</v>
      </c>
      <c r="J80" s="1">
        <v>42.472000000000001</v>
      </c>
      <c r="K80" s="1">
        <f t="shared" si="14"/>
        <v>3.3129999999999953</v>
      </c>
      <c r="L80" s="1"/>
      <c r="M80" s="1"/>
      <c r="N80" s="1">
        <v>40</v>
      </c>
      <c r="O80" s="1">
        <v>40.670999999999992</v>
      </c>
      <c r="P80" s="1"/>
      <c r="Q80" s="1">
        <f t="shared" si="15"/>
        <v>9.157</v>
      </c>
      <c r="R80" s="5"/>
      <c r="S80" s="5">
        <f t="shared" si="16"/>
        <v>0</v>
      </c>
      <c r="T80" s="5"/>
      <c r="U80" s="5"/>
      <c r="V80" s="1"/>
      <c r="W80" s="1">
        <f t="shared" si="17"/>
        <v>13.579338211204542</v>
      </c>
      <c r="X80" s="1">
        <f t="shared" si="18"/>
        <v>13.579338211204542</v>
      </c>
      <c r="Y80" s="1">
        <v>12.7302</v>
      </c>
      <c r="Z80" s="1">
        <v>16.103400000000001</v>
      </c>
      <c r="AA80" s="1">
        <v>10.2828</v>
      </c>
      <c r="AB80" s="1">
        <v>10.310600000000001</v>
      </c>
      <c r="AC80" s="1">
        <v>10.636799999999999</v>
      </c>
      <c r="AD80" s="1">
        <v>4.1880000000000006</v>
      </c>
      <c r="AE80" s="1">
        <v>5.1656000000000004</v>
      </c>
      <c r="AF80" s="1">
        <v>10.1516</v>
      </c>
      <c r="AG80" s="1">
        <v>9.6541999999999994</v>
      </c>
      <c r="AH80" s="1">
        <v>10.954599999999999</v>
      </c>
      <c r="AI80" s="1" t="s">
        <v>50</v>
      </c>
      <c r="AJ80" s="1">
        <f t="shared" si="19"/>
        <v>0</v>
      </c>
      <c r="AK80" s="1">
        <f t="shared" si="20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1" t="s">
        <v>137</v>
      </c>
      <c r="B81" s="11" t="s">
        <v>44</v>
      </c>
      <c r="C81" s="11"/>
      <c r="D81" s="11"/>
      <c r="E81" s="11"/>
      <c r="F81" s="11"/>
      <c r="G81" s="12">
        <v>0</v>
      </c>
      <c r="H81" s="11">
        <v>40</v>
      </c>
      <c r="I81" s="11" t="s">
        <v>39</v>
      </c>
      <c r="J81" s="11"/>
      <c r="K81" s="11">
        <f t="shared" si="14"/>
        <v>0</v>
      </c>
      <c r="L81" s="11"/>
      <c r="M81" s="11"/>
      <c r="N81" s="11">
        <v>0</v>
      </c>
      <c r="O81" s="11">
        <v>0</v>
      </c>
      <c r="P81" s="11"/>
      <c r="Q81" s="11">
        <f t="shared" si="15"/>
        <v>0</v>
      </c>
      <c r="R81" s="13"/>
      <c r="S81" s="5">
        <f t="shared" si="16"/>
        <v>0</v>
      </c>
      <c r="T81" s="5"/>
      <c r="U81" s="13"/>
      <c r="V81" s="11"/>
      <c r="W81" s="1" t="e">
        <f t="shared" si="17"/>
        <v>#DIV/0!</v>
      </c>
      <c r="X81" s="11" t="e">
        <f t="shared" si="18"/>
        <v>#DIV/0!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 t="s">
        <v>53</v>
      </c>
      <c r="AJ81" s="1">
        <f t="shared" si="19"/>
        <v>0</v>
      </c>
      <c r="AK81" s="1">
        <f t="shared" si="20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1" t="s">
        <v>138</v>
      </c>
      <c r="B82" s="11" t="s">
        <v>44</v>
      </c>
      <c r="C82" s="11"/>
      <c r="D82" s="11"/>
      <c r="E82" s="11"/>
      <c r="F82" s="11"/>
      <c r="G82" s="12">
        <v>0</v>
      </c>
      <c r="H82" s="11">
        <v>40</v>
      </c>
      <c r="I82" s="11" t="s">
        <v>39</v>
      </c>
      <c r="J82" s="11"/>
      <c r="K82" s="11">
        <f t="shared" si="14"/>
        <v>0</v>
      </c>
      <c r="L82" s="11"/>
      <c r="M82" s="11"/>
      <c r="N82" s="11">
        <v>0</v>
      </c>
      <c r="O82" s="11">
        <v>0</v>
      </c>
      <c r="P82" s="11"/>
      <c r="Q82" s="11">
        <f t="shared" si="15"/>
        <v>0</v>
      </c>
      <c r="R82" s="13"/>
      <c r="S82" s="5">
        <f t="shared" si="16"/>
        <v>0</v>
      </c>
      <c r="T82" s="5"/>
      <c r="U82" s="13"/>
      <c r="V82" s="11"/>
      <c r="W82" s="1" t="e">
        <f t="shared" si="17"/>
        <v>#DIV/0!</v>
      </c>
      <c r="X82" s="11" t="e">
        <f t="shared" si="18"/>
        <v>#DIV/0!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 t="s">
        <v>53</v>
      </c>
      <c r="AJ82" s="1">
        <f t="shared" si="19"/>
        <v>0</v>
      </c>
      <c r="AK82" s="1">
        <f t="shared" si="20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139</v>
      </c>
      <c r="B83" s="1" t="s">
        <v>44</v>
      </c>
      <c r="C83" s="1">
        <v>268</v>
      </c>
      <c r="D83" s="1">
        <v>296</v>
      </c>
      <c r="E83" s="1">
        <v>288</v>
      </c>
      <c r="F83" s="1">
        <v>217</v>
      </c>
      <c r="G83" s="7">
        <v>0.3</v>
      </c>
      <c r="H83" s="1">
        <v>40</v>
      </c>
      <c r="I83" s="1" t="s">
        <v>39</v>
      </c>
      <c r="J83" s="1">
        <v>309</v>
      </c>
      <c r="K83" s="1">
        <f t="shared" si="14"/>
        <v>-21</v>
      </c>
      <c r="L83" s="1"/>
      <c r="M83" s="1"/>
      <c r="N83" s="1">
        <v>79.339680000000158</v>
      </c>
      <c r="O83" s="1">
        <v>205.66031999999981</v>
      </c>
      <c r="P83" s="1"/>
      <c r="Q83" s="1">
        <f t="shared" si="15"/>
        <v>57.6</v>
      </c>
      <c r="R83" s="5">
        <f t="shared" ref="R83:R89" si="22">11*Q83-P83-O83-N83-F83</f>
        <v>131.60000000000002</v>
      </c>
      <c r="S83" s="5">
        <f t="shared" si="16"/>
        <v>131.60000000000002</v>
      </c>
      <c r="T83" s="5"/>
      <c r="U83" s="5"/>
      <c r="V83" s="1"/>
      <c r="W83" s="1">
        <f t="shared" si="17"/>
        <v>11</v>
      </c>
      <c r="X83" s="1">
        <f t="shared" si="18"/>
        <v>8.7152777777777768</v>
      </c>
      <c r="Y83" s="1">
        <v>56.6</v>
      </c>
      <c r="Z83" s="1">
        <v>54.4</v>
      </c>
      <c r="AA83" s="1">
        <v>56</v>
      </c>
      <c r="AB83" s="1">
        <v>65.2</v>
      </c>
      <c r="AC83" s="1">
        <v>65.599999999999994</v>
      </c>
      <c r="AD83" s="1">
        <v>55.6</v>
      </c>
      <c r="AE83" s="1">
        <v>58.6</v>
      </c>
      <c r="AF83" s="1">
        <v>66.400000000000006</v>
      </c>
      <c r="AG83" s="1">
        <v>63.4</v>
      </c>
      <c r="AH83" s="1">
        <v>62.8</v>
      </c>
      <c r="AI83" s="1"/>
      <c r="AJ83" s="1">
        <f t="shared" si="19"/>
        <v>39</v>
      </c>
      <c r="AK83" s="1">
        <f t="shared" si="20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140</v>
      </c>
      <c r="B84" s="1" t="s">
        <v>44</v>
      </c>
      <c r="C84" s="1">
        <v>70</v>
      </c>
      <c r="D84" s="1"/>
      <c r="E84" s="1">
        <v>23</v>
      </c>
      <c r="F84" s="1">
        <v>42</v>
      </c>
      <c r="G84" s="7">
        <v>0.05</v>
      </c>
      <c r="H84" s="1">
        <v>120</v>
      </c>
      <c r="I84" s="1" t="s">
        <v>39</v>
      </c>
      <c r="J84" s="1">
        <v>23</v>
      </c>
      <c r="K84" s="1">
        <f t="shared" si="14"/>
        <v>0</v>
      </c>
      <c r="L84" s="1"/>
      <c r="M84" s="1"/>
      <c r="N84" s="1">
        <v>0</v>
      </c>
      <c r="O84" s="1">
        <v>0</v>
      </c>
      <c r="P84" s="1"/>
      <c r="Q84" s="1">
        <f t="shared" si="15"/>
        <v>4.5999999999999996</v>
      </c>
      <c r="R84" s="5">
        <f t="shared" si="22"/>
        <v>8.5999999999999943</v>
      </c>
      <c r="S84" s="5">
        <f>U84</f>
        <v>0</v>
      </c>
      <c r="T84" s="5"/>
      <c r="U84" s="5">
        <v>0</v>
      </c>
      <c r="V84" s="1" t="s">
        <v>53</v>
      </c>
      <c r="W84" s="1">
        <f t="shared" si="17"/>
        <v>9.1304347826086971</v>
      </c>
      <c r="X84" s="1">
        <f t="shared" si="18"/>
        <v>9.1304347826086971</v>
      </c>
      <c r="Y84" s="1">
        <v>4.8</v>
      </c>
      <c r="Z84" s="1">
        <v>2.8</v>
      </c>
      <c r="AA84" s="1">
        <v>4</v>
      </c>
      <c r="AB84" s="1">
        <v>15</v>
      </c>
      <c r="AC84" s="1">
        <v>15</v>
      </c>
      <c r="AD84" s="1">
        <v>6.6</v>
      </c>
      <c r="AE84" s="1">
        <v>2.6</v>
      </c>
      <c r="AF84" s="1">
        <v>16.2</v>
      </c>
      <c r="AG84" s="1">
        <v>27.8</v>
      </c>
      <c r="AH84" s="1">
        <v>14.6</v>
      </c>
      <c r="AI84" s="1" t="s">
        <v>152</v>
      </c>
      <c r="AJ84" s="1">
        <f t="shared" si="19"/>
        <v>0</v>
      </c>
      <c r="AK84" s="1">
        <f t="shared" si="20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141</v>
      </c>
      <c r="B85" s="1" t="s">
        <v>38</v>
      </c>
      <c r="C85" s="1">
        <v>2546.2820000000002</v>
      </c>
      <c r="D85" s="1">
        <v>3401.7260000000001</v>
      </c>
      <c r="E85" s="1">
        <v>2397.7289999999998</v>
      </c>
      <c r="F85" s="1">
        <v>3223.6729999999998</v>
      </c>
      <c r="G85" s="7">
        <v>1</v>
      </c>
      <c r="H85" s="1">
        <v>40</v>
      </c>
      <c r="I85" s="1" t="s">
        <v>39</v>
      </c>
      <c r="J85" s="1">
        <v>2304.3240000000001</v>
      </c>
      <c r="K85" s="1">
        <f t="shared" si="14"/>
        <v>93.404999999999745</v>
      </c>
      <c r="L85" s="1"/>
      <c r="M85" s="1"/>
      <c r="N85" s="1">
        <v>0</v>
      </c>
      <c r="O85" s="1">
        <v>1397.78646</v>
      </c>
      <c r="P85" s="1"/>
      <c r="Q85" s="1">
        <f t="shared" si="15"/>
        <v>479.54579999999999</v>
      </c>
      <c r="R85" s="5">
        <f>12*Q85-P85-O85-N85-F85</f>
        <v>1133.0901400000002</v>
      </c>
      <c r="S85" s="5">
        <f t="shared" si="16"/>
        <v>1133.0901400000002</v>
      </c>
      <c r="T85" s="5"/>
      <c r="U85" s="5"/>
      <c r="V85" s="1"/>
      <c r="W85" s="1">
        <f t="shared" si="17"/>
        <v>12.000000000000002</v>
      </c>
      <c r="X85" s="1">
        <f t="shared" si="18"/>
        <v>9.6371597040366108</v>
      </c>
      <c r="Y85" s="1">
        <v>475.3972</v>
      </c>
      <c r="Z85" s="1">
        <v>447.7978</v>
      </c>
      <c r="AA85" s="1">
        <v>451.82940000000002</v>
      </c>
      <c r="AB85" s="1">
        <v>542.05359999999996</v>
      </c>
      <c r="AC85" s="1">
        <v>542.65559999999994</v>
      </c>
      <c r="AD85" s="1">
        <v>438.75580000000002</v>
      </c>
      <c r="AE85" s="1">
        <v>460.75659999999999</v>
      </c>
      <c r="AF85" s="1">
        <v>545.02179999999998</v>
      </c>
      <c r="AG85" s="1">
        <v>519.3596</v>
      </c>
      <c r="AH85" s="1">
        <v>381.08159999999998</v>
      </c>
      <c r="AI85" s="1" t="s">
        <v>63</v>
      </c>
      <c r="AJ85" s="1">
        <f t="shared" si="19"/>
        <v>1133</v>
      </c>
      <c r="AK85" s="1">
        <f t="shared" si="20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142</v>
      </c>
      <c r="B86" s="1" t="s">
        <v>44</v>
      </c>
      <c r="C86" s="1">
        <v>358</v>
      </c>
      <c r="D86" s="1">
        <v>257</v>
      </c>
      <c r="E86" s="1">
        <v>342</v>
      </c>
      <c r="F86" s="1">
        <v>215</v>
      </c>
      <c r="G86" s="7">
        <v>0.3</v>
      </c>
      <c r="H86" s="1">
        <v>40</v>
      </c>
      <c r="I86" s="1" t="s">
        <v>39</v>
      </c>
      <c r="J86" s="1">
        <v>358</v>
      </c>
      <c r="K86" s="1">
        <f t="shared" si="14"/>
        <v>-16</v>
      </c>
      <c r="L86" s="1"/>
      <c r="M86" s="1"/>
      <c r="N86" s="1">
        <v>124.7702400000001</v>
      </c>
      <c r="O86" s="1">
        <v>221.16975999999991</v>
      </c>
      <c r="P86" s="1"/>
      <c r="Q86" s="1">
        <f t="shared" si="15"/>
        <v>68.400000000000006</v>
      </c>
      <c r="R86" s="5">
        <f t="shared" si="22"/>
        <v>191.46000000000009</v>
      </c>
      <c r="S86" s="5">
        <f t="shared" si="16"/>
        <v>191.46000000000009</v>
      </c>
      <c r="T86" s="5"/>
      <c r="U86" s="5"/>
      <c r="V86" s="1"/>
      <c r="W86" s="1">
        <f t="shared" si="17"/>
        <v>11</v>
      </c>
      <c r="X86" s="1">
        <f t="shared" si="18"/>
        <v>8.2008771929824569</v>
      </c>
      <c r="Y86" s="1">
        <v>66.8</v>
      </c>
      <c r="Z86" s="1">
        <v>62.4</v>
      </c>
      <c r="AA86" s="1">
        <v>60.8</v>
      </c>
      <c r="AB86" s="1">
        <v>77</v>
      </c>
      <c r="AC86" s="1">
        <v>79.2</v>
      </c>
      <c r="AD86" s="1">
        <v>66</v>
      </c>
      <c r="AE86" s="1">
        <v>67.599999999999994</v>
      </c>
      <c r="AF86" s="1">
        <v>75.2</v>
      </c>
      <c r="AG86" s="1">
        <v>77.2</v>
      </c>
      <c r="AH86" s="1">
        <v>72.2</v>
      </c>
      <c r="AI86" s="1"/>
      <c r="AJ86" s="1">
        <f t="shared" si="19"/>
        <v>57</v>
      </c>
      <c r="AK86" s="1">
        <f t="shared" si="20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143</v>
      </c>
      <c r="B87" s="1" t="s">
        <v>44</v>
      </c>
      <c r="C87" s="1">
        <v>294</v>
      </c>
      <c r="D87" s="1">
        <v>176</v>
      </c>
      <c r="E87" s="1">
        <v>274</v>
      </c>
      <c r="F87" s="1">
        <v>143</v>
      </c>
      <c r="G87" s="7">
        <v>0.3</v>
      </c>
      <c r="H87" s="1">
        <v>40</v>
      </c>
      <c r="I87" s="1" t="s">
        <v>39</v>
      </c>
      <c r="J87" s="1">
        <v>295</v>
      </c>
      <c r="K87" s="1">
        <f t="shared" si="14"/>
        <v>-21</v>
      </c>
      <c r="L87" s="1"/>
      <c r="M87" s="1"/>
      <c r="N87" s="1">
        <v>86.402559999999937</v>
      </c>
      <c r="O87" s="1">
        <v>231.2074400000001</v>
      </c>
      <c r="P87" s="1"/>
      <c r="Q87" s="1">
        <f t="shared" si="15"/>
        <v>54.8</v>
      </c>
      <c r="R87" s="5">
        <f t="shared" si="22"/>
        <v>142.18999999999988</v>
      </c>
      <c r="S87" s="5">
        <f t="shared" si="16"/>
        <v>142.18999999999988</v>
      </c>
      <c r="T87" s="5"/>
      <c r="U87" s="5"/>
      <c r="V87" s="1"/>
      <c r="W87" s="1">
        <f t="shared" si="17"/>
        <v>11</v>
      </c>
      <c r="X87" s="1">
        <f t="shared" si="18"/>
        <v>8.4052919708029208</v>
      </c>
      <c r="Y87" s="1">
        <v>54.2</v>
      </c>
      <c r="Z87" s="1">
        <v>46.8</v>
      </c>
      <c r="AA87" s="1">
        <v>47.2</v>
      </c>
      <c r="AB87" s="1">
        <v>63.2</v>
      </c>
      <c r="AC87" s="1">
        <v>65.599999999999994</v>
      </c>
      <c r="AD87" s="1">
        <v>57</v>
      </c>
      <c r="AE87" s="1">
        <v>59.4</v>
      </c>
      <c r="AF87" s="1">
        <v>68.8</v>
      </c>
      <c r="AG87" s="1">
        <v>66.400000000000006</v>
      </c>
      <c r="AH87" s="1">
        <v>58.8</v>
      </c>
      <c r="AI87" s="1"/>
      <c r="AJ87" s="1">
        <f t="shared" si="19"/>
        <v>43</v>
      </c>
      <c r="AK87" s="1">
        <f t="shared" si="20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144</v>
      </c>
      <c r="B88" s="1" t="s">
        <v>38</v>
      </c>
      <c r="C88" s="1">
        <v>58.429000000000002</v>
      </c>
      <c r="D88" s="1">
        <v>166.87299999999999</v>
      </c>
      <c r="E88" s="1">
        <v>90.465999999999994</v>
      </c>
      <c r="F88" s="1">
        <v>123.895</v>
      </c>
      <c r="G88" s="7">
        <v>1</v>
      </c>
      <c r="H88" s="1">
        <v>45</v>
      </c>
      <c r="I88" s="1" t="s">
        <v>39</v>
      </c>
      <c r="J88" s="1">
        <v>91.75</v>
      </c>
      <c r="K88" s="1">
        <f t="shared" si="14"/>
        <v>-1.284000000000006</v>
      </c>
      <c r="L88" s="1"/>
      <c r="M88" s="1"/>
      <c r="N88" s="1">
        <v>0</v>
      </c>
      <c r="O88" s="1">
        <v>0</v>
      </c>
      <c r="P88" s="1"/>
      <c r="Q88" s="1">
        <f t="shared" si="15"/>
        <v>18.0932</v>
      </c>
      <c r="R88" s="5">
        <f t="shared" si="22"/>
        <v>75.130199999999988</v>
      </c>
      <c r="S88" s="5">
        <f t="shared" si="16"/>
        <v>75.130199999999988</v>
      </c>
      <c r="T88" s="5"/>
      <c r="U88" s="5"/>
      <c r="V88" s="1"/>
      <c r="W88" s="1">
        <f t="shared" si="17"/>
        <v>11</v>
      </c>
      <c r="X88" s="1">
        <f t="shared" si="18"/>
        <v>6.8476002033913295</v>
      </c>
      <c r="Y88" s="1">
        <v>17.944400000000002</v>
      </c>
      <c r="Z88" s="1">
        <v>16.514399999999998</v>
      </c>
      <c r="AA88" s="1">
        <v>19.220400000000001</v>
      </c>
      <c r="AB88" s="1">
        <v>19.410599999999999</v>
      </c>
      <c r="AC88" s="1">
        <v>18.307600000000001</v>
      </c>
      <c r="AD88" s="1">
        <v>19.4572</v>
      </c>
      <c r="AE88" s="1">
        <v>20.227</v>
      </c>
      <c r="AF88" s="1">
        <v>19.5596</v>
      </c>
      <c r="AG88" s="1">
        <v>16.898</v>
      </c>
      <c r="AH88" s="1">
        <v>15.0372</v>
      </c>
      <c r="AI88" s="1" t="s">
        <v>76</v>
      </c>
      <c r="AJ88" s="1">
        <f t="shared" si="19"/>
        <v>75</v>
      </c>
      <c r="AK88" s="1">
        <f t="shared" si="20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145</v>
      </c>
      <c r="B89" s="1" t="s">
        <v>38</v>
      </c>
      <c r="C89" s="1">
        <v>411.59399999999999</v>
      </c>
      <c r="D89" s="1">
        <v>361.02600000000001</v>
      </c>
      <c r="E89" s="1">
        <v>303.13400000000001</v>
      </c>
      <c r="F89" s="1">
        <v>365.25799999999998</v>
      </c>
      <c r="G89" s="7">
        <v>1</v>
      </c>
      <c r="H89" s="1">
        <v>50</v>
      </c>
      <c r="I89" s="1" t="s">
        <v>39</v>
      </c>
      <c r="J89" s="1">
        <v>298.12</v>
      </c>
      <c r="K89" s="1">
        <f t="shared" si="14"/>
        <v>5.01400000000001</v>
      </c>
      <c r="L89" s="1"/>
      <c r="M89" s="1"/>
      <c r="N89" s="1">
        <v>58.412599999999998</v>
      </c>
      <c r="O89" s="1">
        <v>74.639269999999982</v>
      </c>
      <c r="P89" s="1"/>
      <c r="Q89" s="1">
        <f t="shared" si="15"/>
        <v>60.626800000000003</v>
      </c>
      <c r="R89" s="5">
        <f t="shared" si="22"/>
        <v>168.58493000000004</v>
      </c>
      <c r="S89" s="5">
        <f t="shared" si="16"/>
        <v>168.58493000000004</v>
      </c>
      <c r="T89" s="5"/>
      <c r="U89" s="5"/>
      <c r="V89" s="1"/>
      <c r="W89" s="1">
        <f t="shared" si="17"/>
        <v>11</v>
      </c>
      <c r="X89" s="1">
        <f t="shared" si="18"/>
        <v>8.219300210467976</v>
      </c>
      <c r="Y89" s="1">
        <v>58.251399999999997</v>
      </c>
      <c r="Z89" s="1">
        <v>63.950400000000002</v>
      </c>
      <c r="AA89" s="1">
        <v>64.777200000000008</v>
      </c>
      <c r="AB89" s="1">
        <v>69.00739999999999</v>
      </c>
      <c r="AC89" s="1">
        <v>69.489999999999995</v>
      </c>
      <c r="AD89" s="1">
        <v>50.404400000000003</v>
      </c>
      <c r="AE89" s="1">
        <v>51.958199999999998</v>
      </c>
      <c r="AF89" s="1">
        <v>74.611199999999997</v>
      </c>
      <c r="AG89" s="1">
        <v>71.923599999999993</v>
      </c>
      <c r="AH89" s="1">
        <v>54.845199999999998</v>
      </c>
      <c r="AI89" s="1"/>
      <c r="AJ89" s="1">
        <f t="shared" si="19"/>
        <v>169</v>
      </c>
      <c r="AK89" s="1">
        <f t="shared" si="20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1" t="s">
        <v>146</v>
      </c>
      <c r="B90" s="11" t="s">
        <v>44</v>
      </c>
      <c r="C90" s="11"/>
      <c r="D90" s="11"/>
      <c r="E90" s="11"/>
      <c r="F90" s="11"/>
      <c r="G90" s="12">
        <v>0</v>
      </c>
      <c r="H90" s="11">
        <v>40</v>
      </c>
      <c r="I90" s="11" t="s">
        <v>39</v>
      </c>
      <c r="J90" s="11"/>
      <c r="K90" s="11">
        <f t="shared" si="14"/>
        <v>0</v>
      </c>
      <c r="L90" s="11"/>
      <c r="M90" s="11"/>
      <c r="N90" s="11">
        <v>0</v>
      </c>
      <c r="O90" s="11">
        <v>0</v>
      </c>
      <c r="P90" s="11"/>
      <c r="Q90" s="11">
        <f t="shared" si="15"/>
        <v>0</v>
      </c>
      <c r="R90" s="13"/>
      <c r="S90" s="5">
        <f t="shared" si="16"/>
        <v>0</v>
      </c>
      <c r="T90" s="5"/>
      <c r="U90" s="13"/>
      <c r="V90" s="11"/>
      <c r="W90" s="1" t="e">
        <f t="shared" si="17"/>
        <v>#DIV/0!</v>
      </c>
      <c r="X90" s="11" t="e">
        <f t="shared" si="18"/>
        <v>#DIV/0!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 t="s">
        <v>53</v>
      </c>
      <c r="AJ90" s="1">
        <f t="shared" si="19"/>
        <v>0</v>
      </c>
      <c r="AK90" s="1">
        <f t="shared" si="20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147</v>
      </c>
      <c r="B91" s="1" t="s">
        <v>44</v>
      </c>
      <c r="C91" s="1">
        <v>199</v>
      </c>
      <c r="D91" s="1">
        <v>234</v>
      </c>
      <c r="E91" s="1">
        <v>206</v>
      </c>
      <c r="F91" s="1">
        <v>199</v>
      </c>
      <c r="G91" s="7">
        <v>0.3</v>
      </c>
      <c r="H91" s="1">
        <v>40</v>
      </c>
      <c r="I91" s="1" t="s">
        <v>39</v>
      </c>
      <c r="J91" s="1">
        <v>211</v>
      </c>
      <c r="K91" s="1">
        <f t="shared" si="14"/>
        <v>-5</v>
      </c>
      <c r="L91" s="1"/>
      <c r="M91" s="1"/>
      <c r="N91" s="1">
        <v>86.163791439999841</v>
      </c>
      <c r="O91" s="1">
        <v>36.196208560000159</v>
      </c>
      <c r="P91" s="1"/>
      <c r="Q91" s="1">
        <f t="shared" si="15"/>
        <v>41.2</v>
      </c>
      <c r="R91" s="5">
        <f t="shared" ref="R91:R93" si="23">11*Q91-P91-O91-N91-F91</f>
        <v>131.84000000000003</v>
      </c>
      <c r="S91" s="5">
        <f t="shared" si="16"/>
        <v>131.84000000000003</v>
      </c>
      <c r="T91" s="5"/>
      <c r="U91" s="5"/>
      <c r="V91" s="1"/>
      <c r="W91" s="1">
        <f t="shared" si="17"/>
        <v>11</v>
      </c>
      <c r="X91" s="1">
        <f t="shared" si="18"/>
        <v>7.8</v>
      </c>
      <c r="Y91" s="1">
        <v>39.200000000000003</v>
      </c>
      <c r="Z91" s="1">
        <v>42.8</v>
      </c>
      <c r="AA91" s="1">
        <v>43</v>
      </c>
      <c r="AB91" s="1">
        <v>49.8</v>
      </c>
      <c r="AC91" s="1">
        <v>48.8</v>
      </c>
      <c r="AD91" s="1">
        <v>41.4</v>
      </c>
      <c r="AE91" s="1">
        <v>43</v>
      </c>
      <c r="AF91" s="1">
        <v>50.301200000000001</v>
      </c>
      <c r="AG91" s="1">
        <v>49.501199999999997</v>
      </c>
      <c r="AH91" s="1">
        <v>47.4</v>
      </c>
      <c r="AI91" s="1"/>
      <c r="AJ91" s="1">
        <f t="shared" si="19"/>
        <v>40</v>
      </c>
      <c r="AK91" s="1">
        <f t="shared" si="20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148</v>
      </c>
      <c r="B92" s="1" t="s">
        <v>44</v>
      </c>
      <c r="C92" s="1">
        <v>38</v>
      </c>
      <c r="D92" s="1"/>
      <c r="E92" s="1">
        <v>34</v>
      </c>
      <c r="F92" s="1">
        <v>1</v>
      </c>
      <c r="G92" s="7">
        <v>0.12</v>
      </c>
      <c r="H92" s="1">
        <v>45</v>
      </c>
      <c r="I92" s="1" t="s">
        <v>39</v>
      </c>
      <c r="J92" s="1">
        <v>37</v>
      </c>
      <c r="K92" s="1">
        <f t="shared" si="14"/>
        <v>-3</v>
      </c>
      <c r="L92" s="1"/>
      <c r="M92" s="1"/>
      <c r="N92" s="1">
        <v>0</v>
      </c>
      <c r="O92" s="1">
        <v>51.8</v>
      </c>
      <c r="P92" s="1"/>
      <c r="Q92" s="1">
        <f t="shared" si="15"/>
        <v>6.8</v>
      </c>
      <c r="R92" s="5">
        <f t="shared" si="23"/>
        <v>22</v>
      </c>
      <c r="S92" s="5">
        <f t="shared" ref="S92:S93" si="24">U92</f>
        <v>0</v>
      </c>
      <c r="T92" s="5"/>
      <c r="U92" s="5">
        <v>0</v>
      </c>
      <c r="V92" s="1" t="s">
        <v>151</v>
      </c>
      <c r="W92" s="1">
        <f t="shared" si="17"/>
        <v>7.7647058823529411</v>
      </c>
      <c r="X92" s="1">
        <f t="shared" si="18"/>
        <v>7.7647058823529411</v>
      </c>
      <c r="Y92" s="1">
        <v>8.4</v>
      </c>
      <c r="Z92" s="1">
        <v>2.6</v>
      </c>
      <c r="AA92" s="1">
        <v>0.2</v>
      </c>
      <c r="AB92" s="1">
        <v>12</v>
      </c>
      <c r="AC92" s="1">
        <v>19.600000000000001</v>
      </c>
      <c r="AD92" s="1">
        <v>9.1999999999999993</v>
      </c>
      <c r="AE92" s="1">
        <v>1.6</v>
      </c>
      <c r="AF92" s="1">
        <v>25.8</v>
      </c>
      <c r="AG92" s="1">
        <v>28.8</v>
      </c>
      <c r="AH92" s="1">
        <v>3.6</v>
      </c>
      <c r="AI92" s="1" t="s">
        <v>152</v>
      </c>
      <c r="AJ92" s="1">
        <f t="shared" si="19"/>
        <v>0</v>
      </c>
      <c r="AK92" s="1">
        <f t="shared" si="20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149</v>
      </c>
      <c r="B93" s="1" t="s">
        <v>38</v>
      </c>
      <c r="C93" s="1">
        <v>15.04</v>
      </c>
      <c r="D93" s="1"/>
      <c r="E93" s="1">
        <v>9.41</v>
      </c>
      <c r="F93" s="1">
        <v>3.3969999999999998</v>
      </c>
      <c r="G93" s="7">
        <v>1</v>
      </c>
      <c r="H93" s="1">
        <v>180</v>
      </c>
      <c r="I93" s="1" t="s">
        <v>39</v>
      </c>
      <c r="J93" s="1">
        <v>9.6</v>
      </c>
      <c r="K93" s="1">
        <f t="shared" si="14"/>
        <v>-0.1899999999999995</v>
      </c>
      <c r="L93" s="1"/>
      <c r="M93" s="1"/>
      <c r="N93" s="1">
        <v>0</v>
      </c>
      <c r="O93" s="1">
        <v>0</v>
      </c>
      <c r="P93" s="1"/>
      <c r="Q93" s="1">
        <f t="shared" si="15"/>
        <v>1.8820000000000001</v>
      </c>
      <c r="R93" s="5">
        <f t="shared" si="23"/>
        <v>17.305000000000003</v>
      </c>
      <c r="S93" s="5">
        <f t="shared" si="24"/>
        <v>0</v>
      </c>
      <c r="T93" s="5"/>
      <c r="U93" s="5">
        <v>0</v>
      </c>
      <c r="V93" s="1" t="s">
        <v>53</v>
      </c>
      <c r="W93" s="1">
        <f t="shared" si="17"/>
        <v>1.8049946865037192</v>
      </c>
      <c r="X93" s="1">
        <f t="shared" si="18"/>
        <v>1.8049946865037192</v>
      </c>
      <c r="Y93" s="1">
        <v>1.8782000000000001</v>
      </c>
      <c r="Z93" s="1">
        <v>2.6183999999999998</v>
      </c>
      <c r="AA93" s="1">
        <v>2.9956</v>
      </c>
      <c r="AB93" s="1">
        <v>2.7841999999999998</v>
      </c>
      <c r="AC93" s="1">
        <v>2.4834000000000001</v>
      </c>
      <c r="AD93" s="1">
        <v>6.9099999999999993</v>
      </c>
      <c r="AE93" s="1">
        <v>8.0177999999999994</v>
      </c>
      <c r="AF93" s="1">
        <v>1.3331999999999999</v>
      </c>
      <c r="AG93" s="1">
        <v>0</v>
      </c>
      <c r="AH93" s="1">
        <v>0</v>
      </c>
      <c r="AI93" s="1" t="s">
        <v>152</v>
      </c>
      <c r="AJ93" s="1">
        <f t="shared" si="19"/>
        <v>0</v>
      </c>
      <c r="AK93" s="1">
        <f t="shared" si="20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J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2025-06-05T13:04:45Z</dcterms:created>
  <dcterms:modified xsi:type="dcterms:W3CDTF">2025-06-09T10:13:12Z</dcterms:modified>
</cp:coreProperties>
</file>