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Останкино\2025\заказы\филиалы и опт\2025\05,25\12,05,25 Ост СЫР филиалы\"/>
    </mc:Choice>
  </mc:AlternateContent>
  <xr:revisionPtr revIDLastSave="0" documentId="13_ncr:1_{99924458-1339-4EDF-9899-209F30E11166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Sheet!$A$3:$AF$51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5" i="1" l="1"/>
  <c r="T55" i="1" s="1"/>
  <c r="O53" i="1"/>
  <c r="S53" i="1" s="1"/>
  <c r="O6" i="1"/>
  <c r="T6" i="1" s="1"/>
  <c r="O7" i="1"/>
  <c r="O8" i="1"/>
  <c r="T8" i="1" s="1"/>
  <c r="O9" i="1"/>
  <c r="O10" i="1"/>
  <c r="T10" i="1" s="1"/>
  <c r="O11" i="1"/>
  <c r="O12" i="1"/>
  <c r="T12" i="1" s="1"/>
  <c r="O13" i="1"/>
  <c r="O16" i="1"/>
  <c r="T16" i="1" s="1"/>
  <c r="O14" i="1"/>
  <c r="O15" i="1"/>
  <c r="T15" i="1" s="1"/>
  <c r="O17" i="1"/>
  <c r="O18" i="1"/>
  <c r="T18" i="1" s="1"/>
  <c r="O20" i="1"/>
  <c r="O22" i="1"/>
  <c r="T22" i="1" s="1"/>
  <c r="O23" i="1"/>
  <c r="O25" i="1"/>
  <c r="T25" i="1" s="1"/>
  <c r="O27" i="1"/>
  <c r="O36" i="1"/>
  <c r="T36" i="1" s="1"/>
  <c r="O29" i="1"/>
  <c r="O31" i="1"/>
  <c r="T31" i="1" s="1"/>
  <c r="O33" i="1"/>
  <c r="O19" i="1"/>
  <c r="T19" i="1" s="1"/>
  <c r="O35" i="1"/>
  <c r="O21" i="1"/>
  <c r="T21" i="1" s="1"/>
  <c r="O24" i="1"/>
  <c r="O26" i="1"/>
  <c r="T26" i="1" s="1"/>
  <c r="O39" i="1"/>
  <c r="O28" i="1"/>
  <c r="T28" i="1" s="1"/>
  <c r="O37" i="1"/>
  <c r="P37" i="1" s="1"/>
  <c r="O38" i="1"/>
  <c r="T38" i="1" s="1"/>
  <c r="O40" i="1"/>
  <c r="T40" i="1" s="1"/>
  <c r="O41" i="1"/>
  <c r="T41" i="1" s="1"/>
  <c r="O42" i="1"/>
  <c r="T42" i="1" s="1"/>
  <c r="O30" i="1"/>
  <c r="T30" i="1" s="1"/>
  <c r="O32" i="1"/>
  <c r="T32" i="1" s="1"/>
  <c r="O43" i="1"/>
  <c r="T43" i="1" s="1"/>
  <c r="O34" i="1"/>
  <c r="T34" i="1" s="1"/>
  <c r="O44" i="1"/>
  <c r="T44" i="1" s="1"/>
  <c r="O45" i="1"/>
  <c r="T45" i="1" s="1"/>
  <c r="O46" i="1"/>
  <c r="T46" i="1" s="1"/>
  <c r="O47" i="1"/>
  <c r="T47" i="1" s="1"/>
  <c r="O48" i="1"/>
  <c r="T48" i="1" s="1"/>
  <c r="O49" i="1"/>
  <c r="T49" i="1" s="1"/>
  <c r="O50" i="1"/>
  <c r="T50" i="1" s="1"/>
  <c r="O51" i="1"/>
  <c r="T51" i="1" s="1"/>
  <c r="O54" i="1"/>
  <c r="T54" i="1" s="1"/>
  <c r="P42" i="1" l="1"/>
  <c r="AF42" i="1" s="1"/>
  <c r="P12" i="1"/>
  <c r="P40" i="1"/>
  <c r="P5" i="1" s="1"/>
  <c r="P45" i="1"/>
  <c r="S54" i="1"/>
  <c r="S47" i="1"/>
  <c r="S42" i="1"/>
  <c r="S51" i="1"/>
  <c r="S34" i="1"/>
  <c r="S55" i="1"/>
  <c r="T53" i="1"/>
  <c r="T37" i="1"/>
  <c r="S37" i="1"/>
  <c r="T39" i="1"/>
  <c r="S39" i="1"/>
  <c r="T24" i="1"/>
  <c r="S24" i="1"/>
  <c r="T35" i="1"/>
  <c r="S35" i="1"/>
  <c r="T33" i="1"/>
  <c r="S33" i="1"/>
  <c r="T29" i="1"/>
  <c r="S29" i="1"/>
  <c r="T27" i="1"/>
  <c r="S27" i="1"/>
  <c r="T23" i="1"/>
  <c r="S23" i="1"/>
  <c r="T20" i="1"/>
  <c r="S20" i="1"/>
  <c r="T17" i="1"/>
  <c r="S17" i="1"/>
  <c r="T14" i="1"/>
  <c r="S14" i="1"/>
  <c r="T13" i="1"/>
  <c r="S13" i="1"/>
  <c r="T11" i="1"/>
  <c r="S11" i="1"/>
  <c r="T9" i="1"/>
  <c r="S9" i="1"/>
  <c r="T7" i="1"/>
  <c r="S7" i="1"/>
  <c r="S49" i="1"/>
  <c r="S45" i="1"/>
  <c r="S32" i="1"/>
  <c r="S50" i="1"/>
  <c r="S48" i="1"/>
  <c r="S46" i="1"/>
  <c r="S44" i="1"/>
  <c r="S43" i="1"/>
  <c r="S30" i="1"/>
  <c r="S41" i="1"/>
  <c r="S38" i="1"/>
  <c r="S28" i="1"/>
  <c r="S26" i="1"/>
  <c r="S21" i="1"/>
  <c r="S19" i="1"/>
  <c r="S31" i="1"/>
  <c r="S36" i="1"/>
  <c r="S25" i="1"/>
  <c r="S22" i="1"/>
  <c r="S18" i="1"/>
  <c r="S15" i="1"/>
  <c r="S16" i="1"/>
  <c r="S12" i="1"/>
  <c r="S10" i="1"/>
  <c r="S8" i="1"/>
  <c r="S6" i="1"/>
  <c r="K51" i="1"/>
  <c r="AF50" i="1"/>
  <c r="K50" i="1"/>
  <c r="AF49" i="1"/>
  <c r="K49" i="1"/>
  <c r="K48" i="1"/>
  <c r="AF47" i="1"/>
  <c r="K47" i="1"/>
  <c r="AF46" i="1"/>
  <c r="K46" i="1"/>
  <c r="AF45" i="1"/>
  <c r="K45" i="1"/>
  <c r="AF44" i="1"/>
  <c r="K44" i="1"/>
  <c r="K34" i="1"/>
  <c r="AF43" i="1"/>
  <c r="K43" i="1"/>
  <c r="K32" i="1"/>
  <c r="K30" i="1"/>
  <c r="K42" i="1"/>
  <c r="K41" i="1"/>
  <c r="K40" i="1"/>
  <c r="AF38" i="1"/>
  <c r="K38" i="1"/>
  <c r="AF37" i="1"/>
  <c r="K37" i="1"/>
  <c r="K28" i="1"/>
  <c r="K39" i="1"/>
  <c r="K26" i="1"/>
  <c r="K24" i="1"/>
  <c r="K21" i="1"/>
  <c r="AF35" i="1"/>
  <c r="K35" i="1"/>
  <c r="K19" i="1"/>
  <c r="AF33" i="1"/>
  <c r="K33" i="1"/>
  <c r="AF31" i="1"/>
  <c r="K31" i="1"/>
  <c r="AF29" i="1"/>
  <c r="K29" i="1"/>
  <c r="K36" i="1"/>
  <c r="AF27" i="1"/>
  <c r="K27" i="1"/>
  <c r="AF25" i="1"/>
  <c r="K25" i="1"/>
  <c r="AF23" i="1"/>
  <c r="K23" i="1"/>
  <c r="AF22" i="1"/>
  <c r="K22" i="1"/>
  <c r="AF20" i="1"/>
  <c r="K20" i="1"/>
  <c r="AF18" i="1"/>
  <c r="K18" i="1"/>
  <c r="AF17" i="1"/>
  <c r="K17" i="1"/>
  <c r="AF15" i="1"/>
  <c r="K15" i="1"/>
  <c r="AF14" i="1"/>
  <c r="K14" i="1"/>
  <c r="K16" i="1"/>
  <c r="AF13" i="1"/>
  <c r="K13" i="1"/>
  <c r="AF12" i="1"/>
  <c r="K12" i="1"/>
  <c r="K55" i="1"/>
  <c r="K53" i="1"/>
  <c r="K11" i="1"/>
  <c r="K10" i="1"/>
  <c r="K9" i="1"/>
  <c r="AF8" i="1"/>
  <c r="K8" i="1"/>
  <c r="AF7" i="1"/>
  <c r="K7" i="1"/>
  <c r="AF6" i="1"/>
  <c r="K6" i="1"/>
  <c r="K54" i="1"/>
  <c r="AD5" i="1"/>
  <c r="AC5" i="1"/>
  <c r="AB5" i="1"/>
  <c r="AA5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S40" i="1" l="1"/>
  <c r="AF40" i="1"/>
  <c r="K5" i="1"/>
  <c r="AF5" i="1"/>
</calcChain>
</file>

<file path=xl/sharedStrings.xml><?xml version="1.0" encoding="utf-8"?>
<sst xmlns="http://schemas.openxmlformats.org/spreadsheetml/2006/main" count="192" uniqueCount="102">
  <si>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</si>
  <si>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</si>
  <si>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</si>
  <si>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</si>
  <si>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</si>
  <si>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</si>
  <si>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</si>
  <si>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</si>
  <si>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</si>
  <si>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</si>
  <si>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</si>
  <si>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</si>
  <si>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</si>
  <si>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</si>
  <si>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</si>
  <si>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</si>
  <si>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</si>
  <si>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</si>
  <si>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</si>
  <si>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</si>
  <si>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</si>
  <si>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</si>
  <si>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</si>
  <si>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12,05,</t>
  </si>
  <si>
    <t>06,05,</t>
  </si>
  <si>
    <t>29,04,</t>
  </si>
  <si>
    <t>21,04,</t>
  </si>
  <si>
    <t>14,04,</t>
  </si>
  <si>
    <t>07,04,</t>
  </si>
  <si>
    <t>31,03,</t>
  </si>
  <si>
    <t>24,03,</t>
  </si>
  <si>
    <t>17,03,</t>
  </si>
  <si>
    <t>10,03,</t>
  </si>
  <si>
    <t>03,03,</t>
  </si>
  <si>
    <t>3534796 Масло сливочное ж.82,5% 180г фольга ТМ Папа может(вл 12)  Останкино</t>
  </si>
  <si>
    <t>шт</t>
  </si>
  <si>
    <t>дубль</t>
  </si>
  <si>
    <t>нужно увеличить продажи!!!</t>
  </si>
  <si>
    <t>9988421 Творожный Сыр 60 % С маринованными огурчиками и укропом  Останкино</t>
  </si>
  <si>
    <t>13,01,25 завод не отгрузил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</si>
  <si>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</si>
  <si>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</si>
  <si>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Cыр Перлини 40% 100гр (8шт)  Останкино</t>
  </si>
  <si>
    <t>не в матрице</t>
  </si>
  <si>
    <t>Cыр Перлини копченый 40% 100гр (8шт)  Останкино</t>
  </si>
  <si>
    <t>Cыр Перлини со вкусом Васаби 40% 100гр (8шт)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</si>
  <si>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</si>
  <si>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</si>
  <si>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</si>
  <si>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</si>
  <si>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нужно увеличить продажи</t>
  </si>
  <si>
    <t>Сыр "Пармезан" (срок созревания 3 месяцев) м.д.ж. в с.в. 40%  ОСТАНКИНО</t>
  </si>
  <si>
    <t>кг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</si>
  <si>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</si>
  <si>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</si>
  <si>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</si>
  <si>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</si>
  <si>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</si>
  <si>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</si>
  <si>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</si>
  <si>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</si>
  <si>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</si>
  <si>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</si>
  <si>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</si>
  <si>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</si>
  <si>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</si>
  <si>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</si>
  <si>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Папа Может Гауда  45% 200гр     Останкино</t>
  </si>
  <si>
    <t>Сыр Папа Может Гауда  45% вес     Останкино</t>
  </si>
  <si>
    <t>Сыр Папа Может Голландский  45% 200гр   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</si>
  <si>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</si>
  <si>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</si>
  <si>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</si>
  <si>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</si>
  <si>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</si>
  <si>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</si>
  <si>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</si>
  <si>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Творожный с зеленью папа может 140 гр.  ОСТАНКИНО</t>
  </si>
  <si>
    <t>Сыр плавленный Сливочный ж.45% 180г ТМ Папа может (16шт)  Останкино</t>
  </si>
  <si>
    <t>24,03,25 завод не отгрузил</t>
  </si>
  <si>
    <t>Сыр полутвердый "Голландский" с массовой долей жира в пересчете на сухое  Останкино</t>
  </si>
  <si>
    <t>Сыр полутвердый "Российский" с массовой долей жира 50%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</si>
  <si>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</si>
  <si>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</si>
  <si>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</si>
  <si>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06,05,25 недостача (-397шт)</t>
  </si>
  <si>
    <t>Сыр рассольный жирный Чечил копченый 43% 100 гр  Останкино</t>
  </si>
  <si>
    <t>06,05,25 излишки (+288шт)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</si>
  <si>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</si>
  <si>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</si>
  <si>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</si>
  <si>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</si>
  <si>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</si>
  <si>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</si>
  <si>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 2860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</si>
  <si>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14,04,25 завод не отгрузит / 07,04,25 завод не отгрузит / 31,03,25 завод не отгрузил / 24,03,25 завод не отгрузил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</si>
  <si>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03,03,25  завод не отгрузил / 17,02,25 завод не отгрузил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</si>
  <si>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10,03,25 завод отгрузил 79кг из 260кг / 13,01,25 завод не отгрузил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</si>
  <si>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17,03,25 завод не отгрузил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</si>
  <si>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17,03,25 завод не отгрузил / 13,01,25 завод не отгрузил</t>
    </r>
  </si>
  <si>
    <t>заказ</t>
  </si>
  <si>
    <t>19,05,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</si>
</sst>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4" fillId="7" borderId="1" xfId="1" applyNumberFormat="1" applyFont="1" applyFill="1"/>
    <xf numFmtId="164" fontId="5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8" borderId="3" xfId="1" applyNumberFormat="1" applyFill="1" applyBorder="1"/>
    <xf numFmtId="164" fontId="1" fillId="8" borderId="4" xfId="1" applyNumberFormat="1" applyFill="1" applyBorder="1"/>
    <xf numFmtId="164" fontId="1" fillId="8" borderId="5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Q4" sqref="Q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4" width="0.5703125" customWidth="1"/>
    <col min="15" max="17" width="7" customWidth="1"/>
    <col min="18" max="18" width="21" customWidth="1"/>
    <col min="19" max="20" width="5" customWidth="1"/>
    <col min="21" max="30" width="6" customWidth="1"/>
    <col min="31" max="31" width="46.140625" customWidth="1"/>
    <col min="32" max="32" width="7" customWidth="1"/>
    <col min="33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100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101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819.46800000000007</v>
      </c>
      <c r="F5" s="4">
        <f>SUM(F6:F498)</f>
        <v>4790.5380000000005</v>
      </c>
      <c r="G5" s="7"/>
      <c r="H5" s="1"/>
      <c r="I5" s="1"/>
      <c r="J5" s="4">
        <f t="shared" ref="J5:Q5" si="0">SUM(J6:J498)</f>
        <v>1278.6199999999999</v>
      </c>
      <c r="K5" s="4">
        <f t="shared" si="0"/>
        <v>-459.15199999999999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163.89360000000002</v>
      </c>
      <c r="P5" s="4">
        <f t="shared" si="0"/>
        <v>439.20000000000005</v>
      </c>
      <c r="Q5" s="4">
        <f t="shared" si="0"/>
        <v>0</v>
      </c>
      <c r="R5" s="1"/>
      <c r="S5" s="1"/>
      <c r="T5" s="1"/>
      <c r="U5" s="4">
        <f t="shared" ref="U5:AD5" si="1">SUM(U6:U498)</f>
        <v>199.92619999999997</v>
      </c>
      <c r="V5" s="4">
        <f t="shared" si="1"/>
        <v>286.995</v>
      </c>
      <c r="W5" s="4">
        <f t="shared" si="1"/>
        <v>223.85180000000003</v>
      </c>
      <c r="X5" s="4">
        <f t="shared" si="1"/>
        <v>373.39599999999996</v>
      </c>
      <c r="Y5" s="4">
        <f t="shared" si="1"/>
        <v>390.60359999999997</v>
      </c>
      <c r="Z5" s="4">
        <f t="shared" si="1"/>
        <v>405.07659999999998</v>
      </c>
      <c r="AA5" s="4">
        <f t="shared" si="1"/>
        <v>274.40099999999995</v>
      </c>
      <c r="AB5" s="4">
        <f t="shared" si="1"/>
        <v>368.59319999999997</v>
      </c>
      <c r="AC5" s="4">
        <f t="shared" si="1"/>
        <v>339.75619999999998</v>
      </c>
      <c r="AD5" s="4">
        <f t="shared" si="1"/>
        <v>278.2192</v>
      </c>
      <c r="AE5" s="1"/>
      <c r="AF5" s="4">
        <f>SUM(AF6:AF498)</f>
        <v>62.000000000000007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38</v>
      </c>
      <c r="B6" s="1" t="s">
        <v>35</v>
      </c>
      <c r="C6" s="1">
        <v>55</v>
      </c>
      <c r="D6" s="1"/>
      <c r="E6" s="1">
        <v>12</v>
      </c>
      <c r="F6" s="1">
        <v>43</v>
      </c>
      <c r="G6" s="7">
        <v>0.14000000000000001</v>
      </c>
      <c r="H6" s="1">
        <v>180</v>
      </c>
      <c r="I6" s="1">
        <v>9988421</v>
      </c>
      <c r="J6" s="1">
        <v>13</v>
      </c>
      <c r="K6" s="1">
        <f t="shared" ref="K6:K35" si="2">E6-J6</f>
        <v>-1</v>
      </c>
      <c r="L6" s="1"/>
      <c r="M6" s="1"/>
      <c r="N6" s="1"/>
      <c r="O6" s="1">
        <f t="shared" ref="O6:O51" si="3">E6/5</f>
        <v>2.4</v>
      </c>
      <c r="P6" s="5">
        <v>16</v>
      </c>
      <c r="Q6" s="5"/>
      <c r="R6" s="1"/>
      <c r="S6" s="1">
        <f t="shared" ref="S6:S51" si="4">(F6+P6)/O6</f>
        <v>24.583333333333336</v>
      </c>
      <c r="T6" s="1">
        <f t="shared" ref="T6:T51" si="5">F6/O6</f>
        <v>17.916666666666668</v>
      </c>
      <c r="U6" s="1">
        <v>3</v>
      </c>
      <c r="V6" s="1">
        <v>2.8</v>
      </c>
      <c r="W6" s="1">
        <v>3</v>
      </c>
      <c r="X6" s="1">
        <v>3.6</v>
      </c>
      <c r="Y6" s="1">
        <v>3.2</v>
      </c>
      <c r="Z6" s="1">
        <v>6.4</v>
      </c>
      <c r="AA6" s="1">
        <v>3.2</v>
      </c>
      <c r="AB6" s="1">
        <v>3.6</v>
      </c>
      <c r="AC6" s="1">
        <v>4.4000000000000004</v>
      </c>
      <c r="AD6" s="1">
        <v>3.2</v>
      </c>
      <c r="AE6" s="1" t="s">
        <v>39</v>
      </c>
      <c r="AF6" s="1">
        <f>G6*P6</f>
        <v>2.2400000000000002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40</v>
      </c>
      <c r="B7" s="1" t="s">
        <v>35</v>
      </c>
      <c r="C7" s="1">
        <v>145</v>
      </c>
      <c r="D7" s="1"/>
      <c r="E7" s="1">
        <v>22</v>
      </c>
      <c r="F7" s="1">
        <v>123</v>
      </c>
      <c r="G7" s="7">
        <v>0.18</v>
      </c>
      <c r="H7" s="1">
        <v>270</v>
      </c>
      <c r="I7" s="1">
        <v>9988438</v>
      </c>
      <c r="J7" s="1">
        <v>23</v>
      </c>
      <c r="K7" s="1">
        <f t="shared" si="2"/>
        <v>-1</v>
      </c>
      <c r="L7" s="1"/>
      <c r="M7" s="1"/>
      <c r="N7" s="1"/>
      <c r="O7" s="1">
        <f t="shared" si="3"/>
        <v>4.4000000000000004</v>
      </c>
      <c r="P7" s="5"/>
      <c r="Q7" s="5"/>
      <c r="R7" s="1"/>
      <c r="S7" s="1">
        <f t="shared" si="4"/>
        <v>27.954545454545453</v>
      </c>
      <c r="T7" s="1">
        <f t="shared" si="5"/>
        <v>27.954545454545453</v>
      </c>
      <c r="U7" s="1">
        <v>5</v>
      </c>
      <c r="V7" s="1">
        <v>3.8</v>
      </c>
      <c r="W7" s="1">
        <v>3.2</v>
      </c>
      <c r="X7" s="1">
        <v>8.8000000000000007</v>
      </c>
      <c r="Y7" s="1">
        <v>5</v>
      </c>
      <c r="Z7" s="1">
        <v>6.2</v>
      </c>
      <c r="AA7" s="1">
        <v>5.4</v>
      </c>
      <c r="AB7" s="1">
        <v>5.6</v>
      </c>
      <c r="AC7" s="1">
        <v>8.8000000000000007</v>
      </c>
      <c r="AD7" s="1">
        <v>4.4000000000000004</v>
      </c>
      <c r="AE7" s="21" t="s">
        <v>37</v>
      </c>
      <c r="AF7" s="1">
        <f>G7*P7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41</v>
      </c>
      <c r="B8" s="1" t="s">
        <v>35</v>
      </c>
      <c r="C8" s="1">
        <v>132</v>
      </c>
      <c r="D8" s="1"/>
      <c r="E8" s="1">
        <v>20</v>
      </c>
      <c r="F8" s="1">
        <v>112</v>
      </c>
      <c r="G8" s="7">
        <v>0.18</v>
      </c>
      <c r="H8" s="1">
        <v>270</v>
      </c>
      <c r="I8" s="1">
        <v>9988445</v>
      </c>
      <c r="J8" s="1">
        <v>21</v>
      </c>
      <c r="K8" s="1">
        <f t="shared" si="2"/>
        <v>-1</v>
      </c>
      <c r="L8" s="1"/>
      <c r="M8" s="1"/>
      <c r="N8" s="1"/>
      <c r="O8" s="1">
        <f t="shared" si="3"/>
        <v>4</v>
      </c>
      <c r="P8" s="5"/>
      <c r="Q8" s="5"/>
      <c r="R8" s="1"/>
      <c r="S8" s="1">
        <f t="shared" si="4"/>
        <v>28</v>
      </c>
      <c r="T8" s="1">
        <f t="shared" si="5"/>
        <v>28</v>
      </c>
      <c r="U8" s="1">
        <v>3.4</v>
      </c>
      <c r="V8" s="1">
        <v>3.8</v>
      </c>
      <c r="W8" s="1">
        <v>2.6</v>
      </c>
      <c r="X8" s="1">
        <v>8.1999999999999993</v>
      </c>
      <c r="Y8" s="1">
        <v>4.5999999999999996</v>
      </c>
      <c r="Z8" s="1">
        <v>5</v>
      </c>
      <c r="AA8" s="1">
        <v>4.8</v>
      </c>
      <c r="AB8" s="1">
        <v>4.4000000000000004</v>
      </c>
      <c r="AC8" s="1">
        <v>8.8000000000000007</v>
      </c>
      <c r="AD8" s="1">
        <v>4</v>
      </c>
      <c r="AE8" s="21" t="s">
        <v>37</v>
      </c>
      <c r="AF8" s="1">
        <f>G8*P8</f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2" t="s">
        <v>42</v>
      </c>
      <c r="B9" s="12" t="s">
        <v>35</v>
      </c>
      <c r="C9" s="12">
        <v>16</v>
      </c>
      <c r="D9" s="12"/>
      <c r="E9" s="12"/>
      <c r="F9" s="12">
        <v>16</v>
      </c>
      <c r="G9" s="13">
        <v>0</v>
      </c>
      <c r="H9" s="12" t="e">
        <v>#N/A</v>
      </c>
      <c r="I9" s="12" t="s">
        <v>43</v>
      </c>
      <c r="J9" s="12">
        <v>11</v>
      </c>
      <c r="K9" s="12">
        <f t="shared" si="2"/>
        <v>-11</v>
      </c>
      <c r="L9" s="12"/>
      <c r="M9" s="12"/>
      <c r="N9" s="12"/>
      <c r="O9" s="12">
        <f t="shared" si="3"/>
        <v>0</v>
      </c>
      <c r="P9" s="14"/>
      <c r="Q9" s="14"/>
      <c r="R9" s="12"/>
      <c r="S9" s="12" t="e">
        <f t="shared" si="4"/>
        <v>#DIV/0!</v>
      </c>
      <c r="T9" s="12" t="e">
        <f t="shared" si="5"/>
        <v>#DIV/0!</v>
      </c>
      <c r="U9" s="12">
        <v>0.6</v>
      </c>
      <c r="V9" s="12">
        <v>2.4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/>
      <c r="AF9" s="12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2" t="s">
        <v>44</v>
      </c>
      <c r="B10" s="12" t="s">
        <v>35</v>
      </c>
      <c r="C10" s="12">
        <v>2</v>
      </c>
      <c r="D10" s="12"/>
      <c r="E10" s="12"/>
      <c r="F10" s="12">
        <v>2</v>
      </c>
      <c r="G10" s="13">
        <v>0</v>
      </c>
      <c r="H10" s="12" t="e">
        <v>#N/A</v>
      </c>
      <c r="I10" s="12" t="s">
        <v>43</v>
      </c>
      <c r="J10" s="12">
        <v>7</v>
      </c>
      <c r="K10" s="12">
        <f t="shared" si="2"/>
        <v>-7</v>
      </c>
      <c r="L10" s="12"/>
      <c r="M10" s="12"/>
      <c r="N10" s="12"/>
      <c r="O10" s="12">
        <f t="shared" si="3"/>
        <v>0</v>
      </c>
      <c r="P10" s="14"/>
      <c r="Q10" s="14"/>
      <c r="R10" s="12"/>
      <c r="S10" s="12" t="e">
        <f t="shared" si="4"/>
        <v>#DIV/0!</v>
      </c>
      <c r="T10" s="12" t="e">
        <f t="shared" si="5"/>
        <v>#DIV/0!</v>
      </c>
      <c r="U10" s="12">
        <v>2</v>
      </c>
      <c r="V10" s="12">
        <v>3.8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/>
      <c r="AF10" s="12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2" t="s">
        <v>45</v>
      </c>
      <c r="B11" s="12" t="s">
        <v>35</v>
      </c>
      <c r="C11" s="12">
        <v>-1</v>
      </c>
      <c r="D11" s="12"/>
      <c r="E11" s="12"/>
      <c r="F11" s="12">
        <v>-1</v>
      </c>
      <c r="G11" s="13">
        <v>0</v>
      </c>
      <c r="H11" s="12" t="e">
        <v>#N/A</v>
      </c>
      <c r="I11" s="12" t="s">
        <v>43</v>
      </c>
      <c r="J11" s="12">
        <v>30</v>
      </c>
      <c r="K11" s="12">
        <f t="shared" si="2"/>
        <v>-30</v>
      </c>
      <c r="L11" s="12"/>
      <c r="M11" s="12"/>
      <c r="N11" s="12"/>
      <c r="O11" s="12">
        <f t="shared" si="3"/>
        <v>0</v>
      </c>
      <c r="P11" s="14"/>
      <c r="Q11" s="14"/>
      <c r="R11" s="12"/>
      <c r="S11" s="12" t="e">
        <f t="shared" si="4"/>
        <v>#DIV/0!</v>
      </c>
      <c r="T11" s="12" t="e">
        <f t="shared" si="5"/>
        <v>#DIV/0!</v>
      </c>
      <c r="U11" s="12">
        <v>1.8</v>
      </c>
      <c r="V11" s="12">
        <v>4.2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/>
      <c r="AF11" s="12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48</v>
      </c>
      <c r="B12" s="1" t="s">
        <v>35</v>
      </c>
      <c r="C12" s="1">
        <v>43</v>
      </c>
      <c r="D12" s="1"/>
      <c r="E12" s="1">
        <v>13</v>
      </c>
      <c r="F12" s="1">
        <v>30</v>
      </c>
      <c r="G12" s="7">
        <v>0.4</v>
      </c>
      <c r="H12" s="1">
        <v>270</v>
      </c>
      <c r="I12" s="1">
        <v>9988452</v>
      </c>
      <c r="J12" s="1">
        <v>13</v>
      </c>
      <c r="K12" s="1">
        <f t="shared" si="2"/>
        <v>0</v>
      </c>
      <c r="L12" s="1"/>
      <c r="M12" s="1"/>
      <c r="N12" s="1"/>
      <c r="O12" s="1">
        <f t="shared" si="3"/>
        <v>2.6</v>
      </c>
      <c r="P12" s="5">
        <f t="shared" ref="P12" si="6">20*O12-F12</f>
        <v>22</v>
      </c>
      <c r="Q12" s="5"/>
      <c r="R12" s="1"/>
      <c r="S12" s="1">
        <f t="shared" si="4"/>
        <v>20</v>
      </c>
      <c r="T12" s="1">
        <f t="shared" si="5"/>
        <v>11.538461538461538</v>
      </c>
      <c r="U12" s="1">
        <v>2.8</v>
      </c>
      <c r="V12" s="1">
        <v>0.8</v>
      </c>
      <c r="W12" s="1">
        <v>0.4</v>
      </c>
      <c r="X12" s="1">
        <v>2.6</v>
      </c>
      <c r="Y12" s="1">
        <v>2</v>
      </c>
      <c r="Z12" s="1">
        <v>2.8</v>
      </c>
      <c r="AA12" s="1">
        <v>0.6</v>
      </c>
      <c r="AB12" s="1">
        <v>3.8</v>
      </c>
      <c r="AC12" s="1">
        <v>3.2</v>
      </c>
      <c r="AD12" s="1">
        <v>1.6</v>
      </c>
      <c r="AE12" s="1"/>
      <c r="AF12" s="1">
        <f>G12*P12</f>
        <v>8.8000000000000007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49</v>
      </c>
      <c r="B13" s="1" t="s">
        <v>35</v>
      </c>
      <c r="C13" s="1">
        <v>33</v>
      </c>
      <c r="D13" s="1"/>
      <c r="E13" s="1">
        <v>4</v>
      </c>
      <c r="F13" s="1">
        <v>29</v>
      </c>
      <c r="G13" s="7">
        <v>0.4</v>
      </c>
      <c r="H13" s="1">
        <v>270</v>
      </c>
      <c r="I13" s="1">
        <v>9988476</v>
      </c>
      <c r="J13" s="1">
        <v>6</v>
      </c>
      <c r="K13" s="1">
        <f t="shared" si="2"/>
        <v>-2</v>
      </c>
      <c r="L13" s="1"/>
      <c r="M13" s="1"/>
      <c r="N13" s="1"/>
      <c r="O13" s="1">
        <f t="shared" si="3"/>
        <v>0.8</v>
      </c>
      <c r="P13" s="5"/>
      <c r="Q13" s="5"/>
      <c r="R13" s="1"/>
      <c r="S13" s="1">
        <f t="shared" si="4"/>
        <v>36.25</v>
      </c>
      <c r="T13" s="1">
        <f t="shared" si="5"/>
        <v>36.25</v>
      </c>
      <c r="U13" s="1">
        <v>1.4</v>
      </c>
      <c r="V13" s="1">
        <v>0</v>
      </c>
      <c r="W13" s="1">
        <v>2</v>
      </c>
      <c r="X13" s="1">
        <v>0.2</v>
      </c>
      <c r="Y13" s="1">
        <v>2.8</v>
      </c>
      <c r="Z13" s="1">
        <v>0.6</v>
      </c>
      <c r="AA13" s="1">
        <v>1</v>
      </c>
      <c r="AB13" s="1">
        <v>1.2</v>
      </c>
      <c r="AC13" s="1">
        <v>2</v>
      </c>
      <c r="AD13" s="1">
        <v>2.2000000000000002</v>
      </c>
      <c r="AE13" s="21" t="s">
        <v>37</v>
      </c>
      <c r="AF13" s="1">
        <f>G13*P13</f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ht="15.75" thickBot="1" x14ac:dyDescent="0.3">
      <c r="A14" s="1" t="s">
        <v>53</v>
      </c>
      <c r="B14" s="1" t="s">
        <v>35</v>
      </c>
      <c r="C14" s="1">
        <v>110</v>
      </c>
      <c r="D14" s="1"/>
      <c r="E14" s="1">
        <v>13</v>
      </c>
      <c r="F14" s="1">
        <v>97</v>
      </c>
      <c r="G14" s="7">
        <v>0.18</v>
      </c>
      <c r="H14" s="1">
        <v>150</v>
      </c>
      <c r="I14" s="1">
        <v>5034819</v>
      </c>
      <c r="J14" s="1">
        <v>12</v>
      </c>
      <c r="K14" s="1">
        <f t="shared" si="2"/>
        <v>1</v>
      </c>
      <c r="L14" s="1"/>
      <c r="M14" s="1"/>
      <c r="N14" s="1"/>
      <c r="O14" s="1">
        <f t="shared" si="3"/>
        <v>2.6</v>
      </c>
      <c r="P14" s="5"/>
      <c r="Q14" s="5"/>
      <c r="R14" s="1"/>
      <c r="S14" s="1">
        <f t="shared" si="4"/>
        <v>37.307692307692307</v>
      </c>
      <c r="T14" s="1">
        <f t="shared" si="5"/>
        <v>37.307692307692307</v>
      </c>
      <c r="U14" s="1">
        <v>1.4</v>
      </c>
      <c r="V14" s="1">
        <v>0</v>
      </c>
      <c r="W14" s="1">
        <v>0</v>
      </c>
      <c r="X14" s="1">
        <v>1.2</v>
      </c>
      <c r="Y14" s="1">
        <v>6</v>
      </c>
      <c r="Z14" s="1">
        <v>6.4</v>
      </c>
      <c r="AA14" s="1">
        <v>6.2</v>
      </c>
      <c r="AB14" s="1">
        <v>6</v>
      </c>
      <c r="AC14" s="1">
        <v>1.8</v>
      </c>
      <c r="AD14" s="1">
        <v>7.2</v>
      </c>
      <c r="AE14" s="22" t="s">
        <v>95</v>
      </c>
      <c r="AF14" s="1">
        <f t="shared" ref="AF14:AF27" si="7">G14*P14</f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5" t="s">
        <v>54</v>
      </c>
      <c r="B15" s="16" t="s">
        <v>52</v>
      </c>
      <c r="C15" s="16"/>
      <c r="D15" s="16"/>
      <c r="E15" s="16"/>
      <c r="F15" s="17"/>
      <c r="G15" s="7">
        <v>1</v>
      </c>
      <c r="H15" s="1">
        <v>150</v>
      </c>
      <c r="I15" s="1">
        <v>5041251</v>
      </c>
      <c r="J15" s="1"/>
      <c r="K15" s="1">
        <f t="shared" si="2"/>
        <v>0</v>
      </c>
      <c r="L15" s="1"/>
      <c r="M15" s="1"/>
      <c r="N15" s="1"/>
      <c r="O15" s="1">
        <f t="shared" si="3"/>
        <v>0</v>
      </c>
      <c r="P15" s="5"/>
      <c r="Q15" s="5"/>
      <c r="R15" s="1"/>
      <c r="S15" s="1" t="e">
        <f t="shared" si="4"/>
        <v>#DIV/0!</v>
      </c>
      <c r="T15" s="1" t="e">
        <f t="shared" si="5"/>
        <v>#DIV/0!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 t="s">
        <v>39</v>
      </c>
      <c r="AF15" s="1">
        <f t="shared" si="7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ht="15.75" thickBot="1" x14ac:dyDescent="0.3">
      <c r="A16" s="18" t="s">
        <v>51</v>
      </c>
      <c r="B16" s="19" t="s">
        <v>52</v>
      </c>
      <c r="C16" s="19">
        <v>24.51</v>
      </c>
      <c r="D16" s="19"/>
      <c r="E16" s="19"/>
      <c r="F16" s="20">
        <v>24.51</v>
      </c>
      <c r="G16" s="13">
        <v>0</v>
      </c>
      <c r="H16" s="12" t="e">
        <v>#N/A</v>
      </c>
      <c r="I16" s="12" t="s">
        <v>36</v>
      </c>
      <c r="J16" s="12">
        <v>2.5</v>
      </c>
      <c r="K16" s="12">
        <f>E16-J16</f>
        <v>-2.5</v>
      </c>
      <c r="L16" s="12"/>
      <c r="M16" s="12"/>
      <c r="N16" s="12"/>
      <c r="O16" s="12">
        <f>E16/5</f>
        <v>0</v>
      </c>
      <c r="P16" s="14"/>
      <c r="Q16" s="14"/>
      <c r="R16" s="12"/>
      <c r="S16" s="12" t="e">
        <f>(F16+P16)/O16</f>
        <v>#DIV/0!</v>
      </c>
      <c r="T16" s="12" t="e">
        <f>F16/O16</f>
        <v>#DIV/0!</v>
      </c>
      <c r="U16" s="12">
        <v>0</v>
      </c>
      <c r="V16" s="12">
        <v>0</v>
      </c>
      <c r="W16" s="12">
        <v>0.48799999999999999</v>
      </c>
      <c r="X16" s="12">
        <v>0</v>
      </c>
      <c r="Y16" s="12">
        <v>0</v>
      </c>
      <c r="Z16" s="12">
        <v>1.546</v>
      </c>
      <c r="AA16" s="12">
        <v>0</v>
      </c>
      <c r="AB16" s="12">
        <v>0.96</v>
      </c>
      <c r="AC16" s="12">
        <v>0</v>
      </c>
      <c r="AD16" s="12">
        <v>0</v>
      </c>
      <c r="AE16" s="21" t="s">
        <v>37</v>
      </c>
      <c r="AF16" s="12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ht="15.75" thickBot="1" x14ac:dyDescent="0.3">
      <c r="A17" s="1" t="s">
        <v>55</v>
      </c>
      <c r="B17" s="1" t="s">
        <v>35</v>
      </c>
      <c r="C17" s="1">
        <v>417</v>
      </c>
      <c r="D17" s="1"/>
      <c r="E17" s="1">
        <v>89</v>
      </c>
      <c r="F17" s="1">
        <v>328</v>
      </c>
      <c r="G17" s="7">
        <v>0.1</v>
      </c>
      <c r="H17" s="1">
        <v>90</v>
      </c>
      <c r="I17" s="1">
        <v>8444163</v>
      </c>
      <c r="J17" s="1">
        <v>99</v>
      </c>
      <c r="K17" s="1">
        <f t="shared" si="2"/>
        <v>-10</v>
      </c>
      <c r="L17" s="1"/>
      <c r="M17" s="1"/>
      <c r="N17" s="1"/>
      <c r="O17" s="1">
        <f t="shared" si="3"/>
        <v>17.8</v>
      </c>
      <c r="P17" s="5"/>
      <c r="Q17" s="5"/>
      <c r="R17" s="1"/>
      <c r="S17" s="1">
        <f t="shared" si="4"/>
        <v>18.426966292134832</v>
      </c>
      <c r="T17" s="1">
        <f t="shared" si="5"/>
        <v>18.426966292134832</v>
      </c>
      <c r="U17" s="1">
        <v>15</v>
      </c>
      <c r="V17" s="1">
        <v>31.6</v>
      </c>
      <c r="W17" s="1">
        <v>19.600000000000001</v>
      </c>
      <c r="X17" s="1">
        <v>26.6</v>
      </c>
      <c r="Y17" s="1">
        <v>44</v>
      </c>
      <c r="Z17" s="1">
        <v>23.4</v>
      </c>
      <c r="AA17" s="1">
        <v>22.4</v>
      </c>
      <c r="AB17" s="1">
        <v>32.4</v>
      </c>
      <c r="AC17" s="1">
        <v>15</v>
      </c>
      <c r="AD17" s="1">
        <v>4.2</v>
      </c>
      <c r="AE17" s="22" t="s">
        <v>50</v>
      </c>
      <c r="AF17" s="1">
        <f t="shared" si="7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5" t="s">
        <v>56</v>
      </c>
      <c r="B18" s="16" t="s">
        <v>35</v>
      </c>
      <c r="C18" s="16">
        <v>241</v>
      </c>
      <c r="D18" s="16"/>
      <c r="E18" s="16">
        <v>33</v>
      </c>
      <c r="F18" s="17">
        <v>208</v>
      </c>
      <c r="G18" s="7">
        <v>0.18</v>
      </c>
      <c r="H18" s="1">
        <v>150</v>
      </c>
      <c r="I18" s="1">
        <v>5038411</v>
      </c>
      <c r="J18" s="1">
        <v>34</v>
      </c>
      <c r="K18" s="1">
        <f t="shared" si="2"/>
        <v>-1</v>
      </c>
      <c r="L18" s="1"/>
      <c r="M18" s="1"/>
      <c r="N18" s="1"/>
      <c r="O18" s="1">
        <f t="shared" si="3"/>
        <v>6.6</v>
      </c>
      <c r="P18" s="5"/>
      <c r="Q18" s="5"/>
      <c r="R18" s="1"/>
      <c r="S18" s="1">
        <f t="shared" si="4"/>
        <v>31.515151515151516</v>
      </c>
      <c r="T18" s="1">
        <f t="shared" si="5"/>
        <v>31.515151515151516</v>
      </c>
      <c r="U18" s="1">
        <v>7.4</v>
      </c>
      <c r="V18" s="1">
        <v>9.8000000000000007</v>
      </c>
      <c r="W18" s="1">
        <v>7</v>
      </c>
      <c r="X18" s="1">
        <v>16</v>
      </c>
      <c r="Y18" s="1">
        <v>9.1999999999999993</v>
      </c>
      <c r="Z18" s="1">
        <v>17.600000000000001</v>
      </c>
      <c r="AA18" s="1">
        <v>9.1999999999999993</v>
      </c>
      <c r="AB18" s="1">
        <v>15.4</v>
      </c>
      <c r="AC18" s="1">
        <v>2</v>
      </c>
      <c r="AD18" s="1">
        <v>17.2</v>
      </c>
      <c r="AE18" s="21" t="s">
        <v>37</v>
      </c>
      <c r="AF18" s="1">
        <f t="shared" si="7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ht="15.75" thickBot="1" x14ac:dyDescent="0.3">
      <c r="A19" s="18" t="s">
        <v>67</v>
      </c>
      <c r="B19" s="19" t="s">
        <v>35</v>
      </c>
      <c r="C19" s="19"/>
      <c r="D19" s="19"/>
      <c r="E19" s="19">
        <v>1</v>
      </c>
      <c r="F19" s="20">
        <v>-1</v>
      </c>
      <c r="G19" s="13">
        <v>0</v>
      </c>
      <c r="H19" s="12" t="e">
        <v>#N/A</v>
      </c>
      <c r="I19" s="12" t="s">
        <v>36</v>
      </c>
      <c r="J19" s="12">
        <v>2</v>
      </c>
      <c r="K19" s="12">
        <f>E19-J19</f>
        <v>-1</v>
      </c>
      <c r="L19" s="12"/>
      <c r="M19" s="12"/>
      <c r="N19" s="12"/>
      <c r="O19" s="12">
        <f>E19/5</f>
        <v>0.2</v>
      </c>
      <c r="P19" s="14"/>
      <c r="Q19" s="14"/>
      <c r="R19" s="12"/>
      <c r="S19" s="12">
        <f>(F19+P19)/O19</f>
        <v>-5</v>
      </c>
      <c r="T19" s="12">
        <f>F19/O19</f>
        <v>-5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/>
      <c r="AF19" s="12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5" t="s">
        <v>57</v>
      </c>
      <c r="B20" s="16" t="s">
        <v>35</v>
      </c>
      <c r="C20" s="16">
        <v>268</v>
      </c>
      <c r="D20" s="16"/>
      <c r="E20" s="16">
        <v>39</v>
      </c>
      <c r="F20" s="17">
        <v>229</v>
      </c>
      <c r="G20" s="7">
        <v>0.18</v>
      </c>
      <c r="H20" s="1">
        <v>150</v>
      </c>
      <c r="I20" s="1">
        <v>5038459</v>
      </c>
      <c r="J20" s="1">
        <v>40</v>
      </c>
      <c r="K20" s="1">
        <f t="shared" si="2"/>
        <v>-1</v>
      </c>
      <c r="L20" s="1"/>
      <c r="M20" s="1"/>
      <c r="N20" s="1"/>
      <c r="O20" s="1">
        <f t="shared" si="3"/>
        <v>7.8</v>
      </c>
      <c r="P20" s="5"/>
      <c r="Q20" s="5"/>
      <c r="R20" s="1"/>
      <c r="S20" s="1">
        <f t="shared" si="4"/>
        <v>29.358974358974361</v>
      </c>
      <c r="T20" s="1">
        <f t="shared" si="5"/>
        <v>29.358974358974361</v>
      </c>
      <c r="U20" s="1">
        <v>7.4</v>
      </c>
      <c r="V20" s="1">
        <v>6.8</v>
      </c>
      <c r="W20" s="1">
        <v>9.4</v>
      </c>
      <c r="X20" s="1">
        <v>17</v>
      </c>
      <c r="Y20" s="1">
        <v>10.8</v>
      </c>
      <c r="Z20" s="1">
        <v>19.399999999999999</v>
      </c>
      <c r="AA20" s="1">
        <v>0.8</v>
      </c>
      <c r="AB20" s="1">
        <v>0.2</v>
      </c>
      <c r="AC20" s="1">
        <v>-0.2</v>
      </c>
      <c r="AD20" s="1">
        <v>0</v>
      </c>
      <c r="AE20" s="22" t="s">
        <v>96</v>
      </c>
      <c r="AF20" s="1">
        <f t="shared" si="7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ht="15.75" thickBot="1" x14ac:dyDescent="0.3">
      <c r="A21" s="18" t="s">
        <v>69</v>
      </c>
      <c r="B21" s="19" t="s">
        <v>35</v>
      </c>
      <c r="C21" s="19"/>
      <c r="D21" s="19"/>
      <c r="E21" s="19">
        <v>2</v>
      </c>
      <c r="F21" s="20">
        <v>-2</v>
      </c>
      <c r="G21" s="13">
        <v>0</v>
      </c>
      <c r="H21" s="12" t="e">
        <v>#N/A</v>
      </c>
      <c r="I21" s="12" t="s">
        <v>36</v>
      </c>
      <c r="J21" s="12">
        <v>5</v>
      </c>
      <c r="K21" s="12">
        <f>E21-J21</f>
        <v>-3</v>
      </c>
      <c r="L21" s="12"/>
      <c r="M21" s="12"/>
      <c r="N21" s="12"/>
      <c r="O21" s="12">
        <f>E21/5</f>
        <v>0.4</v>
      </c>
      <c r="P21" s="14"/>
      <c r="Q21" s="14"/>
      <c r="R21" s="12"/>
      <c r="S21" s="12">
        <f>(F21+P21)/O21</f>
        <v>-5</v>
      </c>
      <c r="T21" s="12">
        <f>F21/O21</f>
        <v>-5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/>
      <c r="AF21" s="12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ht="15.75" thickBot="1" x14ac:dyDescent="0.3">
      <c r="A22" s="1" t="s">
        <v>58</v>
      </c>
      <c r="B22" s="1" t="s">
        <v>35</v>
      </c>
      <c r="C22" s="1">
        <v>188</v>
      </c>
      <c r="D22" s="1"/>
      <c r="E22" s="1">
        <v>13</v>
      </c>
      <c r="F22" s="1">
        <v>175</v>
      </c>
      <c r="G22" s="7">
        <v>0.18</v>
      </c>
      <c r="H22" s="1">
        <v>150</v>
      </c>
      <c r="I22" s="1">
        <v>5038831</v>
      </c>
      <c r="J22" s="1">
        <v>24</v>
      </c>
      <c r="K22" s="1">
        <f t="shared" si="2"/>
        <v>-11</v>
      </c>
      <c r="L22" s="1"/>
      <c r="M22" s="1"/>
      <c r="N22" s="1"/>
      <c r="O22" s="1">
        <f t="shared" si="3"/>
        <v>2.6</v>
      </c>
      <c r="P22" s="5"/>
      <c r="Q22" s="5"/>
      <c r="R22" s="1"/>
      <c r="S22" s="1">
        <f t="shared" si="4"/>
        <v>67.307692307692307</v>
      </c>
      <c r="T22" s="1">
        <f t="shared" si="5"/>
        <v>67.307692307692307</v>
      </c>
      <c r="U22" s="1">
        <v>4</v>
      </c>
      <c r="V22" s="1">
        <v>4.8</v>
      </c>
      <c r="W22" s="1">
        <v>5.4</v>
      </c>
      <c r="X22" s="1">
        <v>11.6</v>
      </c>
      <c r="Y22" s="1">
        <v>5.8</v>
      </c>
      <c r="Z22" s="1">
        <v>6.2</v>
      </c>
      <c r="AA22" s="1">
        <v>0</v>
      </c>
      <c r="AB22" s="1">
        <v>2.4</v>
      </c>
      <c r="AC22" s="1">
        <v>11.8</v>
      </c>
      <c r="AD22" s="1">
        <v>0</v>
      </c>
      <c r="AE22" s="21" t="s">
        <v>37</v>
      </c>
      <c r="AF22" s="1">
        <f t="shared" si="7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5" t="s">
        <v>59</v>
      </c>
      <c r="B23" s="16" t="s">
        <v>35</v>
      </c>
      <c r="C23" s="16">
        <v>38</v>
      </c>
      <c r="D23" s="16"/>
      <c r="E23" s="16">
        <v>5</v>
      </c>
      <c r="F23" s="17">
        <v>33</v>
      </c>
      <c r="G23" s="7">
        <v>0.18</v>
      </c>
      <c r="H23" s="1">
        <v>120</v>
      </c>
      <c r="I23" s="1">
        <v>5038855</v>
      </c>
      <c r="J23" s="1">
        <v>5</v>
      </c>
      <c r="K23" s="1">
        <f t="shared" si="2"/>
        <v>0</v>
      </c>
      <c r="L23" s="1"/>
      <c r="M23" s="1"/>
      <c r="N23" s="1"/>
      <c r="O23" s="1">
        <f t="shared" si="3"/>
        <v>1</v>
      </c>
      <c r="P23" s="5"/>
      <c r="Q23" s="5"/>
      <c r="R23" s="1"/>
      <c r="S23" s="1">
        <f t="shared" si="4"/>
        <v>33</v>
      </c>
      <c r="T23" s="1">
        <f t="shared" si="5"/>
        <v>33</v>
      </c>
      <c r="U23" s="1">
        <v>0.8</v>
      </c>
      <c r="V23" s="1">
        <v>0.8</v>
      </c>
      <c r="W23" s="1">
        <v>1.2</v>
      </c>
      <c r="X23" s="1">
        <v>3</v>
      </c>
      <c r="Y23" s="1">
        <v>2.8</v>
      </c>
      <c r="Z23" s="1">
        <v>5.6</v>
      </c>
      <c r="AA23" s="1">
        <v>3.6</v>
      </c>
      <c r="AB23" s="1">
        <v>5.6</v>
      </c>
      <c r="AC23" s="1">
        <v>6.8</v>
      </c>
      <c r="AD23" s="1">
        <v>10</v>
      </c>
      <c r="AE23" s="21" t="s">
        <v>37</v>
      </c>
      <c r="AF23" s="1">
        <f t="shared" si="7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ht="15.75" thickBot="1" x14ac:dyDescent="0.3">
      <c r="A24" s="18" t="s">
        <v>70</v>
      </c>
      <c r="B24" s="19" t="s">
        <v>35</v>
      </c>
      <c r="C24" s="19">
        <v>-2</v>
      </c>
      <c r="D24" s="19"/>
      <c r="E24" s="19"/>
      <c r="F24" s="20">
        <v>-2</v>
      </c>
      <c r="G24" s="13">
        <v>0</v>
      </c>
      <c r="H24" s="12" t="e">
        <v>#N/A</v>
      </c>
      <c r="I24" s="12" t="s">
        <v>36</v>
      </c>
      <c r="J24" s="12">
        <v>3</v>
      </c>
      <c r="K24" s="12">
        <f>E24-J24</f>
        <v>-3</v>
      </c>
      <c r="L24" s="12"/>
      <c r="M24" s="12"/>
      <c r="N24" s="12"/>
      <c r="O24" s="12">
        <f>E24/5</f>
        <v>0</v>
      </c>
      <c r="P24" s="14"/>
      <c r="Q24" s="14"/>
      <c r="R24" s="12"/>
      <c r="S24" s="12" t="e">
        <f>(F24+P24)/O24</f>
        <v>#DIV/0!</v>
      </c>
      <c r="T24" s="12" t="e">
        <f>F24/O24</f>
        <v>#DIV/0!</v>
      </c>
      <c r="U24" s="12">
        <v>0</v>
      </c>
      <c r="V24" s="12">
        <v>0</v>
      </c>
      <c r="W24" s="12">
        <v>0.4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/>
      <c r="AF24" s="12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5" t="s">
        <v>60</v>
      </c>
      <c r="B25" s="16" t="s">
        <v>35</v>
      </c>
      <c r="C25" s="16">
        <v>291</v>
      </c>
      <c r="D25" s="16"/>
      <c r="E25" s="16">
        <v>31</v>
      </c>
      <c r="F25" s="17">
        <v>260</v>
      </c>
      <c r="G25" s="7">
        <v>0.18</v>
      </c>
      <c r="H25" s="1">
        <v>150</v>
      </c>
      <c r="I25" s="1">
        <v>5038435</v>
      </c>
      <c r="J25" s="1">
        <v>37</v>
      </c>
      <c r="K25" s="1">
        <f t="shared" si="2"/>
        <v>-6</v>
      </c>
      <c r="L25" s="1"/>
      <c r="M25" s="1"/>
      <c r="N25" s="1"/>
      <c r="O25" s="1">
        <f t="shared" si="3"/>
        <v>6.2</v>
      </c>
      <c r="P25" s="5"/>
      <c r="Q25" s="5"/>
      <c r="R25" s="1"/>
      <c r="S25" s="1">
        <f t="shared" si="4"/>
        <v>41.935483870967744</v>
      </c>
      <c r="T25" s="1">
        <f t="shared" si="5"/>
        <v>41.935483870967744</v>
      </c>
      <c r="U25" s="1">
        <v>8.4</v>
      </c>
      <c r="V25" s="1">
        <v>10</v>
      </c>
      <c r="W25" s="1">
        <v>7.4</v>
      </c>
      <c r="X25" s="1">
        <v>18.600000000000001</v>
      </c>
      <c r="Y25" s="1">
        <v>12.4</v>
      </c>
      <c r="Z25" s="1">
        <v>10.6</v>
      </c>
      <c r="AA25" s="1">
        <v>9</v>
      </c>
      <c r="AB25" s="1">
        <v>17.2</v>
      </c>
      <c r="AC25" s="1">
        <v>4.8</v>
      </c>
      <c r="AD25" s="1">
        <v>9.1999999999999993</v>
      </c>
      <c r="AE25" s="21" t="s">
        <v>37</v>
      </c>
      <c r="AF25" s="1">
        <f t="shared" si="7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ht="15.75" thickBot="1" x14ac:dyDescent="0.3">
      <c r="A26" s="18" t="s">
        <v>71</v>
      </c>
      <c r="B26" s="19" t="s">
        <v>35</v>
      </c>
      <c r="C26" s="19"/>
      <c r="D26" s="19"/>
      <c r="E26" s="19">
        <v>2</v>
      </c>
      <c r="F26" s="20">
        <v>-2</v>
      </c>
      <c r="G26" s="13">
        <v>0</v>
      </c>
      <c r="H26" s="12" t="e">
        <v>#N/A</v>
      </c>
      <c r="I26" s="12" t="s">
        <v>36</v>
      </c>
      <c r="J26" s="12">
        <v>2</v>
      </c>
      <c r="K26" s="12">
        <f>E26-J26</f>
        <v>0</v>
      </c>
      <c r="L26" s="12"/>
      <c r="M26" s="12"/>
      <c r="N26" s="12"/>
      <c r="O26" s="12">
        <f>E26/5</f>
        <v>0.4</v>
      </c>
      <c r="P26" s="14"/>
      <c r="Q26" s="14"/>
      <c r="R26" s="12"/>
      <c r="S26" s="12">
        <f>(F26+P26)/O26</f>
        <v>-5</v>
      </c>
      <c r="T26" s="12">
        <f>F26/O26</f>
        <v>-5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/>
      <c r="AF26" s="12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5" t="s">
        <v>61</v>
      </c>
      <c r="B27" s="16" t="s">
        <v>35</v>
      </c>
      <c r="C27" s="16">
        <v>127</v>
      </c>
      <c r="D27" s="16"/>
      <c r="E27" s="16">
        <v>23</v>
      </c>
      <c r="F27" s="17">
        <v>104</v>
      </c>
      <c r="G27" s="7">
        <v>0.18</v>
      </c>
      <c r="H27" s="1">
        <v>120</v>
      </c>
      <c r="I27" s="1">
        <v>5038398</v>
      </c>
      <c r="J27" s="1">
        <v>21</v>
      </c>
      <c r="K27" s="1">
        <f t="shared" si="2"/>
        <v>2</v>
      </c>
      <c r="L27" s="1"/>
      <c r="M27" s="1"/>
      <c r="N27" s="1"/>
      <c r="O27" s="1">
        <f t="shared" si="3"/>
        <v>4.5999999999999996</v>
      </c>
      <c r="P27" s="5"/>
      <c r="Q27" s="5"/>
      <c r="R27" s="1"/>
      <c r="S27" s="1">
        <f t="shared" si="4"/>
        <v>22.608695652173914</v>
      </c>
      <c r="T27" s="1">
        <f t="shared" si="5"/>
        <v>22.608695652173914</v>
      </c>
      <c r="U27" s="1">
        <v>2.8</v>
      </c>
      <c r="V27" s="1">
        <v>6</v>
      </c>
      <c r="W27" s="1">
        <v>4.2</v>
      </c>
      <c r="X27" s="1">
        <v>8.6</v>
      </c>
      <c r="Y27" s="1">
        <v>4.4000000000000004</v>
      </c>
      <c r="Z27" s="1">
        <v>8.1999999999999993</v>
      </c>
      <c r="AA27" s="1">
        <v>6.2</v>
      </c>
      <c r="AB27" s="1">
        <v>5</v>
      </c>
      <c r="AC27" s="1">
        <v>1.4</v>
      </c>
      <c r="AD27" s="1">
        <v>4.5999999999999996</v>
      </c>
      <c r="AE27" s="22" t="s">
        <v>50</v>
      </c>
      <c r="AF27" s="1">
        <f t="shared" si="7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ht="15.75" thickBot="1" x14ac:dyDescent="0.3">
      <c r="A28" s="18" t="s">
        <v>73</v>
      </c>
      <c r="B28" s="19" t="s">
        <v>35</v>
      </c>
      <c r="C28" s="19"/>
      <c r="D28" s="19"/>
      <c r="E28" s="19">
        <v>3</v>
      </c>
      <c r="F28" s="20">
        <v>-3</v>
      </c>
      <c r="G28" s="13">
        <v>0</v>
      </c>
      <c r="H28" s="12" t="e">
        <v>#N/A</v>
      </c>
      <c r="I28" s="12" t="s">
        <v>36</v>
      </c>
      <c r="J28" s="12">
        <v>2</v>
      </c>
      <c r="K28" s="12">
        <f>E28-J28</f>
        <v>1</v>
      </c>
      <c r="L28" s="12"/>
      <c r="M28" s="12"/>
      <c r="N28" s="12"/>
      <c r="O28" s="12">
        <f>E28/5</f>
        <v>0.6</v>
      </c>
      <c r="P28" s="14"/>
      <c r="Q28" s="14"/>
      <c r="R28" s="12"/>
      <c r="S28" s="12">
        <f>(F28+P28)/O28</f>
        <v>-5</v>
      </c>
      <c r="T28" s="12">
        <f>F28/O28</f>
        <v>-5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/>
      <c r="AF28" s="12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5" t="s">
        <v>63</v>
      </c>
      <c r="B29" s="16" t="s">
        <v>52</v>
      </c>
      <c r="C29" s="16">
        <v>88.302000000000007</v>
      </c>
      <c r="D29" s="16"/>
      <c r="E29" s="16">
        <v>9.1300000000000008</v>
      </c>
      <c r="F29" s="17">
        <v>79.171999999999997</v>
      </c>
      <c r="G29" s="7">
        <v>1</v>
      </c>
      <c r="H29" s="1">
        <v>150</v>
      </c>
      <c r="I29" s="1">
        <v>5038596</v>
      </c>
      <c r="J29" s="1">
        <v>9.6199999999999992</v>
      </c>
      <c r="K29" s="1">
        <f t="shared" si="2"/>
        <v>-0.48999999999999844</v>
      </c>
      <c r="L29" s="1"/>
      <c r="M29" s="1"/>
      <c r="N29" s="1"/>
      <c r="O29" s="1">
        <f t="shared" si="3"/>
        <v>1.8260000000000001</v>
      </c>
      <c r="P29" s="5"/>
      <c r="Q29" s="5"/>
      <c r="R29" s="1"/>
      <c r="S29" s="1">
        <f t="shared" si="4"/>
        <v>43.358159912376777</v>
      </c>
      <c r="T29" s="1">
        <f t="shared" si="5"/>
        <v>43.358159912376777</v>
      </c>
      <c r="U29" s="1">
        <v>0.48799999999999999</v>
      </c>
      <c r="V29" s="1">
        <v>0.98199999999999998</v>
      </c>
      <c r="W29" s="1">
        <v>3.47</v>
      </c>
      <c r="X29" s="1">
        <v>0</v>
      </c>
      <c r="Y29" s="1">
        <v>1.8777999999999999</v>
      </c>
      <c r="Z29" s="1">
        <v>3.0019999999999998</v>
      </c>
      <c r="AA29" s="1">
        <v>0.98000000000000009</v>
      </c>
      <c r="AB29" s="1">
        <v>1.0920000000000001</v>
      </c>
      <c r="AC29" s="1">
        <v>0</v>
      </c>
      <c r="AD29" s="1">
        <v>0</v>
      </c>
      <c r="AE29" s="21" t="s">
        <v>37</v>
      </c>
      <c r="AF29" s="1">
        <f>G29*P29</f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ht="15.75" thickBot="1" x14ac:dyDescent="0.3">
      <c r="A30" s="18" t="s">
        <v>80</v>
      </c>
      <c r="B30" s="19" t="s">
        <v>52</v>
      </c>
      <c r="C30" s="19"/>
      <c r="D30" s="19"/>
      <c r="E30" s="19">
        <v>2.66</v>
      </c>
      <c r="F30" s="20">
        <v>-2.66</v>
      </c>
      <c r="G30" s="13">
        <v>0</v>
      </c>
      <c r="H30" s="12" t="e">
        <v>#N/A</v>
      </c>
      <c r="I30" s="12" t="s">
        <v>36</v>
      </c>
      <c r="J30" s="12">
        <v>2.5</v>
      </c>
      <c r="K30" s="12">
        <f>E30-J30</f>
        <v>0.16000000000000014</v>
      </c>
      <c r="L30" s="12"/>
      <c r="M30" s="12"/>
      <c r="N30" s="12"/>
      <c r="O30" s="12">
        <f>E30/5</f>
        <v>0.53200000000000003</v>
      </c>
      <c r="P30" s="14"/>
      <c r="Q30" s="14"/>
      <c r="R30" s="12"/>
      <c r="S30" s="12">
        <f>(F30+P30)/O30</f>
        <v>-5</v>
      </c>
      <c r="T30" s="12">
        <f>F30/O30</f>
        <v>-5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/>
      <c r="AF30" s="12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26" t="s">
        <v>64</v>
      </c>
      <c r="B31" s="27" t="s">
        <v>52</v>
      </c>
      <c r="C31" s="27"/>
      <c r="D31" s="27"/>
      <c r="E31" s="27"/>
      <c r="F31" s="28"/>
      <c r="G31" s="24">
        <v>1</v>
      </c>
      <c r="H31" s="23">
        <v>120</v>
      </c>
      <c r="I31" s="23">
        <v>8785204</v>
      </c>
      <c r="J31" s="23"/>
      <c r="K31" s="23">
        <f t="shared" si="2"/>
        <v>0</v>
      </c>
      <c r="L31" s="23"/>
      <c r="M31" s="23"/>
      <c r="N31" s="23"/>
      <c r="O31" s="23">
        <f t="shared" si="3"/>
        <v>0</v>
      </c>
      <c r="P31" s="25"/>
      <c r="Q31" s="25"/>
      <c r="R31" s="23"/>
      <c r="S31" s="23" t="e">
        <f t="shared" si="4"/>
        <v>#DIV/0!</v>
      </c>
      <c r="T31" s="23" t="e">
        <f t="shared" si="5"/>
        <v>#DIV/0!</v>
      </c>
      <c r="U31" s="23">
        <v>0</v>
      </c>
      <c r="V31" s="23">
        <v>0</v>
      </c>
      <c r="W31" s="23">
        <v>0</v>
      </c>
      <c r="X31" s="23">
        <v>0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23">
        <v>0</v>
      </c>
      <c r="AE31" s="23" t="s">
        <v>65</v>
      </c>
      <c r="AF31" s="23">
        <f>G31*P31</f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ht="15.75" thickBot="1" x14ac:dyDescent="0.3">
      <c r="A32" s="18" t="s">
        <v>81</v>
      </c>
      <c r="B32" s="19" t="s">
        <v>52</v>
      </c>
      <c r="C32" s="19">
        <v>45.203000000000003</v>
      </c>
      <c r="D32" s="19"/>
      <c r="E32" s="19"/>
      <c r="F32" s="20">
        <v>45.203000000000003</v>
      </c>
      <c r="G32" s="13">
        <v>0</v>
      </c>
      <c r="H32" s="12" t="e">
        <v>#N/A</v>
      </c>
      <c r="I32" s="12" t="s">
        <v>36</v>
      </c>
      <c r="J32" s="12"/>
      <c r="K32" s="12">
        <f>E32-J32</f>
        <v>0</v>
      </c>
      <c r="L32" s="12"/>
      <c r="M32" s="12"/>
      <c r="N32" s="12"/>
      <c r="O32" s="12">
        <f>E32/5</f>
        <v>0</v>
      </c>
      <c r="P32" s="14"/>
      <c r="Q32" s="14"/>
      <c r="R32" s="12"/>
      <c r="S32" s="12" t="e">
        <f>(F32+P32)/O32</f>
        <v>#DIV/0!</v>
      </c>
      <c r="T32" s="12" t="e">
        <f>F32/O32</f>
        <v>#DIV/0!</v>
      </c>
      <c r="U32" s="12">
        <v>0</v>
      </c>
      <c r="V32" s="12">
        <v>0.69100000000000006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21" t="s">
        <v>37</v>
      </c>
      <c r="AF32" s="12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5" t="s">
        <v>66</v>
      </c>
      <c r="B33" s="16" t="s">
        <v>52</v>
      </c>
      <c r="C33" s="16">
        <v>39.095999999999997</v>
      </c>
      <c r="D33" s="16"/>
      <c r="E33" s="16">
        <v>3.4940000000000002</v>
      </c>
      <c r="F33" s="17">
        <v>35.601999999999997</v>
      </c>
      <c r="G33" s="7">
        <v>1</v>
      </c>
      <c r="H33" s="1">
        <v>180</v>
      </c>
      <c r="I33" s="1">
        <v>5038619</v>
      </c>
      <c r="J33" s="1">
        <v>2.5</v>
      </c>
      <c r="K33" s="1">
        <f t="shared" si="2"/>
        <v>0.99400000000000022</v>
      </c>
      <c r="L33" s="1"/>
      <c r="M33" s="1"/>
      <c r="N33" s="1"/>
      <c r="O33" s="1">
        <f t="shared" si="3"/>
        <v>0.69880000000000009</v>
      </c>
      <c r="P33" s="5"/>
      <c r="Q33" s="5"/>
      <c r="R33" s="1"/>
      <c r="S33" s="1">
        <f t="shared" si="4"/>
        <v>50.947338294218646</v>
      </c>
      <c r="T33" s="1">
        <f t="shared" si="5"/>
        <v>50.947338294218646</v>
      </c>
      <c r="U33" s="1">
        <v>0.68959999999999999</v>
      </c>
      <c r="V33" s="1">
        <v>0</v>
      </c>
      <c r="W33" s="1">
        <v>0.67400000000000004</v>
      </c>
      <c r="X33" s="1">
        <v>0</v>
      </c>
      <c r="Y33" s="1">
        <v>0</v>
      </c>
      <c r="Z33" s="1">
        <v>0</v>
      </c>
      <c r="AA33" s="1">
        <v>0</v>
      </c>
      <c r="AB33" s="1">
        <v>0.69359999999999999</v>
      </c>
      <c r="AC33" s="1">
        <v>0</v>
      </c>
      <c r="AD33" s="1">
        <v>2.0139999999999998</v>
      </c>
      <c r="AE33" s="21" t="s">
        <v>37</v>
      </c>
      <c r="AF33" s="1">
        <f>G33*P33</f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ht="15.75" thickBot="1" x14ac:dyDescent="0.3">
      <c r="A34" s="18" t="s">
        <v>83</v>
      </c>
      <c r="B34" s="19" t="s">
        <v>52</v>
      </c>
      <c r="C34" s="19">
        <v>40.384</v>
      </c>
      <c r="D34" s="19"/>
      <c r="E34" s="19">
        <v>3.4039999999999999</v>
      </c>
      <c r="F34" s="20">
        <v>36.979999999999997</v>
      </c>
      <c r="G34" s="13">
        <v>0</v>
      </c>
      <c r="H34" s="12" t="e">
        <v>#N/A</v>
      </c>
      <c r="I34" s="12" t="s">
        <v>36</v>
      </c>
      <c r="J34" s="12">
        <v>2.5</v>
      </c>
      <c r="K34" s="12">
        <f>E34-J34</f>
        <v>0.90399999999999991</v>
      </c>
      <c r="L34" s="12"/>
      <c r="M34" s="12"/>
      <c r="N34" s="12"/>
      <c r="O34" s="12">
        <f>E34/5</f>
        <v>0.68079999999999996</v>
      </c>
      <c r="P34" s="14"/>
      <c r="Q34" s="14"/>
      <c r="R34" s="12"/>
      <c r="S34" s="12">
        <f>(F34+P34)/O34</f>
        <v>54.318448883666271</v>
      </c>
      <c r="T34" s="12">
        <f>F34/O34</f>
        <v>54.318448883666271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1.4312</v>
      </c>
      <c r="AA34" s="12">
        <v>0</v>
      </c>
      <c r="AB34" s="12">
        <v>0</v>
      </c>
      <c r="AC34" s="12">
        <v>0</v>
      </c>
      <c r="AD34" s="12">
        <v>0</v>
      </c>
      <c r="AE34" s="21" t="s">
        <v>37</v>
      </c>
      <c r="AF34" s="12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5" t="s">
        <v>68</v>
      </c>
      <c r="B35" s="16" t="s">
        <v>52</v>
      </c>
      <c r="C35" s="16"/>
      <c r="D35" s="16"/>
      <c r="E35" s="16"/>
      <c r="F35" s="17"/>
      <c r="G35" s="7">
        <v>1</v>
      </c>
      <c r="H35" s="1">
        <v>150</v>
      </c>
      <c r="I35" s="1">
        <v>5038572</v>
      </c>
      <c r="J35" s="1"/>
      <c r="K35" s="1">
        <f t="shared" si="2"/>
        <v>0</v>
      </c>
      <c r="L35" s="1"/>
      <c r="M35" s="1"/>
      <c r="N35" s="1"/>
      <c r="O35" s="1">
        <f t="shared" si="3"/>
        <v>0</v>
      </c>
      <c r="P35" s="5"/>
      <c r="Q35" s="5"/>
      <c r="R35" s="1"/>
      <c r="S35" s="1" t="e">
        <f t="shared" si="4"/>
        <v>#DIV/0!</v>
      </c>
      <c r="T35" s="1" t="e">
        <f t="shared" si="5"/>
        <v>#DIV/0!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/>
      <c r="AF35" s="1">
        <f>G35*P35</f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ht="15.75" thickBot="1" x14ac:dyDescent="0.3">
      <c r="A36" s="18" t="s">
        <v>62</v>
      </c>
      <c r="B36" s="19" t="s">
        <v>52</v>
      </c>
      <c r="C36" s="19">
        <v>24.24</v>
      </c>
      <c r="D36" s="19"/>
      <c r="E36" s="19"/>
      <c r="F36" s="20">
        <v>24.24</v>
      </c>
      <c r="G36" s="13">
        <v>0</v>
      </c>
      <c r="H36" s="12" t="e">
        <v>#N/A</v>
      </c>
      <c r="I36" s="12" t="s">
        <v>36</v>
      </c>
      <c r="J36" s="12"/>
      <c r="K36" s="12">
        <f>E36-J36</f>
        <v>0</v>
      </c>
      <c r="L36" s="12"/>
      <c r="M36" s="12"/>
      <c r="N36" s="12"/>
      <c r="O36" s="12">
        <f>E36/5</f>
        <v>0</v>
      </c>
      <c r="P36" s="14"/>
      <c r="Q36" s="14"/>
      <c r="R36" s="12"/>
      <c r="S36" s="12" t="e">
        <f>(F36+P36)/O36</f>
        <v>#DIV/0!</v>
      </c>
      <c r="T36" s="12" t="e">
        <f>F36/O36</f>
        <v>#DIV/0!</v>
      </c>
      <c r="U36" s="12">
        <v>0</v>
      </c>
      <c r="V36" s="12">
        <v>0</v>
      </c>
      <c r="W36" s="12">
        <v>0.47799999999999998</v>
      </c>
      <c r="X36" s="12">
        <v>0.502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21" t="s">
        <v>37</v>
      </c>
      <c r="AF36" s="12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ht="15.75" thickBot="1" x14ac:dyDescent="0.3">
      <c r="A37" s="1" t="s">
        <v>74</v>
      </c>
      <c r="B37" s="1" t="s">
        <v>35</v>
      </c>
      <c r="C37" s="1">
        <v>82</v>
      </c>
      <c r="D37" s="1"/>
      <c r="E37" s="1">
        <v>38</v>
      </c>
      <c r="F37" s="1">
        <v>44</v>
      </c>
      <c r="G37" s="7">
        <v>0.1</v>
      </c>
      <c r="H37" s="1">
        <v>60</v>
      </c>
      <c r="I37" s="1">
        <v>8444170</v>
      </c>
      <c r="J37" s="1">
        <v>99</v>
      </c>
      <c r="K37" s="1">
        <f t="shared" ref="K37:K51" si="8">E37-J37</f>
        <v>-61</v>
      </c>
      <c r="L37" s="1"/>
      <c r="M37" s="1"/>
      <c r="N37" s="1"/>
      <c r="O37" s="1">
        <f t="shared" si="3"/>
        <v>7.6</v>
      </c>
      <c r="P37" s="5">
        <f>16*O37-F37</f>
        <v>77.599999999999994</v>
      </c>
      <c r="Q37" s="5"/>
      <c r="R37" s="1"/>
      <c r="S37" s="1">
        <f t="shared" si="4"/>
        <v>16</v>
      </c>
      <c r="T37" s="1">
        <f t="shared" si="5"/>
        <v>5.7894736842105265</v>
      </c>
      <c r="U37" s="1">
        <v>21.4</v>
      </c>
      <c r="V37" s="1">
        <v>38.200000000000003</v>
      </c>
      <c r="W37" s="1">
        <v>21.4</v>
      </c>
      <c r="X37" s="1">
        <v>29.2</v>
      </c>
      <c r="Y37" s="1">
        <v>46.6</v>
      </c>
      <c r="Z37" s="1">
        <v>19.2</v>
      </c>
      <c r="AA37" s="1">
        <v>15.8</v>
      </c>
      <c r="AB37" s="1">
        <v>39.4</v>
      </c>
      <c r="AC37" s="1">
        <v>17.600000000000001</v>
      </c>
      <c r="AD37" s="1">
        <v>0.2</v>
      </c>
      <c r="AE37" s="1"/>
      <c r="AF37" s="1">
        <f>G37*P37</f>
        <v>7.76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5" t="s">
        <v>75</v>
      </c>
      <c r="B38" s="16" t="s">
        <v>52</v>
      </c>
      <c r="C38" s="16">
        <v>105.748</v>
      </c>
      <c r="D38" s="16"/>
      <c r="E38" s="16">
        <v>5.806</v>
      </c>
      <c r="F38" s="17">
        <v>99.941999999999993</v>
      </c>
      <c r="G38" s="7">
        <v>1</v>
      </c>
      <c r="H38" s="1">
        <v>120</v>
      </c>
      <c r="I38" s="1">
        <v>5522704</v>
      </c>
      <c r="J38" s="1">
        <v>2.5</v>
      </c>
      <c r="K38" s="1">
        <f t="shared" si="8"/>
        <v>3.306</v>
      </c>
      <c r="L38" s="1"/>
      <c r="M38" s="1"/>
      <c r="N38" s="1"/>
      <c r="O38" s="1">
        <f t="shared" si="3"/>
        <v>1.1612</v>
      </c>
      <c r="P38" s="5"/>
      <c r="Q38" s="5"/>
      <c r="R38" s="1"/>
      <c r="S38" s="1">
        <f t="shared" si="4"/>
        <v>86.067860833620387</v>
      </c>
      <c r="T38" s="1">
        <f t="shared" si="5"/>
        <v>86.067860833620387</v>
      </c>
      <c r="U38" s="1">
        <v>1.6617999999999999</v>
      </c>
      <c r="V38" s="1">
        <v>3.9211999999999998</v>
      </c>
      <c r="W38" s="1">
        <v>2.9950000000000001</v>
      </c>
      <c r="X38" s="1">
        <v>6.4135999999999997</v>
      </c>
      <c r="Y38" s="1">
        <v>3.9902000000000002</v>
      </c>
      <c r="Z38" s="1">
        <v>5.8680000000000003</v>
      </c>
      <c r="AA38" s="1">
        <v>7.0596000000000014</v>
      </c>
      <c r="AB38" s="1">
        <v>4.5258000000000003</v>
      </c>
      <c r="AC38" s="1">
        <v>8.2093999999999987</v>
      </c>
      <c r="AD38" s="1">
        <v>0.59460000000000002</v>
      </c>
      <c r="AE38" s="21" t="s">
        <v>37</v>
      </c>
      <c r="AF38" s="1">
        <f>G38*P38</f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ht="15.75" thickBot="1" x14ac:dyDescent="0.3">
      <c r="A39" s="18" t="s">
        <v>72</v>
      </c>
      <c r="B39" s="19" t="s">
        <v>52</v>
      </c>
      <c r="C39" s="19">
        <v>-2.9079999999999999</v>
      </c>
      <c r="D39" s="19"/>
      <c r="E39" s="19"/>
      <c r="F39" s="20">
        <v>-2.9079999999999999</v>
      </c>
      <c r="G39" s="13">
        <v>0</v>
      </c>
      <c r="H39" s="12" t="e">
        <v>#N/A</v>
      </c>
      <c r="I39" s="12" t="s">
        <v>36</v>
      </c>
      <c r="J39" s="12">
        <v>2.5</v>
      </c>
      <c r="K39" s="12">
        <f>E39-J39</f>
        <v>-2.5</v>
      </c>
      <c r="L39" s="12"/>
      <c r="M39" s="12"/>
      <c r="N39" s="12"/>
      <c r="O39" s="12">
        <f>E39/5</f>
        <v>0</v>
      </c>
      <c r="P39" s="14"/>
      <c r="Q39" s="14"/>
      <c r="R39" s="12"/>
      <c r="S39" s="12" t="e">
        <f>(F39+P39)/O39</f>
        <v>#DIV/0!</v>
      </c>
      <c r="T39" s="12" t="e">
        <f>F39/O39</f>
        <v>#DIV/0!</v>
      </c>
      <c r="U39" s="12">
        <v>0.58160000000000001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/>
      <c r="AF39" s="12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5" t="s">
        <v>76</v>
      </c>
      <c r="B40" s="16" t="s">
        <v>35</v>
      </c>
      <c r="C40" s="16">
        <v>137</v>
      </c>
      <c r="D40" s="16"/>
      <c r="E40" s="16">
        <v>32</v>
      </c>
      <c r="F40" s="17">
        <v>105</v>
      </c>
      <c r="G40" s="7">
        <v>0.14000000000000001</v>
      </c>
      <c r="H40" s="1">
        <v>180</v>
      </c>
      <c r="I40" s="1">
        <v>9988391</v>
      </c>
      <c r="J40" s="1">
        <v>33</v>
      </c>
      <c r="K40" s="1">
        <f t="shared" si="8"/>
        <v>-1</v>
      </c>
      <c r="L40" s="1"/>
      <c r="M40" s="1"/>
      <c r="N40" s="1"/>
      <c r="O40" s="1">
        <f t="shared" si="3"/>
        <v>6.4</v>
      </c>
      <c r="P40" s="5">
        <f>20*(O40+O41)-F40-F41</f>
        <v>27</v>
      </c>
      <c r="Q40" s="5"/>
      <c r="R40" s="1"/>
      <c r="S40" s="1">
        <f t="shared" si="4"/>
        <v>20.625</v>
      </c>
      <c r="T40" s="1">
        <f t="shared" si="5"/>
        <v>16.40625</v>
      </c>
      <c r="U40" s="1">
        <v>6.2</v>
      </c>
      <c r="V40" s="1">
        <v>5</v>
      </c>
      <c r="W40" s="1">
        <v>4.2</v>
      </c>
      <c r="X40" s="1">
        <v>9.4</v>
      </c>
      <c r="Y40" s="1">
        <v>8.1999999999999993</v>
      </c>
      <c r="Z40" s="1">
        <v>10.8</v>
      </c>
      <c r="AA40" s="1">
        <v>8.4</v>
      </c>
      <c r="AB40" s="1">
        <v>8.8000000000000007</v>
      </c>
      <c r="AC40" s="1">
        <v>10.8</v>
      </c>
      <c r="AD40" s="1">
        <v>2.6</v>
      </c>
      <c r="AE40" s="1"/>
      <c r="AF40" s="1">
        <f>G40*P40</f>
        <v>3.7800000000000002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ht="15.75" thickBot="1" x14ac:dyDescent="0.3">
      <c r="A41" s="18" t="s">
        <v>77</v>
      </c>
      <c r="B41" s="19" t="s">
        <v>35</v>
      </c>
      <c r="C41" s="19">
        <v>-4</v>
      </c>
      <c r="D41" s="19"/>
      <c r="E41" s="19"/>
      <c r="F41" s="20">
        <v>-4</v>
      </c>
      <c r="G41" s="13">
        <v>0</v>
      </c>
      <c r="H41" s="12" t="e">
        <v>#N/A</v>
      </c>
      <c r="I41" s="12" t="s">
        <v>36</v>
      </c>
      <c r="J41" s="12"/>
      <c r="K41" s="12">
        <f t="shared" si="8"/>
        <v>0</v>
      </c>
      <c r="L41" s="12"/>
      <c r="M41" s="12"/>
      <c r="N41" s="12"/>
      <c r="O41" s="12">
        <f t="shared" si="3"/>
        <v>0</v>
      </c>
      <c r="P41" s="14"/>
      <c r="Q41" s="14"/>
      <c r="R41" s="12"/>
      <c r="S41" s="12" t="e">
        <f t="shared" si="4"/>
        <v>#DIV/0!</v>
      </c>
      <c r="T41" s="12" t="e">
        <f t="shared" si="5"/>
        <v>#DIV/0!</v>
      </c>
      <c r="U41" s="12">
        <v>0.6</v>
      </c>
      <c r="V41" s="12">
        <v>0</v>
      </c>
      <c r="W41" s="12">
        <v>0.2</v>
      </c>
      <c r="X41" s="12">
        <v>0.2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/>
      <c r="AF41" s="12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78</v>
      </c>
      <c r="B42" s="1" t="s">
        <v>35</v>
      </c>
      <c r="C42" s="1">
        <v>113</v>
      </c>
      <c r="D42" s="1"/>
      <c r="E42" s="1">
        <v>47</v>
      </c>
      <c r="F42" s="1">
        <v>66</v>
      </c>
      <c r="G42" s="7">
        <v>0.18</v>
      </c>
      <c r="H42" s="1">
        <v>270</v>
      </c>
      <c r="I42" s="1">
        <v>9988681</v>
      </c>
      <c r="J42" s="1">
        <v>48</v>
      </c>
      <c r="K42" s="1">
        <f t="shared" si="8"/>
        <v>-1</v>
      </c>
      <c r="L42" s="1"/>
      <c r="M42" s="1"/>
      <c r="N42" s="1"/>
      <c r="O42" s="1">
        <f t="shared" si="3"/>
        <v>9.4</v>
      </c>
      <c r="P42" s="5">
        <f t="shared" ref="P42" si="9">20*O42-F42</f>
        <v>122</v>
      </c>
      <c r="Q42" s="5"/>
      <c r="R42" s="1"/>
      <c r="S42" s="1">
        <f t="shared" si="4"/>
        <v>20</v>
      </c>
      <c r="T42" s="1">
        <f t="shared" si="5"/>
        <v>7.0212765957446805</v>
      </c>
      <c r="U42" s="1">
        <v>9.1999999999999993</v>
      </c>
      <c r="V42" s="1">
        <v>3.6</v>
      </c>
      <c r="W42" s="1">
        <v>5</v>
      </c>
      <c r="X42" s="1">
        <v>9</v>
      </c>
      <c r="Y42" s="1">
        <v>2</v>
      </c>
      <c r="Z42" s="1">
        <v>5.6</v>
      </c>
      <c r="AA42" s="1">
        <v>11.2</v>
      </c>
      <c r="AB42" s="1">
        <v>11.4</v>
      </c>
      <c r="AC42" s="1">
        <v>7.2</v>
      </c>
      <c r="AD42" s="1">
        <v>7.4</v>
      </c>
      <c r="AE42" s="1" t="s">
        <v>79</v>
      </c>
      <c r="AF42" s="1">
        <f t="shared" ref="AF42:AF47" si="10">G42*P42</f>
        <v>21.96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82</v>
      </c>
      <c r="B43" s="1" t="s">
        <v>52</v>
      </c>
      <c r="C43" s="1">
        <v>152.18</v>
      </c>
      <c r="D43" s="1"/>
      <c r="E43" s="1"/>
      <c r="F43" s="1">
        <v>152.18</v>
      </c>
      <c r="G43" s="7">
        <v>1</v>
      </c>
      <c r="H43" s="1">
        <v>120</v>
      </c>
      <c r="I43" s="1">
        <v>8785198</v>
      </c>
      <c r="J43" s="1"/>
      <c r="K43" s="1">
        <f t="shared" si="8"/>
        <v>0</v>
      </c>
      <c r="L43" s="1"/>
      <c r="M43" s="1"/>
      <c r="N43" s="1"/>
      <c r="O43" s="1">
        <f t="shared" si="3"/>
        <v>0</v>
      </c>
      <c r="P43" s="5"/>
      <c r="Q43" s="5"/>
      <c r="R43" s="1"/>
      <c r="S43" s="1" t="e">
        <f t="shared" si="4"/>
        <v>#DIV/0!</v>
      </c>
      <c r="T43" s="1" t="e">
        <f t="shared" si="5"/>
        <v>#DIV/0!</v>
      </c>
      <c r="U43" s="1">
        <v>1.242</v>
      </c>
      <c r="V43" s="1">
        <v>3.7650000000000001</v>
      </c>
      <c r="W43" s="1">
        <v>2.5430000000000001</v>
      </c>
      <c r="X43" s="1">
        <v>2.5299999999999998</v>
      </c>
      <c r="Y43" s="1">
        <v>1.2470000000000001</v>
      </c>
      <c r="Z43" s="1">
        <v>10.0128</v>
      </c>
      <c r="AA43" s="1">
        <v>4.4471999999999996</v>
      </c>
      <c r="AB43" s="1">
        <v>1.9418</v>
      </c>
      <c r="AC43" s="1">
        <v>3.9049999999999998</v>
      </c>
      <c r="AD43" s="1">
        <v>13.333</v>
      </c>
      <c r="AE43" s="22" t="s">
        <v>97</v>
      </c>
      <c r="AF43" s="1">
        <f t="shared" si="10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84</v>
      </c>
      <c r="B44" s="1" t="s">
        <v>35</v>
      </c>
      <c r="C44" s="1">
        <v>398</v>
      </c>
      <c r="D44" s="1"/>
      <c r="E44" s="1">
        <v>1</v>
      </c>
      <c r="F44" s="1"/>
      <c r="G44" s="7">
        <v>0.1</v>
      </c>
      <c r="H44" s="1">
        <v>60</v>
      </c>
      <c r="I44" s="1">
        <v>8444187</v>
      </c>
      <c r="J44" s="1">
        <v>130</v>
      </c>
      <c r="K44" s="1">
        <f t="shared" si="8"/>
        <v>-129</v>
      </c>
      <c r="L44" s="1"/>
      <c r="M44" s="1"/>
      <c r="N44" s="1"/>
      <c r="O44" s="1">
        <f t="shared" si="3"/>
        <v>0.2</v>
      </c>
      <c r="P44" s="5">
        <v>80</v>
      </c>
      <c r="Q44" s="5"/>
      <c r="R44" s="1"/>
      <c r="S44" s="1">
        <f t="shared" si="4"/>
        <v>400</v>
      </c>
      <c r="T44" s="1">
        <f t="shared" si="5"/>
        <v>0</v>
      </c>
      <c r="U44" s="1">
        <v>0.4</v>
      </c>
      <c r="V44" s="1">
        <v>3.6</v>
      </c>
      <c r="W44" s="1">
        <v>14.4</v>
      </c>
      <c r="X44" s="1">
        <v>5.2</v>
      </c>
      <c r="Y44" s="1">
        <v>30.6</v>
      </c>
      <c r="Z44" s="1">
        <v>34.200000000000003</v>
      </c>
      <c r="AA44" s="1">
        <v>8</v>
      </c>
      <c r="AB44" s="1">
        <v>9.6</v>
      </c>
      <c r="AC44" s="1">
        <v>28.4</v>
      </c>
      <c r="AD44" s="1">
        <v>3.2</v>
      </c>
      <c r="AE44" s="1" t="s">
        <v>85</v>
      </c>
      <c r="AF44" s="1">
        <f t="shared" si="10"/>
        <v>8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86</v>
      </c>
      <c r="B45" s="1" t="s">
        <v>35</v>
      </c>
      <c r="C45" s="1">
        <v>335</v>
      </c>
      <c r="D45" s="1">
        <v>288</v>
      </c>
      <c r="E45" s="1">
        <v>156</v>
      </c>
      <c r="F45" s="1">
        <v>467</v>
      </c>
      <c r="G45" s="7">
        <v>0.1</v>
      </c>
      <c r="H45" s="1">
        <v>90</v>
      </c>
      <c r="I45" s="1">
        <v>8444194</v>
      </c>
      <c r="J45" s="1">
        <v>167</v>
      </c>
      <c r="K45" s="1">
        <f t="shared" si="8"/>
        <v>-11</v>
      </c>
      <c r="L45" s="1"/>
      <c r="M45" s="1"/>
      <c r="N45" s="1"/>
      <c r="O45" s="1">
        <f t="shared" si="3"/>
        <v>31.2</v>
      </c>
      <c r="P45" s="5">
        <f>18*O45-F45</f>
        <v>94.600000000000023</v>
      </c>
      <c r="Q45" s="5"/>
      <c r="R45" s="1"/>
      <c r="S45" s="1">
        <f t="shared" si="4"/>
        <v>18</v>
      </c>
      <c r="T45" s="1">
        <f t="shared" si="5"/>
        <v>14.967948717948719</v>
      </c>
      <c r="U45" s="1">
        <v>29.6</v>
      </c>
      <c r="V45" s="1">
        <v>34</v>
      </c>
      <c r="W45" s="1">
        <v>26.8</v>
      </c>
      <c r="X45" s="1">
        <v>34.6</v>
      </c>
      <c r="Y45" s="1">
        <v>40</v>
      </c>
      <c r="Z45" s="1">
        <v>33</v>
      </c>
      <c r="AA45" s="1">
        <v>33.6</v>
      </c>
      <c r="AB45" s="1">
        <v>36.799999999999997</v>
      </c>
      <c r="AC45" s="1">
        <v>15.6</v>
      </c>
      <c r="AD45" s="1">
        <v>31.2</v>
      </c>
      <c r="AE45" s="1" t="s">
        <v>87</v>
      </c>
      <c r="AF45" s="1">
        <f t="shared" si="10"/>
        <v>9.4600000000000026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ht="15.75" thickBot="1" x14ac:dyDescent="0.3">
      <c r="A46" s="1" t="s">
        <v>88</v>
      </c>
      <c r="B46" s="1" t="s">
        <v>35</v>
      </c>
      <c r="C46" s="1">
        <v>229</v>
      </c>
      <c r="D46" s="1"/>
      <c r="E46" s="1">
        <v>16</v>
      </c>
      <c r="F46" s="1">
        <v>213</v>
      </c>
      <c r="G46" s="7">
        <v>0.2</v>
      </c>
      <c r="H46" s="1">
        <v>120</v>
      </c>
      <c r="I46" s="1">
        <v>783798</v>
      </c>
      <c r="J46" s="1">
        <v>21</v>
      </c>
      <c r="K46" s="1">
        <f t="shared" si="8"/>
        <v>-5</v>
      </c>
      <c r="L46" s="1"/>
      <c r="M46" s="1"/>
      <c r="N46" s="1"/>
      <c r="O46" s="1">
        <f t="shared" si="3"/>
        <v>3.2</v>
      </c>
      <c r="P46" s="5"/>
      <c r="Q46" s="5"/>
      <c r="R46" s="1"/>
      <c r="S46" s="1">
        <f t="shared" si="4"/>
        <v>66.5625</v>
      </c>
      <c r="T46" s="1">
        <f t="shared" si="5"/>
        <v>66.5625</v>
      </c>
      <c r="U46" s="1">
        <v>7.2</v>
      </c>
      <c r="V46" s="1">
        <v>18.600000000000001</v>
      </c>
      <c r="W46" s="1">
        <v>2.4</v>
      </c>
      <c r="X46" s="1">
        <v>12</v>
      </c>
      <c r="Y46" s="1">
        <v>21.4</v>
      </c>
      <c r="Z46" s="1">
        <v>5</v>
      </c>
      <c r="AA46" s="1">
        <v>4.2</v>
      </c>
      <c r="AB46" s="1">
        <v>12.2</v>
      </c>
      <c r="AC46" s="1">
        <v>18</v>
      </c>
      <c r="AD46" s="1">
        <v>1.4</v>
      </c>
      <c r="AE46" s="22" t="s">
        <v>98</v>
      </c>
      <c r="AF46" s="1">
        <f t="shared" si="10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5" t="s">
        <v>89</v>
      </c>
      <c r="B47" s="16" t="s">
        <v>52</v>
      </c>
      <c r="C47" s="16">
        <v>195.11799999999999</v>
      </c>
      <c r="D47" s="16"/>
      <c r="E47" s="16"/>
      <c r="F47" s="17">
        <v>195.11799999999999</v>
      </c>
      <c r="G47" s="7">
        <v>1</v>
      </c>
      <c r="H47" s="1">
        <v>120</v>
      </c>
      <c r="I47" s="1">
        <v>783811</v>
      </c>
      <c r="J47" s="1"/>
      <c r="K47" s="1">
        <f t="shared" si="8"/>
        <v>0</v>
      </c>
      <c r="L47" s="1"/>
      <c r="M47" s="1"/>
      <c r="N47" s="1"/>
      <c r="O47" s="1">
        <f t="shared" si="3"/>
        <v>0</v>
      </c>
      <c r="P47" s="5"/>
      <c r="Q47" s="5"/>
      <c r="R47" s="1"/>
      <c r="S47" s="1" t="e">
        <f t="shared" si="4"/>
        <v>#DIV/0!</v>
      </c>
      <c r="T47" s="1" t="e">
        <f t="shared" si="5"/>
        <v>#DIV/0!</v>
      </c>
      <c r="U47" s="1">
        <v>0</v>
      </c>
      <c r="V47" s="1">
        <v>0.63800000000000001</v>
      </c>
      <c r="W47" s="1">
        <v>0.7</v>
      </c>
      <c r="X47" s="1">
        <v>1.4343999999999999</v>
      </c>
      <c r="Y47" s="1">
        <v>0</v>
      </c>
      <c r="Z47" s="1">
        <v>1.3974</v>
      </c>
      <c r="AA47" s="1">
        <v>0</v>
      </c>
      <c r="AB47" s="1">
        <v>9.1939999999999991</v>
      </c>
      <c r="AC47" s="1">
        <v>0.65500000000000003</v>
      </c>
      <c r="AD47" s="1">
        <v>1.907</v>
      </c>
      <c r="AE47" s="21" t="s">
        <v>37</v>
      </c>
      <c r="AF47" s="1">
        <f t="shared" si="10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ht="15.75" thickBot="1" x14ac:dyDescent="0.3">
      <c r="A48" s="18" t="s">
        <v>90</v>
      </c>
      <c r="B48" s="19" t="s">
        <v>52</v>
      </c>
      <c r="C48" s="19">
        <v>-17.324999999999999</v>
      </c>
      <c r="D48" s="19"/>
      <c r="E48" s="19"/>
      <c r="F48" s="20">
        <v>-17.324999999999999</v>
      </c>
      <c r="G48" s="13">
        <v>0</v>
      </c>
      <c r="H48" s="12" t="e">
        <v>#N/A</v>
      </c>
      <c r="I48" s="12" t="s">
        <v>36</v>
      </c>
      <c r="J48" s="12"/>
      <c r="K48" s="12">
        <f t="shared" si="8"/>
        <v>0</v>
      </c>
      <c r="L48" s="12"/>
      <c r="M48" s="12"/>
      <c r="N48" s="12"/>
      <c r="O48" s="12">
        <f t="shared" si="3"/>
        <v>0</v>
      </c>
      <c r="P48" s="14"/>
      <c r="Q48" s="14"/>
      <c r="R48" s="12"/>
      <c r="S48" s="12" t="e">
        <f t="shared" si="4"/>
        <v>#DIV/0!</v>
      </c>
      <c r="T48" s="12" t="e">
        <f t="shared" si="5"/>
        <v>#DIV/0!</v>
      </c>
      <c r="U48" s="12">
        <v>0</v>
      </c>
      <c r="V48" s="12">
        <v>2.0449999999999999</v>
      </c>
      <c r="W48" s="12">
        <v>0.72099999999999997</v>
      </c>
      <c r="X48" s="12">
        <v>1.982</v>
      </c>
      <c r="Y48" s="12">
        <v>1.9850000000000001</v>
      </c>
      <c r="Z48" s="12">
        <v>1.9752000000000001</v>
      </c>
      <c r="AA48" s="12">
        <v>2.6577999999999999</v>
      </c>
      <c r="AB48" s="12">
        <v>1.2210000000000001</v>
      </c>
      <c r="AC48" s="12">
        <v>2.5489999999999999</v>
      </c>
      <c r="AD48" s="12">
        <v>2.5950000000000002</v>
      </c>
      <c r="AE48" s="12"/>
      <c r="AF48" s="12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ht="15.75" thickBot="1" x14ac:dyDescent="0.3">
      <c r="A49" s="1" t="s">
        <v>91</v>
      </c>
      <c r="B49" s="1" t="s">
        <v>35</v>
      </c>
      <c r="C49" s="1">
        <v>177</v>
      </c>
      <c r="D49" s="1"/>
      <c r="E49" s="1">
        <v>14</v>
      </c>
      <c r="F49" s="1">
        <v>163</v>
      </c>
      <c r="G49" s="7">
        <v>0.2</v>
      </c>
      <c r="H49" s="1">
        <v>120</v>
      </c>
      <c r="I49" s="1">
        <v>783804</v>
      </c>
      <c r="J49" s="1">
        <v>21</v>
      </c>
      <c r="K49" s="1">
        <f t="shared" si="8"/>
        <v>-7</v>
      </c>
      <c r="L49" s="1"/>
      <c r="M49" s="1"/>
      <c r="N49" s="1"/>
      <c r="O49" s="1">
        <f t="shared" si="3"/>
        <v>2.8</v>
      </c>
      <c r="P49" s="5"/>
      <c r="Q49" s="5"/>
      <c r="R49" s="1"/>
      <c r="S49" s="1">
        <f t="shared" si="4"/>
        <v>58.214285714285715</v>
      </c>
      <c r="T49" s="1">
        <f t="shared" si="5"/>
        <v>58.214285714285715</v>
      </c>
      <c r="U49" s="1">
        <v>6.6</v>
      </c>
      <c r="V49" s="1">
        <v>17</v>
      </c>
      <c r="W49" s="1">
        <v>4.4000000000000004</v>
      </c>
      <c r="X49" s="1">
        <v>15.4</v>
      </c>
      <c r="Y49" s="1">
        <v>17.2</v>
      </c>
      <c r="Z49" s="1">
        <v>19</v>
      </c>
      <c r="AA49" s="1">
        <v>2</v>
      </c>
      <c r="AB49" s="1">
        <v>8.6</v>
      </c>
      <c r="AC49" s="1">
        <v>17.600000000000001</v>
      </c>
      <c r="AD49" s="1">
        <v>2</v>
      </c>
      <c r="AE49" s="21" t="s">
        <v>37</v>
      </c>
      <c r="AF49" s="1">
        <f>G49*P49</f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5" t="s">
        <v>92</v>
      </c>
      <c r="B50" s="16" t="s">
        <v>52</v>
      </c>
      <c r="C50" s="16">
        <v>711.16300000000001</v>
      </c>
      <c r="D50" s="16"/>
      <c r="E50" s="16">
        <v>10.436</v>
      </c>
      <c r="F50" s="17">
        <v>700.72699999999998</v>
      </c>
      <c r="G50" s="7">
        <v>1</v>
      </c>
      <c r="H50" s="1">
        <v>120</v>
      </c>
      <c r="I50" s="1">
        <v>783828</v>
      </c>
      <c r="J50" s="1">
        <v>10.5</v>
      </c>
      <c r="K50" s="1">
        <f t="shared" si="8"/>
        <v>-6.4000000000000057E-2</v>
      </c>
      <c r="L50" s="1"/>
      <c r="M50" s="1"/>
      <c r="N50" s="1"/>
      <c r="O50" s="1">
        <f t="shared" si="3"/>
        <v>2.0872000000000002</v>
      </c>
      <c r="P50" s="5"/>
      <c r="Q50" s="5"/>
      <c r="R50" s="1"/>
      <c r="S50" s="1">
        <f t="shared" si="4"/>
        <v>335.7258528171713</v>
      </c>
      <c r="T50" s="1">
        <f t="shared" si="5"/>
        <v>335.7258528171713</v>
      </c>
      <c r="U50" s="1">
        <v>2.1063999999999998</v>
      </c>
      <c r="V50" s="1">
        <v>2.0756000000000001</v>
      </c>
      <c r="W50" s="1">
        <v>1.4059999999999999</v>
      </c>
      <c r="X50" s="1">
        <v>8.6617999999999995</v>
      </c>
      <c r="Y50" s="1">
        <v>8.5107999999999997</v>
      </c>
      <c r="Z50" s="1">
        <v>8.6311999999999998</v>
      </c>
      <c r="AA50" s="1">
        <v>5.75</v>
      </c>
      <c r="AB50" s="1">
        <v>5.6760000000000002</v>
      </c>
      <c r="AC50" s="1">
        <v>9.1804000000000006</v>
      </c>
      <c r="AD50" s="1">
        <v>6.2431999999999999</v>
      </c>
      <c r="AE50" s="22" t="s">
        <v>99</v>
      </c>
      <c r="AF50" s="1">
        <f>G50*P50</f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ht="15.75" thickBot="1" x14ac:dyDescent="0.3">
      <c r="A51" s="18" t="s">
        <v>93</v>
      </c>
      <c r="B51" s="19" t="s">
        <v>52</v>
      </c>
      <c r="C51" s="19">
        <v>-223.70500000000001</v>
      </c>
      <c r="D51" s="19"/>
      <c r="E51" s="19">
        <v>49.537999999999997</v>
      </c>
      <c r="F51" s="20">
        <v>-273.24299999999999</v>
      </c>
      <c r="G51" s="13">
        <v>0</v>
      </c>
      <c r="H51" s="12" t="e">
        <v>#N/A</v>
      </c>
      <c r="I51" s="12" t="s">
        <v>36</v>
      </c>
      <c r="J51" s="12">
        <v>52.5</v>
      </c>
      <c r="K51" s="12">
        <f t="shared" si="8"/>
        <v>-2.9620000000000033</v>
      </c>
      <c r="L51" s="12"/>
      <c r="M51" s="12"/>
      <c r="N51" s="12"/>
      <c r="O51" s="12">
        <f t="shared" si="3"/>
        <v>9.9075999999999986</v>
      </c>
      <c r="P51" s="14"/>
      <c r="Q51" s="14"/>
      <c r="R51" s="12"/>
      <c r="S51" s="12">
        <f t="shared" si="4"/>
        <v>-27.579131172029555</v>
      </c>
      <c r="T51" s="12">
        <f t="shared" si="5"/>
        <v>-27.579131172029555</v>
      </c>
      <c r="U51" s="12">
        <v>4.9567999999999994</v>
      </c>
      <c r="V51" s="12">
        <v>11.277200000000001</v>
      </c>
      <c r="W51" s="12">
        <v>13.376799999999999</v>
      </c>
      <c r="X51" s="12">
        <v>21.472200000000001</v>
      </c>
      <c r="Y51" s="12">
        <v>24.7928</v>
      </c>
      <c r="Z51" s="12">
        <v>23.6128</v>
      </c>
      <c r="AA51" s="12">
        <v>27.906400000000001</v>
      </c>
      <c r="AB51" s="12">
        <v>28.289000000000001</v>
      </c>
      <c r="AC51" s="12">
        <v>28.4574</v>
      </c>
      <c r="AD51" s="12">
        <v>15.3324</v>
      </c>
      <c r="AE51" s="12"/>
      <c r="AF51" s="12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ht="15.75" thickBot="1" x14ac:dyDescent="0.3">
      <c r="A52" s="10"/>
      <c r="B52" s="10"/>
      <c r="C52" s="10"/>
      <c r="D52" s="10"/>
      <c r="E52" s="10"/>
      <c r="F52" s="10"/>
      <c r="G52" s="11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5" t="s">
        <v>46</v>
      </c>
      <c r="B53" s="16" t="s">
        <v>35</v>
      </c>
      <c r="C53" s="16">
        <v>264</v>
      </c>
      <c r="D53" s="16"/>
      <c r="E53" s="16">
        <v>89</v>
      </c>
      <c r="F53" s="17">
        <v>175</v>
      </c>
      <c r="G53" s="7">
        <v>0.18</v>
      </c>
      <c r="H53" s="1">
        <v>120</v>
      </c>
      <c r="I53" s="1"/>
      <c r="J53" s="1">
        <v>143</v>
      </c>
      <c r="K53" s="1">
        <f>E53-J53</f>
        <v>-54</v>
      </c>
      <c r="L53" s="1"/>
      <c r="M53" s="1"/>
      <c r="N53" s="1"/>
      <c r="O53" s="1">
        <f t="shared" ref="O53" si="11">E53/5</f>
        <v>17.8</v>
      </c>
      <c r="P53" s="5"/>
      <c r="Q53" s="5"/>
      <c r="R53" s="1"/>
      <c r="S53" s="1">
        <f t="shared" ref="S53" si="12">(F53+P53)/O53</f>
        <v>9.8314606741573023</v>
      </c>
      <c r="T53" s="1">
        <f t="shared" ref="T53" si="13">F53/O53</f>
        <v>9.8314606741573023</v>
      </c>
      <c r="U53" s="1">
        <v>39.200000000000003</v>
      </c>
      <c r="V53" s="1">
        <v>46</v>
      </c>
      <c r="W53" s="1">
        <v>28.2</v>
      </c>
      <c r="X53" s="1">
        <v>51.2</v>
      </c>
      <c r="Y53" s="1">
        <v>44.2</v>
      </c>
      <c r="Z53" s="1">
        <v>64.400000000000006</v>
      </c>
      <c r="AA53" s="1">
        <v>42</v>
      </c>
      <c r="AB53" s="1">
        <v>54.8</v>
      </c>
      <c r="AC53" s="1">
        <v>63</v>
      </c>
      <c r="AD53" s="1">
        <v>73</v>
      </c>
      <c r="AE53" s="1">
        <v>2860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ht="15.75" thickBot="1" x14ac:dyDescent="0.3">
      <c r="A54" s="18" t="s">
        <v>34</v>
      </c>
      <c r="B54" s="19" t="s">
        <v>35</v>
      </c>
      <c r="C54" s="19">
        <v>303</v>
      </c>
      <c r="D54" s="19"/>
      <c r="E54" s="19">
        <v>4</v>
      </c>
      <c r="F54" s="20">
        <v>299</v>
      </c>
      <c r="G54" s="13">
        <v>0</v>
      </c>
      <c r="H54" s="12">
        <v>120</v>
      </c>
      <c r="I54" s="12" t="s">
        <v>36</v>
      </c>
      <c r="J54" s="12">
        <v>4</v>
      </c>
      <c r="K54" s="12">
        <f>E54-J54</f>
        <v>0</v>
      </c>
      <c r="L54" s="12"/>
      <c r="M54" s="12"/>
      <c r="N54" s="12"/>
      <c r="O54" s="12">
        <f>E54/5</f>
        <v>0.8</v>
      </c>
      <c r="P54" s="14"/>
      <c r="Q54" s="14"/>
      <c r="R54" s="12"/>
      <c r="S54" s="12">
        <f>(F54+P54)/O54</f>
        <v>373.75</v>
      </c>
      <c r="T54" s="12">
        <f>F54/O54</f>
        <v>373.75</v>
      </c>
      <c r="U54" s="12">
        <v>0.6</v>
      </c>
      <c r="V54" s="12">
        <v>1.6</v>
      </c>
      <c r="W54" s="12">
        <v>0</v>
      </c>
      <c r="X54" s="12">
        <v>0</v>
      </c>
      <c r="Y54" s="12">
        <v>1.2</v>
      </c>
      <c r="Z54" s="12">
        <v>0</v>
      </c>
      <c r="AA54" s="12">
        <v>0.6</v>
      </c>
      <c r="AB54" s="12">
        <v>1.2</v>
      </c>
      <c r="AC54" s="12">
        <v>0</v>
      </c>
      <c r="AD54" s="12">
        <v>0</v>
      </c>
      <c r="AE54" s="21" t="s">
        <v>37</v>
      </c>
      <c r="AF54" s="12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47</v>
      </c>
      <c r="B55" s="1" t="s">
        <v>35</v>
      </c>
      <c r="C55" s="1">
        <v>400</v>
      </c>
      <c r="D55" s="1"/>
      <c r="E55" s="1">
        <v>13</v>
      </c>
      <c r="F55" s="1">
        <v>387</v>
      </c>
      <c r="G55" s="7">
        <v>0.18</v>
      </c>
      <c r="H55" s="1">
        <v>120</v>
      </c>
      <c r="I55" s="1"/>
      <c r="J55" s="1">
        <v>115</v>
      </c>
      <c r="K55" s="1">
        <f>E55-J55</f>
        <v>-102</v>
      </c>
      <c r="L55" s="1"/>
      <c r="M55" s="1"/>
      <c r="N55" s="1"/>
      <c r="O55" s="1">
        <f t="shared" ref="O55" si="14">E55/5</f>
        <v>2.6</v>
      </c>
      <c r="P55" s="5"/>
      <c r="Q55" s="5"/>
      <c r="R55" s="1"/>
      <c r="S55" s="1">
        <f t="shared" ref="S55" si="15">(F55+P55)/O55</f>
        <v>148.84615384615384</v>
      </c>
      <c r="T55" s="1">
        <f t="shared" ref="T55" si="16">F55/O55</f>
        <v>148.84615384615384</v>
      </c>
      <c r="U55" s="1">
        <v>0</v>
      </c>
      <c r="V55" s="1">
        <v>2.6</v>
      </c>
      <c r="W55" s="1">
        <v>24.2</v>
      </c>
      <c r="X55" s="1">
        <v>38.200000000000003</v>
      </c>
      <c r="Y55" s="1">
        <v>23.8</v>
      </c>
      <c r="Z55" s="1">
        <v>38</v>
      </c>
      <c r="AA55" s="1">
        <v>27.4</v>
      </c>
      <c r="AB55" s="1">
        <v>29.4</v>
      </c>
      <c r="AC55" s="1">
        <v>38</v>
      </c>
      <c r="AD55" s="1">
        <v>47.4</v>
      </c>
      <c r="AE55" s="22" t="s">
        <v>94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F51" xr:uid="{2AC42077-198B-4040-9BE0-9B6900BC6F6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2025-05-12T12:13:48Z</dcterms:created>
  <dcterms:modified xsi:type="dcterms:W3CDTF">2025-05-19T10:59:07Z</dcterms:modified>
</cp:coreProperties>
</file>