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9,25 Мираторг КИ Ташкент\"/>
    </mc:Choice>
  </mc:AlternateContent>
  <xr:revisionPtr revIDLastSave="0" documentId="13_ncr:1_{EA3E1511-38E5-4E27-B0F8-F697976D46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Sheet!$A$3:$AJ$23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" i="1" l="1"/>
  <c r="AJ7" i="1"/>
  <c r="AI8" i="1"/>
  <c r="AJ8" i="1"/>
  <c r="AI9" i="1"/>
  <c r="AJ9" i="1"/>
  <c r="AI10" i="1"/>
  <c r="AJ10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20" i="1"/>
  <c r="AJ20" i="1"/>
  <c r="AI21" i="1"/>
  <c r="AJ21" i="1"/>
  <c r="AI22" i="1"/>
  <c r="AJ22" i="1"/>
  <c r="AI23" i="1"/>
  <c r="AJ23" i="1"/>
  <c r="AI6" i="1"/>
  <c r="AH7" i="1"/>
  <c r="AH8" i="1"/>
  <c r="AH9" i="1"/>
  <c r="AH10" i="1"/>
  <c r="AH12" i="1"/>
  <c r="AH13" i="1"/>
  <c r="AH14" i="1"/>
  <c r="AH15" i="1"/>
  <c r="AH16" i="1"/>
  <c r="AH17" i="1"/>
  <c r="AH18" i="1"/>
  <c r="AH20" i="1"/>
  <c r="AH21" i="1"/>
  <c r="AH22" i="1"/>
  <c r="AH23" i="1"/>
  <c r="AH6" i="1"/>
  <c r="AJ6" i="1" l="1"/>
  <c r="AI5" i="1"/>
  <c r="AJ5" i="1"/>
  <c r="AG15" i="1" l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6" i="1"/>
  <c r="T6" i="1" l="1"/>
  <c r="U6" i="1"/>
  <c r="U22" i="1"/>
  <c r="T22" i="1"/>
  <c r="U20" i="1"/>
  <c r="T20" i="1"/>
  <c r="U18" i="1"/>
  <c r="T18" i="1"/>
  <c r="U16" i="1"/>
  <c r="T16" i="1"/>
  <c r="U14" i="1"/>
  <c r="T14" i="1"/>
  <c r="U12" i="1"/>
  <c r="T12" i="1"/>
  <c r="U10" i="1"/>
  <c r="T10" i="1"/>
  <c r="U8" i="1"/>
  <c r="T8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6" i="1"/>
  <c r="AG23" i="1"/>
  <c r="L23" i="1"/>
  <c r="L22" i="1"/>
  <c r="AG21" i="1"/>
  <c r="L21" i="1"/>
  <c r="L20" i="1"/>
  <c r="AG19" i="1"/>
  <c r="L19" i="1"/>
  <c r="L18" i="1"/>
  <c r="AG17" i="1"/>
  <c r="L17" i="1"/>
  <c r="L16" i="1"/>
  <c r="L15" i="1"/>
  <c r="AG14" i="1"/>
  <c r="L14" i="1"/>
  <c r="AG13" i="1"/>
  <c r="L13" i="1"/>
  <c r="AG12" i="1"/>
  <c r="L12" i="1"/>
  <c r="L11" i="1"/>
  <c r="L10" i="1"/>
  <c r="AG9" i="1"/>
  <c r="L9" i="1"/>
  <c r="L8" i="1"/>
  <c r="AG7" i="1"/>
  <c r="L7" i="1"/>
  <c r="AG6" i="1"/>
  <c r="L6" i="1"/>
  <c r="AE5" i="1"/>
  <c r="AD5" i="1"/>
  <c r="AC5" i="1"/>
  <c r="AB5" i="1"/>
  <c r="AA5" i="1"/>
  <c r="Z5" i="1"/>
  <c r="Y5" i="1"/>
  <c r="X5" i="1"/>
  <c r="W5" i="1"/>
  <c r="R5" i="1"/>
  <c r="P5" i="1"/>
  <c r="O5" i="1"/>
  <c r="N5" i="1"/>
  <c r="M5" i="1"/>
  <c r="K5" i="1"/>
  <c r="F5" i="1"/>
  <c r="E5" i="1"/>
  <c r="Q5" i="1" l="1"/>
  <c r="AG8" i="1"/>
  <c r="AG10" i="1"/>
  <c r="AG16" i="1"/>
  <c r="AG18" i="1"/>
  <c r="AG20" i="1"/>
  <c r="AG22" i="1"/>
  <c r="L5" i="1"/>
  <c r="V5" i="1"/>
  <c r="AG5" i="1" l="1"/>
</calcChain>
</file>

<file path=xl/sharedStrings.xml><?xml version="1.0" encoding="utf-8"?>
<sst xmlns="http://schemas.openxmlformats.org/spreadsheetml/2006/main" count="99" uniqueCount="69">
  <si>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</si>
  <si>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</si>
  <si>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</si>
  <si>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</si>
  <si>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</si>
  <si>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</si>
  <si>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</si>
  <si>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</si>
  <si>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</si>
  <si>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</si>
  <si>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</si>
  <si>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</si>
  <si>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</si>
  <si>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</si>
  <si>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</si>
  <si>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</si>
  <si>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</si>
  <si>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</si>
  <si>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</si>
  <si>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</si>
  <si>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</si>
  <si>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</si>
  <si>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</si>
  <si>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18,08,</t>
  </si>
  <si>
    <t>01,09,</t>
  </si>
  <si>
    <t>08,09,</t>
  </si>
  <si>
    <t>25,08,</t>
  </si>
  <si>
    <t>11,08,</t>
  </si>
  <si>
    <t>04,08,</t>
  </si>
  <si>
    <t>28,07,</t>
  </si>
  <si>
    <t>21,07,</t>
  </si>
  <si>
    <t>14,07,</t>
  </si>
  <si>
    <t>07,07,</t>
  </si>
  <si>
    <t>30,06,</t>
  </si>
  <si>
    <t>КП Колбаса в/к Балыковая ВУ охл 300г*6  МИРАТОРГ</t>
  </si>
  <si>
    <t>шт</t>
  </si>
  <si>
    <t>Колбаса п/к Краковская ОХЛ ВУ 330г*5 (1,65 кг)  МИРАТОРГ</t>
  </si>
  <si>
    <t>Колбаса с/к Сальчичон ВУ ОХЛ 280г*6 (1,68 кг)  МИРАТОРГ</t>
  </si>
  <si>
    <t>МХБ Ветчина для завтрака ШТ. ОХЛ п/а 400г*6 (2,4кг) МИРАТОРГ</t>
  </si>
  <si>
    <t>МХБ Колб полусухая «Салями» ВУ ОХЛ 280гр*6 (1,68кг)  МИРАТОРГ</t>
  </si>
  <si>
    <t>МХБ Колб полусухая «Салями» ШТ. ВУ ОХЛ 300гр*8  МИРАТОРГ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</si>
  <si>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</si>
  <si>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</si>
  <si>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нужно увеличить продажи!!!</t>
  </si>
  <si>
    <t>МХБ Колбаса вареная Молочная ШТ. п/а ОХЛ 470*6 (2,82 кг) МИРАТОРГ</t>
  </si>
  <si>
    <t>МХБ Колбаса варено-копченая Сервелат Коньячный Ф/О ОХЛ В/У 300г*6 (1,8кг) 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</si>
  <si>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</si>
  <si>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</si>
  <si>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</si>
  <si>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22,05,25 списание 310шт.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</si>
  <si>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</si>
  <si>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</si>
  <si>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</si>
  <si>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</si>
  <si>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</si>
  <si>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22,05,25 списание 215шт.</t>
  </si>
  <si>
    <t>Сервелат полусухой с/к ВУ ОХЛ 300гр МИРАТОРГ</t>
  </si>
  <si>
    <t>завод вывел, но остается в бланке заказа</t>
  </si>
  <si>
    <t>вместо 375гр</t>
  </si>
  <si>
    <t>вместо 430гр</t>
  </si>
  <si>
    <t>вместо 300гр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</si>
  <si>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на вывод / СРОКИ (17,03,25)</t>
    </r>
  </si>
  <si>
    <t>на вывод / 1010030636</t>
  </si>
  <si>
    <t>новый артикул</t>
  </si>
  <si>
    <t>вес кор.</t>
  </si>
  <si>
    <t>КОЛ-ВО кор.</t>
  </si>
  <si>
    <t>ВЕС</t>
  </si>
  <si>
    <t>заказ</t>
  </si>
  <si>
    <t>15,09,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</si>
</sst>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0" borderId="1" xfId="1" applyNumberFormat="1" applyFont="1"/>
    <xf numFmtId="164" fontId="7" fillId="6" borderId="1" xfId="1" applyNumberFormat="1" applyFont="1" applyFill="1"/>
    <xf numFmtId="164" fontId="1" fillId="0" borderId="1" xfId="1" applyNumberFormat="1" applyFont="1" applyFill="1"/>
    <xf numFmtId="164" fontId="5" fillId="0" borderId="1" xfId="1" applyNumberFormat="1" applyFont="1"/>
    <xf numFmtId="164" fontId="5" fillId="3" borderId="1" xfId="1" applyNumberFormat="1" applyFont="1" applyFill="1"/>
    <xf numFmtId="0" fontId="8" fillId="0" borderId="0" xfId="0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87;&#1088;&#1086;&#1076;&#1072;&#1078;&#1080;%20&#1058;&#1072;&#1096;&#1082;&#1077;&#1085;&#1090;%2026,08,25-01,09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83;&#1072;&#1085;&#1082;%20&#1079;&#1072;&#1082;&#1072;&#1079;&#1072;%20&#1052;&#1086;&#1089;&#1087;&#1088;&#1086;&#1076;&#1090;&#1086;&#1088;&#1075;%203&#1082;&#1074;%20&#1057;&#1077;&#1085;&#1090;&#1103;&#1073;&#1088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26.08.2025 - 01.09.2025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26.08.25</v>
          </cell>
          <cell r="E6" t="str">
            <v>27.08.25</v>
          </cell>
          <cell r="F6" t="str">
            <v>28.08.25</v>
          </cell>
        </row>
        <row r="8">
          <cell r="A8" t="str">
            <v>1721-Сосиски Вязанка Сливочные ТМ Стародворские колбасы</v>
          </cell>
          <cell r="C8">
            <v>640.69600000000003</v>
          </cell>
          <cell r="D8">
            <v>237.95699999999999</v>
          </cell>
          <cell r="E8">
            <v>39.347999999999999</v>
          </cell>
          <cell r="F8">
            <v>12.776999999999999</v>
          </cell>
        </row>
        <row r="9">
          <cell r="A9" t="str">
            <v>2074-Сосиски Молочные для завтрака Особый рецепт</v>
          </cell>
          <cell r="C9">
            <v>748.45100000000002</v>
          </cell>
          <cell r="D9">
            <v>159.88200000000001</v>
          </cell>
          <cell r="E9">
            <v>54.811</v>
          </cell>
          <cell r="F9">
            <v>91.572999999999993</v>
          </cell>
        </row>
        <row r="10">
          <cell r="A10" t="str">
            <v>7187 ГРУДИНКА ПРЕМИУМ к/в мл/к в/у 0.3кг_50с  ОСТАНКИНО</v>
          </cell>
          <cell r="C10">
            <v>874</v>
          </cell>
          <cell r="D10">
            <v>28</v>
          </cell>
          <cell r="F10">
            <v>42</v>
          </cell>
        </row>
        <row r="11">
          <cell r="A11" t="str">
            <v>7070 СОЧНЫЕ ПМ сос п/о мгс 1.5*4_А_50с  ОСТАНКИНО</v>
          </cell>
          <cell r="C11">
            <v>449.10300000000001</v>
          </cell>
          <cell r="D11">
            <v>167.99600000000001</v>
          </cell>
          <cell r="E11">
            <v>32.027000000000001</v>
          </cell>
          <cell r="F11">
            <v>15.78</v>
          </cell>
        </row>
        <row r="12">
          <cell r="A12" t="str">
            <v>2472 Сардельки Левантские Особая Без свинины Весовые NDX мгс Особый рецепт, вес 1кг</v>
          </cell>
          <cell r="C12">
            <v>340.74900000000002</v>
          </cell>
          <cell r="D12">
            <v>122.15300000000001</v>
          </cell>
          <cell r="E12">
            <v>30.376999999999999</v>
          </cell>
          <cell r="F12">
            <v>16.413</v>
          </cell>
        </row>
        <row r="13">
          <cell r="A13" t="str">
            <v>0178 Ветчины Нежная Особая Особая Весовые П/а Особый рецепт большой батон  ПОКОМ</v>
          </cell>
          <cell r="C13">
            <v>248.70400000000001</v>
          </cell>
          <cell r="D13">
            <v>83.863</v>
          </cell>
          <cell r="E13">
            <v>62.526000000000003</v>
          </cell>
          <cell r="F13">
            <v>9.9749999999999996</v>
          </cell>
        </row>
        <row r="14">
          <cell r="A14" t="str">
            <v>0222-Ветчины Дугушка Дугушка б/о Стародворье, 1кг</v>
          </cell>
          <cell r="C14">
            <v>230.536</v>
          </cell>
          <cell r="D14">
            <v>96.593999999999994</v>
          </cell>
          <cell r="E14">
            <v>50.774999999999999</v>
          </cell>
          <cell r="F14">
            <v>3.488</v>
          </cell>
        </row>
        <row r="15">
          <cell r="A15" t="str">
            <v>Вареные колбасы Сливушка Вязанка Фикс.вес 0,45 П/а Вязанка  ПОКОМ</v>
          </cell>
          <cell r="C15">
            <v>442</v>
          </cell>
          <cell r="D15">
            <v>81</v>
          </cell>
          <cell r="E15">
            <v>73</v>
          </cell>
          <cell r="F15">
            <v>17</v>
          </cell>
        </row>
        <row r="16">
          <cell r="A16" t="str">
            <v>1875-Колбаса Филейная оригинальная ТМ Особый рецепт в оболочке полиамид.  ПОКОМ</v>
          </cell>
          <cell r="C16">
            <v>306.01600000000002</v>
          </cell>
          <cell r="D16">
            <v>104.992</v>
          </cell>
          <cell r="E16">
            <v>20.11</v>
          </cell>
          <cell r="F16">
            <v>16.108000000000001</v>
          </cell>
        </row>
        <row r="17">
          <cell r="A17" t="str">
            <v>7058 ШПИКАЧКИ СОЧНЫЕ С БЕКОНОМ п/о мгс 1*3_60с  ОСТАНКИНО</v>
          </cell>
          <cell r="C17">
            <v>257.39699999999999</v>
          </cell>
          <cell r="D17">
            <v>103.015</v>
          </cell>
          <cell r="E17">
            <v>12.706</v>
          </cell>
          <cell r="F17">
            <v>18.891999999999999</v>
          </cell>
        </row>
        <row r="18">
          <cell r="A18" t="str">
            <v>4087   СЕРВЕЛАТ КОПЧЕНЫЙ НА БУКЕ в/к в/К 0,35</v>
          </cell>
          <cell r="C18">
            <v>514</v>
          </cell>
          <cell r="D18">
            <v>190</v>
          </cell>
          <cell r="E18">
            <v>41</v>
          </cell>
          <cell r="F18">
            <v>10</v>
          </cell>
        </row>
        <row r="19">
          <cell r="A19" t="str">
            <v>1523-Сосиски Вязанка Молочные ТМ Стародворские колбасы</v>
          </cell>
          <cell r="C19">
            <v>197.845</v>
          </cell>
          <cell r="D19">
            <v>75.534000000000006</v>
          </cell>
          <cell r="E19">
            <v>18.934999999999999</v>
          </cell>
          <cell r="F19">
            <v>-0.56499999999999995</v>
          </cell>
        </row>
        <row r="20">
          <cell r="A20" t="str">
            <v>2205-Сосиски Молочные для завтрака ТМ Особый рецепт 0,4кг</v>
          </cell>
          <cell r="C20">
            <v>474</v>
          </cell>
          <cell r="D20">
            <v>100</v>
          </cell>
          <cell r="E20">
            <v>77</v>
          </cell>
          <cell r="F20">
            <v>58</v>
          </cell>
        </row>
        <row r="21">
          <cell r="A21" t="str">
            <v>1202 В/к колбасы Сервелат Мясорубский с мелкорубленным окороком срез Бордо Фикс.вес 0,35 фиброуз Ста</v>
          </cell>
          <cell r="C21">
            <v>455</v>
          </cell>
          <cell r="D21">
            <v>155</v>
          </cell>
          <cell r="F21">
            <v>4</v>
          </cell>
        </row>
        <row r="22">
          <cell r="A22" t="str">
            <v>5096   СЕРВЕЛАТ КРЕМЛЕВСКИЙ в/к в/у_СНГ</v>
          </cell>
          <cell r="C22">
            <v>106.66</v>
          </cell>
          <cell r="D22">
            <v>32.234000000000002</v>
          </cell>
          <cell r="E22">
            <v>0.83699999999999997</v>
          </cell>
          <cell r="F22">
            <v>2.5089999999999999</v>
          </cell>
        </row>
        <row r="23">
          <cell r="A23" t="str">
            <v>5608 СЕРВЕЛАТ ФИНСКИЙ в/к в/у срез 0.35кг_СНГ</v>
          </cell>
          <cell r="C23">
            <v>422</v>
          </cell>
          <cell r="D23">
            <v>148</v>
          </cell>
          <cell r="E23">
            <v>35</v>
          </cell>
          <cell r="F23">
            <v>13</v>
          </cell>
        </row>
        <row r="24">
          <cell r="A24" t="str">
            <v>1867-Колбаса Филейная ТМ Особый рецепт в оболочке полиамид большой батон.  ПОКОМ</v>
          </cell>
          <cell r="C24">
            <v>270.91199999999998</v>
          </cell>
          <cell r="D24">
            <v>98.54</v>
          </cell>
          <cell r="E24">
            <v>42.354999999999997</v>
          </cell>
          <cell r="F24">
            <v>7.3470000000000004</v>
          </cell>
        </row>
        <row r="25">
          <cell r="A25" t="str">
            <v>2150 В/к колбасы Рубленая Запеченная Дугушка Весовые Вектор Стародворье, вес 1кг</v>
          </cell>
          <cell r="C25">
            <v>143.69900000000001</v>
          </cell>
          <cell r="D25">
            <v>42.319000000000003</v>
          </cell>
          <cell r="E25">
            <v>42.368000000000002</v>
          </cell>
          <cell r="F25">
            <v>-0.85499999999999998</v>
          </cell>
        </row>
        <row r="26">
          <cell r="A26" t="str">
            <v>1720-Сосиски Вязанка Сливочные ТМ Стародворские колбасы ТС Вязанка амицел в мод газов.среде 0,45кг</v>
          </cell>
          <cell r="C26">
            <v>254</v>
          </cell>
          <cell r="D26">
            <v>74</v>
          </cell>
          <cell r="E26">
            <v>35</v>
          </cell>
          <cell r="F26">
            <v>11</v>
          </cell>
        </row>
        <row r="27">
          <cell r="A27" t="str">
            <v>Вареные колбасы Докторская ГОСТ Вязанка Фикс.вес 0,4 Вектор Вязанка  ПОКОМ</v>
          </cell>
          <cell r="C27">
            <v>263</v>
          </cell>
          <cell r="D27">
            <v>64</v>
          </cell>
          <cell r="E27">
            <v>20</v>
          </cell>
          <cell r="F27">
            <v>4</v>
          </cell>
        </row>
        <row r="28">
          <cell r="A28" t="str">
            <v>СК БОГОРОДСКАЯ ПРЕСС ФИБ ВУ ШТ0.3КГ К3.6  ЧЕРКИЗОВО</v>
          </cell>
          <cell r="C28">
            <v>207</v>
          </cell>
          <cell r="D28">
            <v>75</v>
          </cell>
          <cell r="E28">
            <v>28</v>
          </cell>
          <cell r="F28">
            <v>3</v>
          </cell>
        </row>
        <row r="29">
          <cell r="A29" t="str">
            <v>1870-Колбаса Со шпиком ТМ Особый рецепт в оболочке полиамид большой батон.  ПОКОМ</v>
          </cell>
          <cell r="C29">
            <v>241.702</v>
          </cell>
          <cell r="D29">
            <v>72.486999999999995</v>
          </cell>
          <cell r="E29">
            <v>69.233000000000004</v>
          </cell>
          <cell r="F29">
            <v>17.606000000000002</v>
          </cell>
        </row>
        <row r="30">
          <cell r="A30" t="str">
            <v>6093 САЛЯМИ ИТАЛЬЯНСКАЯ с/к в/у 1/250 8шт_UZ</v>
          </cell>
          <cell r="C30">
            <v>268</v>
          </cell>
          <cell r="D30">
            <v>97</v>
          </cell>
          <cell r="E30">
            <v>15</v>
          </cell>
          <cell r="F30">
            <v>16</v>
          </cell>
        </row>
        <row r="31">
          <cell r="A31" t="str">
            <v>4079 СЕРВЕЛАТ КОПЧЕНЫЙ НА БУКЕ в/к в/у_СНГ</v>
          </cell>
          <cell r="C31">
            <v>128.58699999999999</v>
          </cell>
          <cell r="D31">
            <v>69.608999999999995</v>
          </cell>
          <cell r="E31">
            <v>7.0880000000000001</v>
          </cell>
        </row>
        <row r="32">
          <cell r="A32" t="str">
            <v>2634 Колбаса Дугушка Стародворская ТМ Стародворье ТС Дугушка  ПОКОМ</v>
          </cell>
          <cell r="C32">
            <v>164.376</v>
          </cell>
          <cell r="D32">
            <v>65.588999999999999</v>
          </cell>
          <cell r="E32">
            <v>22.193000000000001</v>
          </cell>
        </row>
        <row r="33">
          <cell r="A33" t="str">
            <v>1205 Копченые колбасы Салями Мясорубская с рубленым шпиком срез Бордо ф/в 0,35 фиброуз Стародворье  ПОКОМ</v>
          </cell>
          <cell r="C33">
            <v>348</v>
          </cell>
          <cell r="D33">
            <v>129</v>
          </cell>
          <cell r="F33">
            <v>5</v>
          </cell>
        </row>
        <row r="34">
          <cell r="A34" t="str">
            <v>6346 ФИЛЕЙНАЯ Папа может вар п/о 0.5кг_СНГ  ОСТАНКИНО</v>
          </cell>
          <cell r="C34">
            <v>349</v>
          </cell>
          <cell r="D34">
            <v>92</v>
          </cell>
          <cell r="E34">
            <v>79</v>
          </cell>
          <cell r="F34">
            <v>41</v>
          </cell>
        </row>
        <row r="35">
          <cell r="A35" t="str">
            <v>МХБ Мясной продукт из свинины сырокопченый Бекон ШТ. ОХЛ ВУ 200г*10 (2 кг) МИРАТОРГ</v>
          </cell>
          <cell r="C35">
            <v>284</v>
          </cell>
          <cell r="D35">
            <v>70</v>
          </cell>
          <cell r="E35">
            <v>81</v>
          </cell>
        </row>
        <row r="36">
          <cell r="A36" t="str">
            <v>1372-Сосиски Сочинки с сочным окороком Бордо Фикс.вес 0,4 П/а мгс Стародворье</v>
          </cell>
          <cell r="C36">
            <v>355</v>
          </cell>
          <cell r="D36">
            <v>94</v>
          </cell>
          <cell r="E36">
            <v>55</v>
          </cell>
          <cell r="F36">
            <v>24</v>
          </cell>
        </row>
        <row r="37">
          <cell r="A37" t="str">
            <v>1869-Колбаса Молочная ТМ Особый рецепт в оболочке полиамид большой батон.  ПОКОМ</v>
          </cell>
          <cell r="C37">
            <v>200.15299999999999</v>
          </cell>
          <cell r="D37">
            <v>87.332999999999998</v>
          </cell>
          <cell r="E37">
            <v>50.459000000000003</v>
          </cell>
          <cell r="F37">
            <v>10.124000000000001</v>
          </cell>
        </row>
        <row r="38">
          <cell r="A38" t="str">
            <v>1371-Сосиски Сочинки с сочной грудинкой Бордо Фикс.вес 0,4 П/а мгс Стародворье</v>
          </cell>
          <cell r="C38">
            <v>346</v>
          </cell>
          <cell r="D38">
            <v>98</v>
          </cell>
          <cell r="E38">
            <v>52</v>
          </cell>
          <cell r="F38">
            <v>27</v>
          </cell>
        </row>
        <row r="39">
          <cell r="A39" t="str">
            <v>МХБ Сервелат Мраморный ШТ. в/к ВУ ОХЛ 330г*6 (1,98кг)  МИРАТОРГ</v>
          </cell>
          <cell r="C39">
            <v>182</v>
          </cell>
          <cell r="D39">
            <v>13</v>
          </cell>
          <cell r="E39">
            <v>-3</v>
          </cell>
          <cell r="F39">
            <v>6</v>
          </cell>
        </row>
        <row r="40">
          <cell r="A40" t="str">
            <v>1118 В/к колбасы Салями Запеченая Дугушка  Вектор Стародворье, 1кг</v>
          </cell>
          <cell r="C40">
            <v>103.84</v>
          </cell>
          <cell r="D40">
            <v>38.792999999999999</v>
          </cell>
          <cell r="E40">
            <v>39.548999999999999</v>
          </cell>
          <cell r="F40">
            <v>3.51</v>
          </cell>
        </row>
        <row r="41">
          <cell r="A41" t="str">
            <v>Колбаса п/к Краковская ОХЛ ВУ 330г*5 (1,65 кг)  МИРАТОРГ</v>
          </cell>
          <cell r="C41">
            <v>156</v>
          </cell>
          <cell r="F41">
            <v>5</v>
          </cell>
        </row>
        <row r="42">
          <cell r="A42" t="str">
            <v>МХБ Колбаса варено-копченая Сервелат Финский ШТ. Ф/О ОХЛ В/У 375г*6 (2,25кг) МИРАТОРГ</v>
          </cell>
          <cell r="C42">
            <v>191</v>
          </cell>
          <cell r="D42">
            <v>-1</v>
          </cell>
          <cell r="E42">
            <v>-1</v>
          </cell>
          <cell r="F42">
            <v>6</v>
          </cell>
        </row>
        <row r="43">
          <cell r="A43" t="str">
            <v>ВК СЕРВ ГОСТ СРЕЗ ФИБ ВУ ШТ 0.5КГ К2  ЧЕРКИЗОВО</v>
          </cell>
          <cell r="C43">
            <v>105</v>
          </cell>
          <cell r="D43">
            <v>41</v>
          </cell>
          <cell r="E43">
            <v>14</v>
          </cell>
          <cell r="F43">
            <v>4</v>
          </cell>
        </row>
        <row r="44">
          <cell r="A44" t="str">
            <v>КОПЧ БЕКОН НАР ВУ ШТ 0.18КГ К1.8  ЧЕРКИЗОВО</v>
          </cell>
          <cell r="C44">
            <v>220</v>
          </cell>
          <cell r="D44">
            <v>166</v>
          </cell>
          <cell r="E44">
            <v>20</v>
          </cell>
        </row>
        <row r="45">
          <cell r="A45" t="str">
            <v>МХБ Колбаса полукопченая Чесночная ШТ. ф/о ОХЛ 375г*6 (2,25кг) МИРАТОРГ</v>
          </cell>
          <cell r="C45">
            <v>194</v>
          </cell>
          <cell r="D45">
            <v>-4</v>
          </cell>
          <cell r="E45">
            <v>-6</v>
          </cell>
          <cell r="F45">
            <v>10</v>
          </cell>
        </row>
        <row r="46">
          <cell r="A46" t="str">
            <v>1120 В/к колбасы Сервелат Запеченный Дугушка Вес Вектор Стародворье, вес 1кг</v>
          </cell>
          <cell r="C46">
            <v>99.114000000000004</v>
          </cell>
          <cell r="D46">
            <v>38.718000000000004</v>
          </cell>
          <cell r="E46">
            <v>32.22</v>
          </cell>
        </row>
        <row r="47">
          <cell r="A47" t="str">
            <v>СК БОРОДИНСКАЯ СРЕЗ ФИБ ВУ 0.3КГ ШТ К3.6  ЧЕРКИЗОВО</v>
          </cell>
          <cell r="C47">
            <v>141</v>
          </cell>
          <cell r="D47">
            <v>31</v>
          </cell>
          <cell r="E47">
            <v>45</v>
          </cell>
          <cell r="F47">
            <v>3</v>
          </cell>
        </row>
        <row r="48">
          <cell r="A48" t="str">
            <v>6095 ЮБИЛЕЙНАЯ с/к в/у 1/250 8шт_UZ</v>
          </cell>
          <cell r="C48">
            <v>188</v>
          </cell>
          <cell r="D48">
            <v>68</v>
          </cell>
          <cell r="E48">
            <v>4</v>
          </cell>
          <cell r="F48">
            <v>3</v>
          </cell>
        </row>
        <row r="49">
          <cell r="A49" t="str">
            <v>1231 Сосиски Сливочные Дугушки Дугушка Весовые П/а Стародворье, вес 1кг</v>
          </cell>
          <cell r="C49">
            <v>100.71</v>
          </cell>
          <cell r="D49">
            <v>29.97</v>
          </cell>
          <cell r="E49">
            <v>7.524</v>
          </cell>
        </row>
        <row r="50">
          <cell r="A50" t="str">
            <v>1411 Сосиски «Сочинки Сливочные» Весовые ТМ «Стародворье» 1,35 кг  ПОКОМ</v>
          </cell>
          <cell r="C50">
            <v>121.666</v>
          </cell>
          <cell r="D50">
            <v>20.334</v>
          </cell>
          <cell r="E50">
            <v>25.771999999999998</v>
          </cell>
          <cell r="F50">
            <v>-0.99299999999999999</v>
          </cell>
        </row>
        <row r="51">
          <cell r="A51" t="str">
            <v>ВАР МОЛОЧНАЯ ПО-ЧЕ НМО ШТ 0.4КГ К2.4  ЧЕРКИЗОВО</v>
          </cell>
          <cell r="C51">
            <v>226</v>
          </cell>
          <cell r="D51">
            <v>75</v>
          </cell>
          <cell r="E51">
            <v>34</v>
          </cell>
          <cell r="F51">
            <v>6</v>
          </cell>
        </row>
        <row r="52">
          <cell r="A52" t="str">
            <v>МХБ Колбаса сырокопченая Брауншвейгская ШТ. ВУ ОХЛ 300гр*8 (2,4 кг) МИРАТОРГ</v>
          </cell>
          <cell r="C52">
            <v>100</v>
          </cell>
          <cell r="D52">
            <v>30</v>
          </cell>
          <cell r="F52">
            <v>3</v>
          </cell>
        </row>
        <row r="53">
          <cell r="A53" t="str">
            <v>1370-Сосиски Сочинки Бордо Весовой п/а Стародворье</v>
          </cell>
          <cell r="C53">
            <v>119.82899999999999</v>
          </cell>
          <cell r="D53">
            <v>47.902999999999999</v>
          </cell>
          <cell r="E53">
            <v>10.692</v>
          </cell>
          <cell r="F53">
            <v>4.45</v>
          </cell>
        </row>
        <row r="54">
          <cell r="A54" t="str">
            <v>6092 АРОМАТНАЯ с/к в/у 1/250 8шт_UZ</v>
          </cell>
          <cell r="C54">
            <v>181</v>
          </cell>
          <cell r="D54">
            <v>68</v>
          </cell>
          <cell r="E54">
            <v>16</v>
          </cell>
          <cell r="F54">
            <v>8</v>
          </cell>
        </row>
        <row r="55">
          <cell r="A55" t="str">
            <v>1201 В/к колбасы Сервелат Мясорубский с мелкорубленным окороком Бордо Весовой фиброуз Стародворье  П</v>
          </cell>
          <cell r="C55">
            <v>93.6</v>
          </cell>
          <cell r="D55">
            <v>32.585999999999999</v>
          </cell>
          <cell r="E55">
            <v>30.42</v>
          </cell>
          <cell r="F55">
            <v>1.47</v>
          </cell>
        </row>
        <row r="56">
          <cell r="A56" t="str">
            <v>6094 ЮБИЛЕЙНАЯ с/к в/у_UZ</v>
          </cell>
          <cell r="C56">
            <v>46.613999999999997</v>
          </cell>
          <cell r="D56">
            <v>26.876000000000001</v>
          </cell>
        </row>
        <row r="57">
          <cell r="A57" t="str">
            <v>1204 Копченые колбасы Салями Мясорубская с рубленым шпиком Бордо Весовой фиброуз Стародворье  ПОКОМ</v>
          </cell>
          <cell r="C57">
            <v>86.266999999999996</v>
          </cell>
          <cell r="D57">
            <v>28.501999999999999</v>
          </cell>
          <cell r="E57">
            <v>28.742999999999999</v>
          </cell>
          <cell r="F57">
            <v>1.4750000000000001</v>
          </cell>
        </row>
        <row r="58">
          <cell r="A58" t="str">
            <v>7075 МОЛОЧ.ПРЕМИУМ ПМ сос п/о мгс 1.5*4_О_50с  ОСТАНКИНО</v>
          </cell>
          <cell r="C58">
            <v>104.69</v>
          </cell>
          <cell r="D58">
            <v>67.209999999999994</v>
          </cell>
          <cell r="E58">
            <v>4.6669999999999998</v>
          </cell>
        </row>
        <row r="59">
          <cell r="A59" t="str">
            <v>МХБ Колбаса варено-копченая Сервелат ШТ. Ф/О ОХЛ В/У 375г*6 (2,25кг) МИРАТОРГ</v>
          </cell>
          <cell r="C59">
            <v>124</v>
          </cell>
          <cell r="D59">
            <v>3</v>
          </cell>
          <cell r="E59">
            <v>-6</v>
          </cell>
          <cell r="F59">
            <v>6</v>
          </cell>
        </row>
        <row r="60">
          <cell r="A60" t="str">
            <v>6076 МЯСНАЯ Папа может вар п/о 0.4кг_UZ</v>
          </cell>
          <cell r="C60">
            <v>293</v>
          </cell>
          <cell r="D60">
            <v>100</v>
          </cell>
          <cell r="E60">
            <v>28</v>
          </cell>
          <cell r="F60">
            <v>12</v>
          </cell>
        </row>
        <row r="61">
          <cell r="A61" t="str">
            <v>6072 ЭКСТРА Папа может вар п/о 0.4кг_UZ</v>
          </cell>
          <cell r="C61">
            <v>265</v>
          </cell>
          <cell r="D61">
            <v>63</v>
          </cell>
          <cell r="E61">
            <v>81</v>
          </cell>
          <cell r="F61">
            <v>36</v>
          </cell>
        </row>
        <row r="62">
          <cell r="A62" t="str">
            <v>1851-Колбаса Филедворская по-стародворски ТМ Стародворье в оболочке полиамид 0,4 кг.  ПОКОМ</v>
          </cell>
          <cell r="C62">
            <v>222</v>
          </cell>
          <cell r="D62">
            <v>57</v>
          </cell>
          <cell r="E62">
            <v>6</v>
          </cell>
          <cell r="F62">
            <v>15</v>
          </cell>
        </row>
        <row r="63">
          <cell r="A63" t="str">
            <v>МХБ Колбаса варено-копченая Сервелат Коньячный Ф/О ОХЛ В/У 300г*6 (1,8кг)  МИРАТОРГ</v>
          </cell>
          <cell r="C63">
            <v>148</v>
          </cell>
        </row>
        <row r="64">
          <cell r="A64" t="str">
            <v>СВ ФУЭТ ЭКСТРА 0.15КГ К0.9  ЧЕРКИЗОВО</v>
          </cell>
          <cell r="C64">
            <v>87</v>
          </cell>
          <cell r="D64">
            <v>71</v>
          </cell>
          <cell r="E64">
            <v>16</v>
          </cell>
        </row>
        <row r="65">
          <cell r="A65" t="str">
            <v>1284-Сосиски Баварушки ТМ Баварушка в оболочке амицел в модифицированной газовой среде 0,6 кг.</v>
          </cell>
          <cell r="C65">
            <v>91</v>
          </cell>
          <cell r="D65">
            <v>34</v>
          </cell>
          <cell r="E65">
            <v>10</v>
          </cell>
        </row>
        <row r="66">
          <cell r="A66" t="str">
            <v>1871-Колбаса Филейная оригинальная ТМ Особый рецепт в оболочке полиамид 0,4 кг.  ПОКОМ</v>
          </cell>
          <cell r="C66">
            <v>210</v>
          </cell>
          <cell r="D66">
            <v>27</v>
          </cell>
          <cell r="E66">
            <v>15</v>
          </cell>
          <cell r="F66">
            <v>24</v>
          </cell>
        </row>
        <row r="67">
          <cell r="A67" t="str">
            <v>1224 В/к колбасы «Сочинка по-европейски с сочной грудинкой» Весовой фиброуз ТМ «Стародворье»  ПОКОМ</v>
          </cell>
          <cell r="C67">
            <v>71.087000000000003</v>
          </cell>
          <cell r="D67">
            <v>25.818000000000001</v>
          </cell>
          <cell r="E67">
            <v>6.4160000000000004</v>
          </cell>
          <cell r="F67">
            <v>1.855</v>
          </cell>
        </row>
        <row r="68">
          <cell r="A68" t="str">
            <v>СК САЛЬЧИЧОН СРЕЗ ФИБ ВУ ШТ 0,3 КГ ЧЕРКИЗОВО (ПРЕМИУМ)</v>
          </cell>
          <cell r="C68">
            <v>77</v>
          </cell>
          <cell r="D68">
            <v>33</v>
          </cell>
          <cell r="E68">
            <v>11</v>
          </cell>
          <cell r="F68">
            <v>6</v>
          </cell>
        </row>
        <row r="69">
          <cell r="A69" t="str">
            <v>0262 Ветчина «Сочинка с сочным окороком» Весовой п/а ТМ «Стародворье»  ПОКОМ</v>
          </cell>
          <cell r="C69">
            <v>62.972999999999999</v>
          </cell>
          <cell r="D69">
            <v>16.440000000000001</v>
          </cell>
          <cell r="E69">
            <v>8.19</v>
          </cell>
        </row>
        <row r="70">
          <cell r="A70" t="str">
            <v>СК САЛЯМИНИ ВУ ШТ 0.18 КГ  ЧЕРКИЗОВО</v>
          </cell>
          <cell r="C70">
            <v>142</v>
          </cell>
          <cell r="D70">
            <v>46</v>
          </cell>
          <cell r="E70">
            <v>32</v>
          </cell>
          <cell r="F70">
            <v>18</v>
          </cell>
        </row>
        <row r="71">
          <cell r="A71" t="str">
            <v>Вареные колбасы «Филейская» Фикс.вес 0,45 Вектор ТМ «Вязанка»  ПОКОМ</v>
          </cell>
          <cell r="C71">
            <v>119</v>
          </cell>
          <cell r="D71">
            <v>38</v>
          </cell>
          <cell r="E71">
            <v>20</v>
          </cell>
          <cell r="F71">
            <v>1</v>
          </cell>
        </row>
        <row r="72">
          <cell r="A72" t="str">
            <v>ВЕТЧ МРАМОРНАЯ ПО-ЧЕРКИЗОВСКИ ШТ 0,4 КГ  ЧЕРКИЗОВО</v>
          </cell>
          <cell r="C72">
            <v>86</v>
          </cell>
          <cell r="D72">
            <v>37</v>
          </cell>
          <cell r="E72">
            <v>3</v>
          </cell>
        </row>
        <row r="73">
          <cell r="A73" t="str">
            <v>1461 Сосиски «Баварские» Фикс.вес 0,35 П/а ТМ «Стародворье»  ПОКОМ</v>
          </cell>
          <cell r="C73">
            <v>162</v>
          </cell>
          <cell r="D73">
            <v>51</v>
          </cell>
          <cell r="E73">
            <v>19</v>
          </cell>
          <cell r="F73">
            <v>4</v>
          </cell>
        </row>
        <row r="74">
          <cell r="A74" t="str">
            <v>Вареные колбасы «Филейская» Весовые Вектор ТМ «Вязанка»  ПОКОМ</v>
          </cell>
          <cell r="C74">
            <v>52.174999999999997</v>
          </cell>
          <cell r="D74">
            <v>12.04</v>
          </cell>
          <cell r="E74">
            <v>6.6849999999999996</v>
          </cell>
        </row>
        <row r="75">
          <cell r="A75" t="str">
            <v>2027 Ветчина Нежная п/а ТМ Особый рецепт шт. 0,4кг</v>
          </cell>
          <cell r="C75">
            <v>99</v>
          </cell>
          <cell r="D75">
            <v>33</v>
          </cell>
          <cell r="E75">
            <v>12</v>
          </cell>
          <cell r="F75">
            <v>9</v>
          </cell>
        </row>
        <row r="76">
          <cell r="A76" t="str">
            <v>Вареные колбасы Молокуша Вязанка Вес п/а Вязанка  ПОКОМ</v>
          </cell>
          <cell r="C76">
            <v>46.447000000000003</v>
          </cell>
          <cell r="D76">
            <v>15.598000000000001</v>
          </cell>
          <cell r="E76">
            <v>9.3829999999999991</v>
          </cell>
        </row>
        <row r="77">
          <cell r="A77" t="str">
            <v>6091 АРОМАТНАЯ с/к в/у_UZ</v>
          </cell>
          <cell r="C77">
            <v>22.007999999999999</v>
          </cell>
        </row>
        <row r="78">
          <cell r="A78" t="str">
            <v>МХБ Ветчина для завтрака ШТ. ОХЛ п/а 400г*6 (2,4кг) МИРАТОРГ</v>
          </cell>
          <cell r="C78">
            <v>59</v>
          </cell>
          <cell r="D78">
            <v>8</v>
          </cell>
          <cell r="E78">
            <v>10</v>
          </cell>
        </row>
        <row r="79">
          <cell r="A79" t="str">
            <v>СК БРАУНШВЕЙГСКАЯ ГОСТ БО СРЕЗ ШТ 0,2КГ  ЧЕРКИЗОВО</v>
          </cell>
          <cell r="C79">
            <v>70</v>
          </cell>
          <cell r="D79">
            <v>39</v>
          </cell>
          <cell r="E79">
            <v>10</v>
          </cell>
        </row>
        <row r="80">
          <cell r="A80" t="str">
            <v>МХБ Колбаса вареная Докторская ШТ. п/а ОХЛ 470г*6 (2,82 кг) МИРАТОРГ</v>
          </cell>
          <cell r="C80">
            <v>65</v>
          </cell>
          <cell r="D80">
            <v>11</v>
          </cell>
          <cell r="E80">
            <v>10</v>
          </cell>
        </row>
        <row r="81">
          <cell r="A81" t="str">
            <v>1952-Колбаса Со шпиком ТМ Особый рецепт в оболочке полиамид 0,5 кг.  ПОКОМ</v>
          </cell>
          <cell r="C81">
            <v>105</v>
          </cell>
          <cell r="D81">
            <v>42</v>
          </cell>
          <cell r="E81">
            <v>18</v>
          </cell>
          <cell r="F81">
            <v>10</v>
          </cell>
        </row>
        <row r="82">
          <cell r="A82" t="str">
            <v>ВАР МОЛОЧНАЯ ПО-Ч НМО 1 КГ К3  ЧЕРКИЗОВО</v>
          </cell>
          <cell r="C82">
            <v>38.384999999999998</v>
          </cell>
          <cell r="D82">
            <v>9.3759999999999994</v>
          </cell>
          <cell r="E82">
            <v>-2.016</v>
          </cell>
        </row>
        <row r="83">
          <cell r="A83" t="str">
            <v>СК СЕРВЕЛЕТТИ ПРЕСС СРЕЗ БО ВУ ШТ 0.25КГ  ЧЕРКИЗОВО</v>
          </cell>
          <cell r="C83">
            <v>48</v>
          </cell>
          <cell r="D83">
            <v>32</v>
          </cell>
          <cell r="E83">
            <v>13</v>
          </cell>
        </row>
        <row r="84">
          <cell r="A84" t="str">
            <v>СОС КОПЧ ПО-Ч ЛОТ ПМО ЗА ШТ 0.4КГ K1.6  ЧЕРКИЗОВО</v>
          </cell>
          <cell r="C84">
            <v>90</v>
          </cell>
          <cell r="D84">
            <v>67</v>
          </cell>
          <cell r="E84">
            <v>18</v>
          </cell>
        </row>
        <row r="85">
          <cell r="A85" t="str">
            <v>1868-Колбаса Филейная ТМ Особый рецепт в оболочке полиамид 0,5 кг.  ПОКОМ</v>
          </cell>
          <cell r="C85">
            <v>95</v>
          </cell>
          <cell r="D85">
            <v>56</v>
          </cell>
          <cell r="E85">
            <v>13</v>
          </cell>
          <cell r="F85">
            <v>6</v>
          </cell>
        </row>
        <row r="86">
          <cell r="A86" t="str">
            <v>С/к колбасы Швейцарская Бордо Фикс.вес 0,17 Фиброуз терм/п Стародворье</v>
          </cell>
          <cell r="C86">
            <v>83</v>
          </cell>
          <cell r="D86">
            <v>25</v>
          </cell>
          <cell r="E86">
            <v>8</v>
          </cell>
          <cell r="F86">
            <v>10</v>
          </cell>
        </row>
        <row r="87">
          <cell r="A87" t="str">
            <v>ВАР АРОМАТНАЯ ПО-Ч ЦО ЗА 1.6КГ K3.2 ЧЕРКИЗОВО</v>
          </cell>
          <cell r="C87">
            <v>27.419</v>
          </cell>
          <cell r="D87">
            <v>19.210999999999999</v>
          </cell>
          <cell r="E87">
            <v>-1.6519999999999999</v>
          </cell>
          <cell r="F87">
            <v>-1.61</v>
          </cell>
        </row>
        <row r="88">
          <cell r="A88" t="str">
            <v>СК ОНЕЖСКАЯ СРЕЗ ФИБ ВУ ШТ 0.3КГ K1.8 ЧЕРКИЗОВО</v>
          </cell>
          <cell r="C88">
            <v>44</v>
          </cell>
          <cell r="D88">
            <v>13</v>
          </cell>
          <cell r="E88">
            <v>8</v>
          </cell>
          <cell r="F88">
            <v>6</v>
          </cell>
        </row>
        <row r="89">
          <cell r="A89" t="str">
            <v>ВАР КЛАССИЧЕСКАЯ ПО-Ч ЦО ЗА 1.6КГ K3.2 ЧЕРКИЗОВО</v>
          </cell>
          <cell r="C89">
            <v>25.579000000000001</v>
          </cell>
          <cell r="D89">
            <v>28.734999999999999</v>
          </cell>
          <cell r="E89">
            <v>-4.7699999999999996</v>
          </cell>
          <cell r="F89">
            <v>1.6140000000000001</v>
          </cell>
        </row>
        <row r="90">
          <cell r="A90" t="str">
            <v>1728-Сосиски сливочные по-стародворски в оболочке</v>
          </cell>
          <cell r="C90">
            <v>36.473999999999997</v>
          </cell>
          <cell r="D90">
            <v>6.8049999999999997</v>
          </cell>
          <cell r="E90">
            <v>8.0850000000000009</v>
          </cell>
          <cell r="F90">
            <v>-4.1630000000000003</v>
          </cell>
        </row>
        <row r="91">
          <cell r="A91" t="str">
            <v>СК САЛЬЧИЧОН С РОЗОВЫМ ПЕРЦ. СРЕЗ ШТ 0,3  ЧЕРКИЗОВО</v>
          </cell>
          <cell r="C91">
            <v>39</v>
          </cell>
          <cell r="D91">
            <v>19</v>
          </cell>
          <cell r="E91">
            <v>6</v>
          </cell>
        </row>
        <row r="92">
          <cell r="A92" t="str">
            <v>6075 МЯСНАЯ Папа может вар п/о_UZ</v>
          </cell>
          <cell r="C92">
            <v>43.566000000000003</v>
          </cell>
          <cell r="D92">
            <v>20.463999999999999</v>
          </cell>
          <cell r="E92">
            <v>6.7939999999999996</v>
          </cell>
        </row>
        <row r="93">
          <cell r="A93" t="str">
            <v>6078 ФИЛЕЙНАЯ Папа может вар п/о_UZ</v>
          </cell>
          <cell r="C93">
            <v>38.671999999999997</v>
          </cell>
          <cell r="D93">
            <v>15.99</v>
          </cell>
          <cell r="E93">
            <v>2.6579999999999999</v>
          </cell>
        </row>
        <row r="94">
          <cell r="A94" t="str">
            <v>У_Фарш куриный "Домашний",зам,в/у0,75кг*8(6кг)  МИРАТОРГ</v>
          </cell>
          <cell r="C94">
            <v>77</v>
          </cell>
          <cell r="D94">
            <v>10</v>
          </cell>
          <cell r="F94">
            <v>44</v>
          </cell>
        </row>
        <row r="95">
          <cell r="A95" t="str">
            <v>Колбаса с/к Сальчичон ВУ ОХЛ 280г*6 (1,68 кг)  МИРАТОРГ</v>
          </cell>
          <cell r="C95">
            <v>26</v>
          </cell>
          <cell r="D95">
            <v>7</v>
          </cell>
          <cell r="E95">
            <v>1</v>
          </cell>
        </row>
        <row r="96">
          <cell r="A96" t="str">
            <v>МХБ Колбаса вареная Молочная ШТ. п/а ОХЛ 470*6 (2,82 кг) МИРАТОРГ</v>
          </cell>
          <cell r="C96">
            <v>42</v>
          </cell>
          <cell r="D96">
            <v>13</v>
          </cell>
        </row>
        <row r="97">
          <cell r="A97" t="str">
            <v>Наггетсы куриные Классические 300г*12 (3,6кг) Мираторг Россия</v>
          </cell>
          <cell r="C97">
            <v>66</v>
          </cell>
          <cell r="D97">
            <v>28</v>
          </cell>
          <cell r="E97">
            <v>21</v>
          </cell>
        </row>
        <row r="98">
          <cell r="A98" t="str">
            <v>С/к колбасы Баварская Бавария Фикс.вес 0,17 б/о терм/п Стародворье</v>
          </cell>
          <cell r="C98">
            <v>43</v>
          </cell>
          <cell r="D98">
            <v>23</v>
          </cell>
          <cell r="E98">
            <v>7</v>
          </cell>
          <cell r="F98">
            <v>8</v>
          </cell>
        </row>
        <row r="99">
          <cell r="A99" t="str">
            <v>Стейк из мраморной говядины б/к с/м TF ~1кг BLACK ANGUS Мираторг (Брянск) Россия  МИРАТОРГ</v>
          </cell>
          <cell r="C99">
            <v>9</v>
          </cell>
          <cell r="F99">
            <v>6</v>
          </cell>
        </row>
        <row r="100">
          <cell r="A100" t="str">
            <v>СОС ВЕНСКИЕ БО ЗА ПАК 1.25КГ K5 ЧЕРКИЗОВО</v>
          </cell>
          <cell r="C100">
            <v>19.113</v>
          </cell>
          <cell r="D100">
            <v>15.73</v>
          </cell>
          <cell r="E100">
            <v>-2.621</v>
          </cell>
        </row>
        <row r="101">
          <cell r="A101" t="str">
            <v>Наггетсы куриные хрустящие 300г*12 (3,6кг) Мираторг Россия</v>
          </cell>
          <cell r="C101">
            <v>54</v>
          </cell>
          <cell r="D101">
            <v>16</v>
          </cell>
          <cell r="E101">
            <v>27</v>
          </cell>
        </row>
        <row r="102">
          <cell r="A102" t="str">
            <v>СОС МОЛОЧНЫЕ ПО-Ч ПМО ЗА ЛОТ ШТ 0.45КГ K1.8 ЧЕРКИЗОВО</v>
          </cell>
          <cell r="C102">
            <v>37</v>
          </cell>
          <cell r="D102">
            <v>37</v>
          </cell>
        </row>
        <row r="103">
          <cell r="A103" t="str">
            <v>Стейк Рибай Choice c/м TF 200г*60 (12 кг) Black Angus  МИРАТОРГ</v>
          </cell>
          <cell r="C103">
            <v>10</v>
          </cell>
        </row>
        <row r="104">
          <cell r="A104" t="str">
            <v>КП Колбаса в/к Балыковая ВУ охл 300г*6  МИРАТОРГ</v>
          </cell>
          <cell r="C104">
            <v>33</v>
          </cell>
          <cell r="D104">
            <v>33</v>
          </cell>
        </row>
        <row r="105">
          <cell r="A105" t="str">
            <v>0232 С/к колбасы Княжеская Бордо Весовые б/о терм/п Стародворье</v>
          </cell>
          <cell r="C105">
            <v>4.5590000000000002</v>
          </cell>
          <cell r="D105">
            <v>3.0270000000000001</v>
          </cell>
          <cell r="E105">
            <v>1.532</v>
          </cell>
        </row>
        <row r="106">
          <cell r="A106" t="str">
            <v>МХБ Колбаса вареная Классическая ШТ. ОХЛ п/а 470г*6 (2,82кг) МИРАТОРГ</v>
          </cell>
          <cell r="C106">
            <v>18</v>
          </cell>
          <cell r="D106">
            <v>8</v>
          </cell>
          <cell r="E106">
            <v>-1</v>
          </cell>
        </row>
        <row r="107">
          <cell r="A107" t="str">
            <v>Пельмени «Сочные» ГВ зам пакет 700г*8  МИРАТОРГ</v>
          </cell>
          <cell r="C107">
            <v>20</v>
          </cell>
          <cell r="E107">
            <v>15</v>
          </cell>
        </row>
        <row r="108">
          <cell r="A108" t="str">
            <v>Картофель фри с/м 500г*10 (5кг) МИРАТОРГ Россия</v>
          </cell>
          <cell r="C108">
            <v>12</v>
          </cell>
        </row>
        <row r="109">
          <cell r="A109" t="str">
            <v>Карибская смесь с/м 400г*10 (4кг) Мираторг Россия</v>
          </cell>
          <cell r="C109">
            <v>12</v>
          </cell>
          <cell r="D109">
            <v>2</v>
          </cell>
        </row>
        <row r="110">
          <cell r="A110" t="str">
            <v>Пельмени "Из мраморной говядины" с/м пленка  400г*16(6,4кг) BLACK ANGUS Мираторг (Брянск) Россия</v>
          </cell>
          <cell r="C110">
            <v>11</v>
          </cell>
          <cell r="E110">
            <v>3</v>
          </cell>
        </row>
        <row r="111">
          <cell r="A111" t="str">
            <v>Гавайская смесь 400г*20 (8кг) Vитамин Мираторг РОССИЯ  МИРАТОРГ</v>
          </cell>
          <cell r="C111">
            <v>13</v>
          </cell>
          <cell r="D111">
            <v>5</v>
          </cell>
        </row>
        <row r="112">
          <cell r="A112" t="str">
            <v>Палочки рыбные из фарша тресковых пород 270г*12 (3,24кг) ООО "Мираторг Запад" РОССИЯ  МИРАТОРГ</v>
          </cell>
          <cell r="C112">
            <v>12</v>
          </cell>
        </row>
        <row r="113">
          <cell r="A113" t="str">
            <v>Брокколи капуста 400 ЗАМ  МИРАТОРГ</v>
          </cell>
          <cell r="C113">
            <v>7</v>
          </cell>
          <cell r="E113">
            <v>2</v>
          </cell>
        </row>
        <row r="114">
          <cell r="A114" t="str">
            <v>Шампиньоны рез. 400*20 зам  МИРАТОРГ</v>
          </cell>
          <cell r="C114">
            <v>8</v>
          </cell>
          <cell r="D114">
            <v>3</v>
          </cell>
          <cell r="E114">
            <v>2</v>
          </cell>
        </row>
        <row r="115">
          <cell r="A115" t="str">
            <v>Сырники с вишневой начинкой ЗАМ 280гр*4 (1,12кг) Мираторг Трио Россия</v>
          </cell>
          <cell r="C115">
            <v>8</v>
          </cell>
          <cell r="D115">
            <v>2</v>
          </cell>
        </row>
        <row r="116">
          <cell r="A116" t="str">
            <v>Сырники классические ЗАМ 280гр*4 (1,12кг) Мираторг Трио Россия</v>
          </cell>
          <cell r="C116">
            <v>8</v>
          </cell>
          <cell r="D116">
            <v>2</v>
          </cell>
        </row>
        <row r="117">
          <cell r="A117" t="str">
            <v>Чевапчичи из мраморной говядины с/м ГЗМС 300г*8(2,4кг) Мираторг (Брянск) Россия</v>
          </cell>
          <cell r="C117">
            <v>4</v>
          </cell>
        </row>
        <row r="118">
          <cell r="A118" t="str">
            <v>Вишня б/косточки с/м 300г*20 (6кг) Мираторг Россия</v>
          </cell>
          <cell r="C118">
            <v>5</v>
          </cell>
        </row>
        <row r="119">
          <cell r="A119" t="str">
            <v>Сырники с клубн.нач. 280гр ЗАМ  МИРАТОРГ</v>
          </cell>
          <cell r="C119">
            <v>6</v>
          </cell>
        </row>
        <row r="120">
          <cell r="A120" t="str">
            <v>Итальянская смесь с/м 400г*10 (4кг) Vитамин  МИРАТОРГ</v>
          </cell>
          <cell r="C120">
            <v>7</v>
          </cell>
        </row>
        <row r="121">
          <cell r="A121" t="str">
            <v>Мексиканская смесь с/м 400г*10 (4кг) Мираторг Россия</v>
          </cell>
          <cell r="C121">
            <v>7</v>
          </cell>
        </row>
        <row r="122">
          <cell r="A122" t="str">
            <v>СОС СЛИВОЧНЫЕ ГОСТ ЦО ЗА ЛОТ ШТ 0.45КГ K1.8 ЧЕРКИЗОВО</v>
          </cell>
          <cell r="C122">
            <v>3</v>
          </cell>
          <cell r="E122">
            <v>4</v>
          </cell>
        </row>
        <row r="123">
          <cell r="A123" t="str">
            <v>Ягодный морс 300г*10 зам  МИРАТОРГ</v>
          </cell>
          <cell r="C123">
            <v>4</v>
          </cell>
        </row>
        <row r="124">
          <cell r="A124" t="str">
            <v>Фасоль стручковая рез. с/м 30-40мм 400г*10 (4кг) Мираторг Россия</v>
          </cell>
          <cell r="C124">
            <v>4</v>
          </cell>
          <cell r="E124">
            <v>2</v>
          </cell>
        </row>
        <row r="125">
          <cell r="A125" t="str">
            <v>Микс полезных овощей 400 зам  МИРАТОРГ</v>
          </cell>
          <cell r="C125">
            <v>2</v>
          </cell>
          <cell r="D125">
            <v>2</v>
          </cell>
        </row>
        <row r="126">
          <cell r="A126" t="str">
            <v>Сотэ с прованскими травами 400г зам  МИРАТОРГ</v>
          </cell>
          <cell r="C126">
            <v>1</v>
          </cell>
          <cell r="E126">
            <v>1</v>
          </cell>
        </row>
        <row r="127">
          <cell r="A127" t="str">
            <v>Лечо по-венгерски 0,4кг ОФ зам кор  МИРАТОРГ</v>
          </cell>
          <cell r="C127">
            <v>1</v>
          </cell>
          <cell r="E127">
            <v>1</v>
          </cell>
        </row>
        <row r="128">
          <cell r="A128" t="str">
            <v>БОНУС_2074-Сосиски Молочные для завтрака Особый рецепт</v>
          </cell>
          <cell r="C128">
            <v>156.31800000000001</v>
          </cell>
          <cell r="D128">
            <v>43.040999999999997</v>
          </cell>
          <cell r="E128">
            <v>13.318</v>
          </cell>
          <cell r="F128">
            <v>19.212</v>
          </cell>
        </row>
        <row r="129">
          <cell r="A129" t="str">
            <v>БОНУС_2634 Колбаса Дугушка Стародворская ТМ Стародворье ТС Дугушка  ПОКОМ</v>
          </cell>
          <cell r="C129">
            <v>94.331000000000003</v>
          </cell>
          <cell r="D129">
            <v>34.869</v>
          </cell>
          <cell r="E129">
            <v>34.039000000000001</v>
          </cell>
        </row>
        <row r="130">
          <cell r="A130" t="str">
            <v>БОНУС_2205-Сосиски Молочные для завтрака ТМ Особый рецепт 0,4кг</v>
          </cell>
          <cell r="C130">
            <v>77</v>
          </cell>
          <cell r="D130">
            <v>23</v>
          </cell>
          <cell r="E130">
            <v>12</v>
          </cell>
          <cell r="F130">
            <v>11</v>
          </cell>
        </row>
        <row r="131">
          <cell r="A131" t="str">
            <v>БОНУС_1867-Колбаса Филейная ТМ Особый рецепт в оболочке полиамид большой батон.  ПОКОМ</v>
          </cell>
          <cell r="C131">
            <v>72.046000000000006</v>
          </cell>
          <cell r="D131">
            <v>35.387</v>
          </cell>
          <cell r="E131">
            <v>12.275</v>
          </cell>
        </row>
        <row r="132">
          <cell r="A132" t="str">
            <v>БОНУС_1875-Колбаса Филейная оригинальная ТМ Особый рецепт в оболочке полиамид.  ПОКОМ</v>
          </cell>
          <cell r="C132">
            <v>66.709999999999994</v>
          </cell>
          <cell r="D132">
            <v>23.425999999999998</v>
          </cell>
          <cell r="E132">
            <v>4.8150000000000004</v>
          </cell>
          <cell r="F132">
            <v>3.2120000000000002</v>
          </cell>
        </row>
        <row r="133">
          <cell r="A133" t="str">
            <v>БОНУС_1205 Копченые колбасы Салями Мясорубская с рубленым шпиком срез Бордо ф/в 0,35 фиброуз Стародворье</v>
          </cell>
          <cell r="C133">
            <v>59</v>
          </cell>
          <cell r="D133">
            <v>20</v>
          </cell>
        </row>
        <row r="134">
          <cell r="A134" t="str">
            <v>БОНУС_1869-Колбаса Молочная ТМ Особый рецепт в оболочке полиамид большой батон.  ПОКОМ</v>
          </cell>
          <cell r="C134">
            <v>50.079000000000001</v>
          </cell>
          <cell r="D134">
            <v>12.395</v>
          </cell>
          <cell r="E134">
            <v>17.533999999999999</v>
          </cell>
          <cell r="F134">
            <v>7.625</v>
          </cell>
        </row>
        <row r="135">
          <cell r="A135" t="str">
            <v>БОНУС_1371-Сосиски Сочинки с сочной грудинкой Бордо Фикс.вес 0,4 П/а мгс Стародворье</v>
          </cell>
          <cell r="C135">
            <v>47</v>
          </cell>
          <cell r="D135">
            <v>16</v>
          </cell>
          <cell r="E135">
            <v>10</v>
          </cell>
          <cell r="F135">
            <v>6</v>
          </cell>
        </row>
        <row r="136">
          <cell r="A136" t="str">
            <v>БОНУС_1411 Сосиски «Сочинки Сливочные» Весовые ТМ «Стародворье» 1,35 кг  ПОКОМ</v>
          </cell>
          <cell r="C136">
            <v>40.009</v>
          </cell>
          <cell r="D136">
            <v>15.167999999999999</v>
          </cell>
          <cell r="E136">
            <v>8.3819999999999997</v>
          </cell>
        </row>
        <row r="137">
          <cell r="A137" t="str">
            <v>БОНУС_1204 Копченые колбасы Салями Мясорубская с рубленым шпиком Бордо Весовой фиброуз Стародворье  ПОКОМ</v>
          </cell>
          <cell r="C137">
            <v>34.491</v>
          </cell>
          <cell r="D137">
            <v>12.403</v>
          </cell>
          <cell r="E137">
            <v>13.257</v>
          </cell>
        </row>
        <row r="138">
          <cell r="A138" t="str">
            <v>БОНУС_1871-Колбаса Филейная оригинальная ТМ Особый рецепт в оболочке полиамид 0,4 кг.  ПОКОМ</v>
          </cell>
          <cell r="C138">
            <v>24</v>
          </cell>
          <cell r="D138">
            <v>4</v>
          </cell>
          <cell r="E138">
            <v>1</v>
          </cell>
          <cell r="F138">
            <v>3</v>
          </cell>
        </row>
        <row r="139">
          <cell r="A139" t="str">
            <v>БОНУС_КОПЧ БЕКОН НАР ВУ ШТ 0.18КГ К1.8  ЧЕРКИЗОВО</v>
          </cell>
          <cell r="C139">
            <v>20</v>
          </cell>
          <cell r="D139">
            <v>11</v>
          </cell>
          <cell r="E139">
            <v>7</v>
          </cell>
        </row>
        <row r="140">
          <cell r="A140" t="str">
            <v>БОНУС_СК БОГОРОДСКАЯ ПРЕСС ФИБ ВУ ШТ0.3КГ К3.6  ЧЕРКИЗОВО</v>
          </cell>
          <cell r="C140">
            <v>18</v>
          </cell>
          <cell r="D140">
            <v>7</v>
          </cell>
          <cell r="E140">
            <v>6</v>
          </cell>
        </row>
        <row r="141">
          <cell r="A141" t="str">
            <v>БОНУС_СОС КОПЧ ПО-Ч ЛОТ ПМО ЗА ШТ 0.4КГ K1.6  ЧЕРКИЗОВО</v>
          </cell>
          <cell r="C141">
            <v>11</v>
          </cell>
          <cell r="D141">
            <v>9</v>
          </cell>
          <cell r="E141">
            <v>2</v>
          </cell>
        </row>
        <row r="142">
          <cell r="A142" t="str">
            <v>БОНУС_1370-Сосиски Сочинки Бордо Весовой п/а Стародворье</v>
          </cell>
          <cell r="C142">
            <v>10.161</v>
          </cell>
          <cell r="D142">
            <v>4.3620000000000001</v>
          </cell>
        </row>
        <row r="143">
          <cell r="A143" t="str">
            <v>БОНУС_1870-Колбаса Со шпиком ТМ Особый рецепт в оболочке полиамид большой батон.  ПОКОМ</v>
          </cell>
          <cell r="C143">
            <v>10.029</v>
          </cell>
          <cell r="E143">
            <v>4.99</v>
          </cell>
        </row>
        <row r="144">
          <cell r="A144" t="str">
            <v>БОНУС_СК БОРОДИНСКАЯ СРЕЗ ФИБ ВУ 0.3КГ ШТ К3.6  ЧЕРКИЗОВО</v>
          </cell>
          <cell r="C144">
            <v>10</v>
          </cell>
          <cell r="D144">
            <v>3</v>
          </cell>
          <cell r="E144">
            <v>3</v>
          </cell>
          <cell r="F144">
            <v>1</v>
          </cell>
        </row>
        <row r="145">
          <cell r="A145" t="str">
            <v>БОНУС_ВЕТЧ МРАМОРНАЯ ПО-ЧЕРКИЗОВСКИ ШТ 0,4 КГ  ЧЕРКИЗОВО</v>
          </cell>
          <cell r="C145">
            <v>4</v>
          </cell>
          <cell r="D145">
            <v>3</v>
          </cell>
        </row>
        <row r="146">
          <cell r="A146" t="str">
            <v>БОНУС_ВАР МОЛОЧНАЯ ПО-Ч НМО 1 КГ К3  ЧЕРКИЗОВО</v>
          </cell>
          <cell r="C146">
            <v>1.028</v>
          </cell>
          <cell r="D146">
            <v>1.028</v>
          </cell>
        </row>
        <row r="147">
          <cell r="A147" t="str">
            <v>БОНУС_0232 С/к колбасы Княжеская Бордо Весовые б/о терм/п Стародворье</v>
          </cell>
          <cell r="C147">
            <v>0.376</v>
          </cell>
          <cell r="D147">
            <v>0.376</v>
          </cell>
        </row>
        <row r="148">
          <cell r="A148" t="str">
            <v>МХБ Колбаса варено-копченая Балыковая ШТ. Ф/О ОХЛ В/У 375г*6 (2,25кг) МИРАТОРГ</v>
          </cell>
          <cell r="C148">
            <v>-1</v>
          </cell>
        </row>
        <row r="149">
          <cell r="A149" t="str">
            <v>МХБ Колб полусухая «Салями» ШТ. ВУ ОХЛ 300гр*8  МИРАТОРГ</v>
          </cell>
          <cell r="C149">
            <v>-1</v>
          </cell>
        </row>
        <row r="150">
          <cell r="A150" t="str">
            <v>СК САЛЬЧИЧОН С РОЗОВЫМ ПЕРЦЕМ НАР ШТ 85Г  ЧЕРКИЗОВО</v>
          </cell>
          <cell r="C150">
            <v>-2</v>
          </cell>
          <cell r="D150">
            <v>-2</v>
          </cell>
        </row>
        <row r="151">
          <cell r="A151" t="str">
            <v>СК САЛЬЧИЧОН НАРЕЗ ФИБ ЗА ШТ 0.1КГ К1.2  ЧЕРКИЗОВО</v>
          </cell>
          <cell r="C151">
            <v>-2</v>
          </cell>
          <cell r="D151">
            <v>-2</v>
          </cell>
        </row>
        <row r="152">
          <cell r="A152" t="str">
            <v>1445 Сосиски «Сочные без свинины» Весовые ТМ «Особый рецепт» 1,3 кг  ПОКОМ</v>
          </cell>
          <cell r="C152">
            <v>-1.494</v>
          </cell>
          <cell r="D152">
            <v>-1.494</v>
          </cell>
        </row>
        <row r="153">
          <cell r="A153" t="str">
            <v>Сервелат Коньячный в/к ВУ ОХЛ 375гр  МИРАТОРГ</v>
          </cell>
          <cell r="C153">
            <v>-3</v>
          </cell>
          <cell r="E153">
            <v>-3</v>
          </cell>
        </row>
        <row r="154">
          <cell r="A154" t="str">
            <v>ВК БАЛЫКОВАЯ ПО-ЧЕРКИЗ СРЕЗ ШТ0,3 К1,8  ЧЕРКИЗОВО</v>
          </cell>
          <cell r="C154">
            <v>-5</v>
          </cell>
          <cell r="D154">
            <v>-5</v>
          </cell>
        </row>
        <row r="155">
          <cell r="A155" t="str">
            <v>МХБ Колбаса с/к "Куршская" ВУ ОХЛ 280г*8 (2,24 кг)  МИРАТОРГ</v>
          </cell>
          <cell r="C155">
            <v>-6</v>
          </cell>
        </row>
        <row r="156">
          <cell r="A156" t="str">
            <v>Сервелат полусухой с/к ВУ ОХЛ 300гр МИРАТОРГ</v>
          </cell>
          <cell r="C156">
            <v>-13</v>
          </cell>
          <cell r="D156">
            <v>-5</v>
          </cell>
        </row>
        <row r="157">
          <cell r="A157" t="str">
            <v>Итого</v>
          </cell>
          <cell r="C157">
            <v>17943.456999999999</v>
          </cell>
          <cell r="D157">
            <v>5481.1840000000002</v>
          </cell>
          <cell r="E157">
            <v>2081.029</v>
          </cell>
          <cell r="F157">
            <v>829.82899999999995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Артикул</v>
          </cell>
          <cell r="B1" t="str">
            <v>Наименование</v>
          </cell>
          <cell r="C1" t="str">
            <v>Сегмент</v>
          </cell>
          <cell r="D1" t="str">
            <v>Завод-производитель</v>
          </cell>
          <cell r="E1" t="str">
            <v>ЕИ</v>
          </cell>
          <cell r="F1" t="str">
            <v>Вес, ЕИ</v>
          </cell>
          <cell r="G1" t="str">
            <v>Вес коробки кг</v>
          </cell>
        </row>
        <row r="2">
          <cell r="A2">
            <v>1010015952</v>
          </cell>
          <cell r="B2" t="str">
            <v>Колбаса вареная Молочная п/а ОХЛ 470*6 (2,82 кг) ООО "Мираторг-Курск" РОССИЯ</v>
          </cell>
          <cell r="C2" t="str">
            <v>ВАРЕНАЯ КОЛБАСА</v>
          </cell>
          <cell r="D2" t="str">
            <v>МХБ Курск</v>
          </cell>
          <cell r="E2" t="str">
            <v>Шт</v>
          </cell>
          <cell r="F2">
            <v>0.47</v>
          </cell>
          <cell r="G2">
            <v>2.82</v>
          </cell>
        </row>
        <row r="3">
          <cell r="A3">
            <v>1010016094</v>
          </cell>
          <cell r="B3" t="str">
            <v>Колбаса вареная С молоком ОХЛ п/а 470г*6 (2,82кг) ООО "Мираторг-Курск" РОССИЯ</v>
          </cell>
          <cell r="C3" t="str">
            <v>ВАРЕНАЯ КОЛБАСА</v>
          </cell>
          <cell r="D3" t="str">
            <v>МХБ Курск</v>
          </cell>
          <cell r="E3" t="str">
            <v>Шт</v>
          </cell>
          <cell r="F3">
            <v>0.47</v>
          </cell>
          <cell r="G3">
            <v>2.82</v>
          </cell>
        </row>
        <row r="4">
          <cell r="A4">
            <v>1010015954</v>
          </cell>
          <cell r="B4" t="str">
            <v>Колбаса вареная Докторская п/а ОХЛ 470г*6 (2,82 кг) ООО "Мираторг-Курск" РОССИЯ</v>
          </cell>
          <cell r="C4" t="str">
            <v>ВАРЕНАЯ КОЛБАСА</v>
          </cell>
          <cell r="D4" t="str">
            <v>МХБ Курск</v>
          </cell>
          <cell r="E4" t="str">
            <v>Шт</v>
          </cell>
          <cell r="F4">
            <v>0.47</v>
          </cell>
          <cell r="G4">
            <v>2.82</v>
          </cell>
        </row>
        <row r="5">
          <cell r="A5">
            <v>1010016092</v>
          </cell>
          <cell r="B5" t="str">
            <v>Колбаса вареная Классическая ОХЛ п/а 470г*6 (2,82кг) ООО "Мираторг-Курск" РОССИЯ</v>
          </cell>
          <cell r="C5" t="str">
            <v>ВАРЕНАЯ КОЛБАСА</v>
          </cell>
          <cell r="D5" t="str">
            <v>МХБ Курск</v>
          </cell>
          <cell r="E5" t="str">
            <v>Шт</v>
          </cell>
          <cell r="F5">
            <v>0.47</v>
          </cell>
          <cell r="G5">
            <v>2.82</v>
          </cell>
        </row>
        <row r="6">
          <cell r="A6">
            <v>1010022846</v>
          </cell>
          <cell r="B6" t="str">
            <v>Продукт из свинины копчено-вареный Грудинка Классическая ОХЛ ВУ 360г*6 (2,16кг) ООО "Мираторг-Курск" РОССИЯ</v>
          </cell>
          <cell r="C6" t="str">
            <v>ВАРЕНО-КОПЧ. ДЕЛИКАТ</v>
          </cell>
          <cell r="D6" t="str">
            <v>МХБ Курск</v>
          </cell>
          <cell r="E6" t="str">
            <v>Шт</v>
          </cell>
          <cell r="F6">
            <v>0.36</v>
          </cell>
          <cell r="G6">
            <v>2.16</v>
          </cell>
        </row>
        <row r="7">
          <cell r="A7">
            <v>1010022854</v>
          </cell>
          <cell r="B7" t="str">
            <v>Продукт из свинины копчено-вареный Карбонад классический 360г*6 (2,16кг)ООО "Мираторг-Курск" РОССИЯ</v>
          </cell>
          <cell r="C7" t="str">
            <v>ВАРЕНО-КОПЧ. ДЕЛИКАТ</v>
          </cell>
          <cell r="D7" t="str">
            <v>МХБ Курск</v>
          </cell>
          <cell r="E7" t="str">
            <v>Шт</v>
          </cell>
          <cell r="F7">
            <v>0.36</v>
          </cell>
          <cell r="G7">
            <v>2.16</v>
          </cell>
        </row>
        <row r="8">
          <cell r="A8">
            <v>1010027650</v>
          </cell>
          <cell r="B8" t="str">
            <v>Колбаса в/к Балыковая ВУ охл 300г*6  МИРАТОРГ</v>
          </cell>
          <cell r="C8" t="str">
            <v>ВАРЕНО-КОПЧЕНАЯ</v>
          </cell>
          <cell r="D8" t="str">
            <v>МХБ Курск</v>
          </cell>
          <cell r="E8" t="str">
            <v>Шт</v>
          </cell>
          <cell r="F8">
            <v>0.3</v>
          </cell>
          <cell r="G8">
            <v>1.7999999999999998</v>
          </cell>
        </row>
        <row r="9">
          <cell r="A9">
            <v>1010016038</v>
          </cell>
          <cell r="B9" t="str">
            <v>Колбаса варено-копченая Московская Ф/О ОХЛ В/У 375г*6 (2,25кг) ООО "Мираторг-Курск" РОССИЯ</v>
          </cell>
          <cell r="C9" t="str">
            <v>ВАРЕНО-КОПЧЕНАЯ</v>
          </cell>
          <cell r="D9" t="str">
            <v>МХБ Курск</v>
          </cell>
          <cell r="E9" t="str">
            <v>Шт</v>
          </cell>
          <cell r="F9">
            <v>0.375</v>
          </cell>
          <cell r="G9">
            <v>2.25</v>
          </cell>
        </row>
        <row r="10">
          <cell r="A10">
            <v>1010032949</v>
          </cell>
          <cell r="B10" t="str">
            <v>Колбаса в/к Московская ОХЛ ВУ 300г*6</v>
          </cell>
          <cell r="C10" t="str">
            <v>ВАРЕНО-КОПЧЕНАЯ</v>
          </cell>
          <cell r="D10" t="str">
            <v>МХБ Курск</v>
          </cell>
          <cell r="E10" t="str">
            <v>Шт</v>
          </cell>
          <cell r="F10">
            <v>0.3</v>
          </cell>
          <cell r="G10">
            <v>1.8</v>
          </cell>
        </row>
        <row r="11">
          <cell r="A11">
            <v>1010016034</v>
          </cell>
          <cell r="B11" t="str">
            <v>Колбаса варено-копченая Сервелат Ф/О ОХЛ В/У 375г*6 (2,25кг) ООО "Мираторг-Курск" РОССИЯ</v>
          </cell>
          <cell r="C11" t="str">
            <v>ВАРЕНО-КОПЧЕНАЯ</v>
          </cell>
          <cell r="D11" t="str">
            <v>МХБ Курск</v>
          </cell>
          <cell r="E11" t="str">
            <v>Шт</v>
          </cell>
          <cell r="F11">
            <v>0.375</v>
          </cell>
          <cell r="G11">
            <v>2.25</v>
          </cell>
        </row>
        <row r="12">
          <cell r="A12">
            <v>1010022952</v>
          </cell>
          <cell r="B12" t="str">
            <v>Колбаса варено-копченая Сервелат Коньячный Ф/О ОХЛ В/У 375г*6 (2,25кг)ООО "Мираторг-Курск" РОССИЯ</v>
          </cell>
          <cell r="C12" t="str">
            <v>ВАРЕНО-КОПЧЕНАЯ</v>
          </cell>
          <cell r="D12" t="str">
            <v>МХБ Курск</v>
          </cell>
          <cell r="E12" t="str">
            <v>Шт</v>
          </cell>
          <cell r="F12">
            <v>0.375</v>
          </cell>
          <cell r="G12">
            <v>2.25</v>
          </cell>
        </row>
        <row r="13">
          <cell r="A13">
            <v>1010022954</v>
          </cell>
          <cell r="B13" t="str">
            <v>Колбаса варено-копченая Сервелат Финский Ф/О ОХЛ В/У 375г*6 (2,25кг) ООО "Мираторг-Курск" РОССИЯ</v>
          </cell>
          <cell r="C13" t="str">
            <v>ВАРЕНО-КОПЧЕНАЯ</v>
          </cell>
          <cell r="D13" t="str">
            <v>МХБ Курск</v>
          </cell>
          <cell r="E13" t="str">
            <v>Шт</v>
          </cell>
          <cell r="F13">
            <v>0.375</v>
          </cell>
          <cell r="G13">
            <v>2.25</v>
          </cell>
        </row>
        <row r="14">
          <cell r="A14">
            <v>1010029655</v>
          </cell>
          <cell r="B14" t="str">
            <v>Сервелат Мраморный в/к ВУ ОХЛ 330г*6</v>
          </cell>
          <cell r="C14" t="str">
            <v>ВАРЕНО-КОПЧЕНАЯ</v>
          </cell>
          <cell r="D14" t="str">
            <v>МХБ Курск</v>
          </cell>
          <cell r="E14" t="str">
            <v>Шт</v>
          </cell>
          <cell r="F14">
            <v>0.33</v>
          </cell>
          <cell r="G14">
            <v>1.98</v>
          </cell>
        </row>
        <row r="15">
          <cell r="A15">
            <v>1010027653</v>
          </cell>
          <cell r="B15" t="str">
            <v>Колбаса вк Сервелат ГОСТ охл 300г*6</v>
          </cell>
          <cell r="C15" t="str">
            <v>ВАРЕНО-КОПЧЕНАЯ</v>
          </cell>
          <cell r="D15" t="str">
            <v>МХБ Курск</v>
          </cell>
          <cell r="E15" t="str">
            <v>Шт</v>
          </cell>
          <cell r="F15">
            <v>0.3</v>
          </cell>
          <cell r="G15">
            <v>1.8</v>
          </cell>
        </row>
        <row r="16">
          <cell r="A16">
            <v>1010032953</v>
          </cell>
          <cell r="B16" t="str">
            <v>Cервелат в/к Коньячный ОХЛ ВУ 300г*6</v>
          </cell>
          <cell r="C16" t="str">
            <v>ВАРЕНО-КОПЧЕНАЯ</v>
          </cell>
          <cell r="D16" t="str">
            <v>МХБ Курск</v>
          </cell>
          <cell r="E16" t="str">
            <v>Шт</v>
          </cell>
          <cell r="F16">
            <v>0.3</v>
          </cell>
          <cell r="G16">
            <v>1.7999999999999998</v>
          </cell>
        </row>
        <row r="17">
          <cell r="A17">
            <v>1010016111</v>
          </cell>
          <cell r="B17" t="str">
            <v>Ветчина для завтрака ОХЛ п/а 400г*6 (2,4кг) ООО "Мираторг-Курск" РОССИЯ</v>
          </cell>
          <cell r="C17" t="str">
            <v>ВЕТЧИНЫ</v>
          </cell>
          <cell r="D17" t="str">
            <v>МХБ Курск</v>
          </cell>
          <cell r="E17" t="str">
            <v>Шт</v>
          </cell>
          <cell r="F17">
            <v>0.4</v>
          </cell>
          <cell r="G17">
            <v>2.4</v>
          </cell>
        </row>
        <row r="18">
          <cell r="A18">
            <v>1010025585</v>
          </cell>
          <cell r="B18" t="str">
            <v>Мясной продукт из свинины сырокопченый Бекон  ОХЛ ВУ 200г*10 (2 кг) ООО "Мираторг-Курск" РОССИЯ</v>
          </cell>
          <cell r="C18" t="str">
            <v>НАРЕЗКА</v>
          </cell>
          <cell r="D18" t="str">
            <v>МХБ Курск</v>
          </cell>
          <cell r="E18" t="str">
            <v>Шт</v>
          </cell>
          <cell r="F18">
            <v>0.2</v>
          </cell>
          <cell r="G18">
            <v>2</v>
          </cell>
        </row>
        <row r="19">
          <cell r="A19">
            <v>1010026651</v>
          </cell>
          <cell r="B19" t="str">
            <v>Карбонад классический нарезка охл ВУ 150г*10 (1,5кг) ООО "Мираторг-Курск" Россия</v>
          </cell>
          <cell r="C19" t="str">
            <v>НАРЕЗКА</v>
          </cell>
          <cell r="D19" t="str">
            <v>МХБ Курск</v>
          </cell>
          <cell r="E19" t="str">
            <v>Шт</v>
          </cell>
          <cell r="F19">
            <v>0.15</v>
          </cell>
          <cell r="G19">
            <v>1.5</v>
          </cell>
        </row>
        <row r="20">
          <cell r="A20">
            <v>1010033736</v>
          </cell>
          <cell r="B20" t="str">
            <v>Колбаса п/к Краковская ОХЛ ВУ 330г*5 (1,65 кг)  МИРАТОРГ</v>
          </cell>
          <cell r="C20" t="str">
            <v>ПОЛУКОПЧЁНАЯ</v>
          </cell>
          <cell r="D20" t="str">
            <v>МХБ Курск</v>
          </cell>
          <cell r="E20" t="str">
            <v>Шт</v>
          </cell>
          <cell r="F20">
            <v>0.33</v>
          </cell>
          <cell r="G20">
            <v>1.65</v>
          </cell>
        </row>
        <row r="21">
          <cell r="A21">
            <v>1010023122</v>
          </cell>
          <cell r="B21" t="str">
            <v>Колбаса полукопченая Чесночная ф/о ОХЛ 375г*6 (2,25кг)ООО "Мираторг-Курск" РОССИЯ</v>
          </cell>
          <cell r="C21" t="str">
            <v>ПОЛУКОПЧЁНАЯ</v>
          </cell>
          <cell r="D21" t="str">
            <v>МХБ Курск</v>
          </cell>
          <cell r="E21" t="str">
            <v>Шт</v>
          </cell>
          <cell r="F21">
            <v>0.375</v>
          </cell>
          <cell r="G21">
            <v>2.25</v>
          </cell>
        </row>
        <row r="22">
          <cell r="A22">
            <v>1010015950</v>
          </cell>
          <cell r="B22" t="str">
            <v>Cосиски Сливочные ц/о ОХЛ 400г*6 (2,4 кг) ООО "Мираторг-Курск" РОССИЯ</v>
          </cell>
          <cell r="C22" t="str">
            <v>СОСИСКИ</v>
          </cell>
          <cell r="D22" t="str">
            <v>МХБ Курск</v>
          </cell>
          <cell r="E22" t="str">
            <v>Шт</v>
          </cell>
          <cell r="F22">
            <v>0.4</v>
          </cell>
          <cell r="G22">
            <v>2.4000000000000004</v>
          </cell>
        </row>
        <row r="23">
          <cell r="A23">
            <v>1010015947</v>
          </cell>
          <cell r="B23" t="str">
            <v>Сосиски Молочные б/о ОХЛ 350г*6 (2,1кг) ООО "Мираторг-Курск" РОССИЯ</v>
          </cell>
          <cell r="C23" t="str">
            <v>СОСИСКИ</v>
          </cell>
          <cell r="D23" t="str">
            <v>МХБ Курск</v>
          </cell>
          <cell r="E23" t="str">
            <v>Шт</v>
          </cell>
          <cell r="F23">
            <v>0.35</v>
          </cell>
          <cell r="G23">
            <v>2.0999999999999996</v>
          </cell>
        </row>
        <row r="24">
          <cell r="A24">
            <v>1010015949</v>
          </cell>
          <cell r="B24" t="str">
            <v>Сосиски Молочные ц/о ОХЛ 400г*6 (2,4кг) ООО "Мираторг-Курск" РОССИЯ</v>
          </cell>
          <cell r="C24" t="str">
            <v>СОСИСКИ</v>
          </cell>
          <cell r="D24" t="str">
            <v>МХБ Курск</v>
          </cell>
          <cell r="E24" t="str">
            <v>Шт</v>
          </cell>
          <cell r="F24">
            <v>0.4</v>
          </cell>
          <cell r="G24">
            <v>2.4000000000000004</v>
          </cell>
        </row>
        <row r="25">
          <cell r="A25">
            <v>1010031948</v>
          </cell>
          <cell r="B25" t="str">
            <v>Сосис Венские ОХЛ ГЗМС 350г*6(2,1кг)</v>
          </cell>
          <cell r="C25" t="str">
            <v>СОСИСКИ</v>
          </cell>
          <cell r="D25" t="str">
            <v>МХБ Курск</v>
          </cell>
          <cell r="E25" t="str">
            <v>Шт</v>
          </cell>
          <cell r="F25">
            <v>0.35</v>
          </cell>
          <cell r="G25">
            <v>2.1</v>
          </cell>
        </row>
        <row r="26">
          <cell r="A26">
            <v>1010031947</v>
          </cell>
          <cell r="B26" t="str">
            <v>Сос Баварские ОХЛ ГЗМС 350г*6(2,1кг)</v>
          </cell>
          <cell r="C26" t="str">
            <v>СОСИСКИ</v>
          </cell>
          <cell r="D26" t="str">
            <v>МХБ Курск</v>
          </cell>
          <cell r="E26" t="str">
            <v>Шт</v>
          </cell>
          <cell r="F26">
            <v>0.35</v>
          </cell>
          <cell r="G26">
            <v>2.1</v>
          </cell>
        </row>
        <row r="27">
          <cell r="A27">
            <v>1010033324</v>
          </cell>
          <cell r="B27" t="str">
            <v>Колбаса с/к Брауншвейгская ВУ ОХЛ 300г*6 (1,8кг)  МИРАТОРГ</v>
          </cell>
          <cell r="C27" t="str">
            <v>СЫРОКОПЧЕНАЯ КОЛБАСА</v>
          </cell>
          <cell r="D27" t="str">
            <v>МХБ Курск</v>
          </cell>
          <cell r="E27" t="str">
            <v>Шт</v>
          </cell>
          <cell r="F27">
            <v>0.3</v>
          </cell>
          <cell r="G27">
            <v>1.8</v>
          </cell>
        </row>
        <row r="28">
          <cell r="A28">
            <v>1010033332</v>
          </cell>
          <cell r="B28" t="str">
            <v>Колбаса сырокопченая Сервелат полусухой ф/о охл 300г*6 (1,8кг) ООО "Мираторг-Курск" РОССИЯ</v>
          </cell>
          <cell r="C28" t="str">
            <v>СЫРОКОПЧЕНАЯ КОЛБАСА</v>
          </cell>
          <cell r="D28" t="str">
            <v>МХБ Курск</v>
          </cell>
          <cell r="E28" t="str">
            <v>Шт</v>
          </cell>
          <cell r="F28">
            <v>0.3</v>
          </cell>
          <cell r="G28">
            <v>1.7999999999999998</v>
          </cell>
        </row>
        <row r="29">
          <cell r="A29">
            <v>1010033333</v>
          </cell>
          <cell r="B29" t="str">
            <v>Колбаса сырокопченая Сервелат полусухой ф/о охл 280г*6 (1,8кг) ООО "Мираторг-Курск" РОССИЯ</v>
          </cell>
          <cell r="C29" t="str">
            <v>СЫРОКОПЧЕНАЯ КОЛБАСА</v>
          </cell>
          <cell r="D29" t="str">
            <v>МХБ Курск</v>
          </cell>
          <cell r="E29" t="str">
            <v>Шт</v>
          </cell>
          <cell r="F29">
            <v>0.28000000000000003</v>
          </cell>
          <cell r="G29">
            <v>1.6800000000000002</v>
          </cell>
        </row>
        <row r="30">
          <cell r="A30">
            <v>1010030118</v>
          </cell>
          <cell r="B30" t="str">
            <v>Колбаса "Брауншвейгская" 280гр*8</v>
          </cell>
          <cell r="C30" t="str">
            <v>СЫРОКОПЧЕНАЯ КОЛБАСА</v>
          </cell>
          <cell r="D30" t="str">
            <v>МХБ Курск</v>
          </cell>
          <cell r="E30" t="str">
            <v>Шт</v>
          </cell>
          <cell r="F30">
            <v>0.28000000000000003</v>
          </cell>
          <cell r="G30">
            <v>1.68</v>
          </cell>
        </row>
        <row r="31">
          <cell r="A31">
            <v>1010033329</v>
          </cell>
          <cell r="B31" t="str">
            <v>Колбаса пс Салями ВУ ОХЛ 280г*6</v>
          </cell>
          <cell r="C31" t="str">
            <v>СЫРОКОПЧЕНАЯ КОЛБАСА</v>
          </cell>
          <cell r="D31" t="str">
            <v>МХБ Курск</v>
          </cell>
          <cell r="E31" t="str">
            <v>Шт</v>
          </cell>
          <cell r="F31">
            <v>0.28000000000000003</v>
          </cell>
          <cell r="G31">
            <v>1.6800000000000002</v>
          </cell>
        </row>
        <row r="32">
          <cell r="A32">
            <v>1010033335</v>
          </cell>
          <cell r="B32" t="str">
            <v>Колбаса с/к Сальчичон ВУ ОХЛ 280г*6 (1,68 кг)  МИРАТОРГ</v>
          </cell>
          <cell r="C32" t="str">
            <v>СЫРОКОПЧЕНАЯ КОЛБАСА</v>
          </cell>
          <cell r="D32" t="str">
            <v>МХБ Курск</v>
          </cell>
          <cell r="E32" t="str">
            <v>Шт</v>
          </cell>
          <cell r="F32">
            <v>0.28000000000000003</v>
          </cell>
          <cell r="G32">
            <v>1.68</v>
          </cell>
        </row>
        <row r="33">
          <cell r="A33">
            <v>1010032371</v>
          </cell>
          <cell r="B33" t="str">
            <v>Колб ск Тапас ОХЛ ГЗМС 70г*10</v>
          </cell>
          <cell r="C33" t="str">
            <v>СЫРОКОПЧЕНАЯ КОЛБАСА</v>
          </cell>
          <cell r="D33" t="str">
            <v>МХБ Курск</v>
          </cell>
          <cell r="E33" t="str">
            <v>Шт</v>
          </cell>
          <cell r="F33">
            <v>7.0000000000000007E-2</v>
          </cell>
          <cell r="G33">
            <v>0.70000000000000007</v>
          </cell>
        </row>
        <row r="34">
          <cell r="A34">
            <v>1010032372</v>
          </cell>
          <cell r="B34" t="str">
            <v>Колб ск Тапас с чили ОХЛ ГЗМС 70г*10</v>
          </cell>
          <cell r="C34" t="str">
            <v>СЫРОКОПЧЕНАЯ КОЛБАСА</v>
          </cell>
          <cell r="D34" t="str">
            <v>МХБ Курск</v>
          </cell>
          <cell r="E34" t="str">
            <v>Шт</v>
          </cell>
          <cell r="F34">
            <v>7.0000000000000007E-2</v>
          </cell>
          <cell r="G34">
            <v>0.70000000000000007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T2" sqref="T2"/>
    </sheetView>
  </sheetViews>
  <sheetFormatPr defaultRowHeight="15" x14ac:dyDescent="0.25"/>
  <cols>
    <col min="1" max="1" width="63.85546875" customWidth="1"/>
    <col min="2" max="2" width="3" customWidth="1"/>
    <col min="3" max="4" width="6" customWidth="1"/>
    <col min="5" max="6" width="7" customWidth="1"/>
    <col min="7" max="7" width="6" style="9" customWidth="1"/>
    <col min="8" max="8" width="5" customWidth="1"/>
    <col min="9" max="9" width="12" customWidth="1"/>
    <col min="10" max="10" width="1" customWidth="1"/>
    <col min="11" max="14" width="0.7109375" customWidth="1"/>
    <col min="15" max="18" width="7" customWidth="1"/>
    <col min="19" max="19" width="8.85546875" customWidth="1"/>
    <col min="20" max="21" width="5" customWidth="1"/>
    <col min="22" max="31" width="6" customWidth="1"/>
    <col min="32" max="32" width="32.85546875" customWidth="1"/>
    <col min="33" max="33" width="7" customWidth="1"/>
    <col min="34" max="34" width="8.28515625" style="9" bestFit="1" customWidth="1"/>
    <col min="35" max="35" width="8" style="23" customWidth="1"/>
    <col min="36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2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2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67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8" t="s">
        <v>64</v>
      </c>
      <c r="AI3" s="8" t="s">
        <v>65</v>
      </c>
      <c r="AJ3" s="2" t="s">
        <v>66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68</v>
      </c>
      <c r="R4" s="1"/>
      <c r="S4" s="1"/>
      <c r="T4" s="1"/>
      <c r="U4" s="1"/>
      <c r="V4" s="11" t="s">
        <v>24</v>
      </c>
      <c r="W4" s="1" t="s">
        <v>26</v>
      </c>
      <c r="X4" s="1" t="s">
        <v>23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7"/>
      <c r="AI4" s="2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1739</v>
      </c>
      <c r="F5" s="4">
        <f>SUM(F6:F495)</f>
        <v>2056</v>
      </c>
      <c r="G5" s="7"/>
      <c r="H5" s="1"/>
      <c r="I5" s="1"/>
      <c r="J5" s="1"/>
      <c r="K5" s="4">
        <f t="shared" ref="K5:R5" si="0">SUM(K6:K495)</f>
        <v>0</v>
      </c>
      <c r="L5" s="4">
        <f t="shared" si="0"/>
        <v>1739</v>
      </c>
      <c r="M5" s="4">
        <f t="shared" si="0"/>
        <v>0</v>
      </c>
      <c r="N5" s="4">
        <f t="shared" si="0"/>
        <v>0</v>
      </c>
      <c r="O5" s="4">
        <f t="shared" si="0"/>
        <v>6120</v>
      </c>
      <c r="P5" s="4">
        <f t="shared" si="0"/>
        <v>347.79999999999995</v>
      </c>
      <c r="Q5" s="4">
        <f t="shared" si="0"/>
        <v>9410</v>
      </c>
      <c r="R5" s="4">
        <f t="shared" si="0"/>
        <v>3398.8</v>
      </c>
      <c r="S5" s="1"/>
      <c r="T5" s="1"/>
      <c r="U5" s="1"/>
      <c r="V5" s="4">
        <f t="shared" ref="V5:AE5" si="1">SUM(V6:V495)</f>
        <v>320.39999999999998</v>
      </c>
      <c r="W5" s="4">
        <f t="shared" si="1"/>
        <v>278.20000000000005</v>
      </c>
      <c r="X5" s="4">
        <f t="shared" si="1"/>
        <v>604.4</v>
      </c>
      <c r="Y5" s="4">
        <f t="shared" si="1"/>
        <v>158.6</v>
      </c>
      <c r="Z5" s="4">
        <f t="shared" si="1"/>
        <v>442</v>
      </c>
      <c r="AA5" s="4">
        <f t="shared" si="1"/>
        <v>188.60000000000002</v>
      </c>
      <c r="AB5" s="4">
        <f t="shared" si="1"/>
        <v>330.20000000000005</v>
      </c>
      <c r="AC5" s="4">
        <f t="shared" si="1"/>
        <v>173.2</v>
      </c>
      <c r="AD5" s="4">
        <f t="shared" si="1"/>
        <v>412</v>
      </c>
      <c r="AE5" s="4">
        <f t="shared" si="1"/>
        <v>228.6</v>
      </c>
      <c r="AF5" s="1"/>
      <c r="AG5" s="4">
        <f>SUM(AG6:AG495)</f>
        <v>3057.7</v>
      </c>
      <c r="AH5" s="7"/>
      <c r="AI5" s="22">
        <f>SUM(AI6:AI499)</f>
        <v>1550</v>
      </c>
      <c r="AJ5" s="4">
        <f t="shared" ref="AJ5" si="2">SUM(AJ6:AJ499)</f>
        <v>3057.37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34</v>
      </c>
      <c r="B6" s="1" t="s">
        <v>35</v>
      </c>
      <c r="C6" s="1">
        <v>-5</v>
      </c>
      <c r="D6" s="1"/>
      <c r="E6" s="1">
        <v>-5</v>
      </c>
      <c r="F6" s="1">
        <v>-5</v>
      </c>
      <c r="G6" s="7">
        <v>0.3</v>
      </c>
      <c r="H6" s="1">
        <v>55</v>
      </c>
      <c r="I6" s="1">
        <v>1010027650</v>
      </c>
      <c r="J6" s="1"/>
      <c r="K6" s="1"/>
      <c r="L6" s="1">
        <f t="shared" ref="L6:L23" si="3">E6-K6</f>
        <v>-5</v>
      </c>
      <c r="M6" s="1"/>
      <c r="N6" s="1"/>
      <c r="O6" s="1">
        <v>600</v>
      </c>
      <c r="P6" s="1">
        <f t="shared" ref="P6:P23" si="4">E6/5</f>
        <v>-1</v>
      </c>
      <c r="Q6" s="5">
        <v>1200</v>
      </c>
      <c r="R6" s="5"/>
      <c r="S6" s="1"/>
      <c r="T6" s="1">
        <f>(F6+O6+Q6)/P6</f>
        <v>-1795</v>
      </c>
      <c r="U6" s="1">
        <f>(F6+O6)/P6</f>
        <v>-595</v>
      </c>
      <c r="V6" s="1">
        <f>IFERROR(VLOOKUP(A6,[1]TDSheet!$A:$G,3,0),0)/5</f>
        <v>6.6</v>
      </c>
      <c r="W6" s="1">
        <v>42.8</v>
      </c>
      <c r="X6" s="1">
        <v>72.8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8" t="s">
        <v>58</v>
      </c>
      <c r="AG6" s="1">
        <f>G6*Q6</f>
        <v>360</v>
      </c>
      <c r="AH6" s="7">
        <f>VLOOKUP(I6,[2]Лист1!$A:$G,7,0)</f>
        <v>1.7999999999999998</v>
      </c>
      <c r="AI6" s="21">
        <f>MROUND(G6*Q6,AH6)/AH6</f>
        <v>200</v>
      </c>
      <c r="AJ6" s="1">
        <f>AI6*AH6</f>
        <v>359.99999999999994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36</v>
      </c>
      <c r="B7" s="1" t="s">
        <v>35</v>
      </c>
      <c r="C7" s="1">
        <v>20</v>
      </c>
      <c r="D7" s="1"/>
      <c r="E7" s="1">
        <v>24</v>
      </c>
      <c r="F7" s="1">
        <v>-4</v>
      </c>
      <c r="G7" s="7">
        <v>0.33</v>
      </c>
      <c r="H7" s="1">
        <v>55</v>
      </c>
      <c r="I7" s="1">
        <v>1010033736</v>
      </c>
      <c r="J7" s="1"/>
      <c r="K7" s="1"/>
      <c r="L7" s="1">
        <f t="shared" si="3"/>
        <v>24</v>
      </c>
      <c r="M7" s="1"/>
      <c r="N7" s="1"/>
      <c r="O7" s="1">
        <v>300</v>
      </c>
      <c r="P7" s="1">
        <f t="shared" si="4"/>
        <v>4.8</v>
      </c>
      <c r="Q7" s="5">
        <v>450</v>
      </c>
      <c r="R7" s="5"/>
      <c r="S7" s="1"/>
      <c r="T7" s="1">
        <f t="shared" ref="T7:T23" si="5">(F7+O7+Q7)/P7</f>
        <v>155.41666666666669</v>
      </c>
      <c r="U7" s="1">
        <f t="shared" ref="U7:U23" si="6">(F7+O7)/P7</f>
        <v>61.666666666666671</v>
      </c>
      <c r="V7" s="1">
        <f>IFERROR(VLOOKUP(A7,[1]TDSheet!$A:$G,3,0),0)/5</f>
        <v>31.2</v>
      </c>
      <c r="W7" s="1">
        <v>6.8</v>
      </c>
      <c r="X7" s="1">
        <v>33.6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8" t="s">
        <v>59</v>
      </c>
      <c r="AG7" s="1">
        <f>G7*Q7</f>
        <v>148.5</v>
      </c>
      <c r="AH7" s="7">
        <f>VLOOKUP(I7,[2]Лист1!$A:$G,7,0)</f>
        <v>1.65</v>
      </c>
      <c r="AI7" s="21">
        <f t="shared" ref="AI7:AI23" si="7">MROUND(G7*Q7,AH7)/AH7</f>
        <v>90</v>
      </c>
      <c r="AJ7" s="1">
        <f t="shared" ref="AJ7:AJ23" si="8">AI7*AH7</f>
        <v>148.5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35</v>
      </c>
      <c r="C8" s="1">
        <v>163</v>
      </c>
      <c r="D8" s="1"/>
      <c r="E8" s="1">
        <v>72</v>
      </c>
      <c r="F8" s="1">
        <v>90</v>
      </c>
      <c r="G8" s="7">
        <v>0.28000000000000003</v>
      </c>
      <c r="H8" s="1">
        <v>180</v>
      </c>
      <c r="I8" s="1">
        <v>1010033335</v>
      </c>
      <c r="J8" s="1"/>
      <c r="K8" s="1"/>
      <c r="L8" s="1">
        <f t="shared" si="3"/>
        <v>72</v>
      </c>
      <c r="M8" s="1"/>
      <c r="N8" s="1"/>
      <c r="O8" s="1">
        <v>200</v>
      </c>
      <c r="P8" s="1">
        <f t="shared" si="4"/>
        <v>14.4</v>
      </c>
      <c r="Q8" s="5">
        <v>200</v>
      </c>
      <c r="R8" s="5">
        <v>70</v>
      </c>
      <c r="S8" s="1"/>
      <c r="T8" s="1">
        <f t="shared" si="5"/>
        <v>34.027777777777779</v>
      </c>
      <c r="U8" s="1">
        <f t="shared" si="6"/>
        <v>20.138888888888889</v>
      </c>
      <c r="V8" s="1">
        <f>IFERROR(VLOOKUP(A8,[1]TDSheet!$A:$G,3,0),0)/5</f>
        <v>5.2</v>
      </c>
      <c r="W8" s="1">
        <v>8</v>
      </c>
      <c r="X8" s="1">
        <v>3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8" t="s">
        <v>60</v>
      </c>
      <c r="AG8" s="1">
        <f>G8*Q8</f>
        <v>56.000000000000007</v>
      </c>
      <c r="AH8" s="7">
        <f>VLOOKUP(I8,[2]Лист1!$A:$G,7,0)</f>
        <v>1.68</v>
      </c>
      <c r="AI8" s="21">
        <f t="shared" si="7"/>
        <v>33</v>
      </c>
      <c r="AJ8" s="1">
        <f t="shared" si="8"/>
        <v>55.44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38</v>
      </c>
      <c r="B9" s="1" t="s">
        <v>35</v>
      </c>
      <c r="C9" s="1">
        <v>268</v>
      </c>
      <c r="D9" s="1"/>
      <c r="E9" s="1">
        <v>50</v>
      </c>
      <c r="F9" s="1">
        <v>218</v>
      </c>
      <c r="G9" s="7">
        <v>0.4</v>
      </c>
      <c r="H9" s="1">
        <v>75</v>
      </c>
      <c r="I9" s="1">
        <v>1010016111</v>
      </c>
      <c r="J9" s="1"/>
      <c r="K9" s="1"/>
      <c r="L9" s="1">
        <f t="shared" si="3"/>
        <v>50</v>
      </c>
      <c r="M9" s="1"/>
      <c r="N9" s="1"/>
      <c r="O9" s="1">
        <v>100</v>
      </c>
      <c r="P9" s="1">
        <f t="shared" si="4"/>
        <v>10</v>
      </c>
      <c r="Q9" s="5">
        <v>200</v>
      </c>
      <c r="R9" s="5"/>
      <c r="S9" s="1"/>
      <c r="T9" s="1">
        <f t="shared" si="5"/>
        <v>51.8</v>
      </c>
      <c r="U9" s="1">
        <f t="shared" si="6"/>
        <v>31.8</v>
      </c>
      <c r="V9" s="1">
        <f>IFERROR(VLOOKUP(A9,[1]TDSheet!$A:$G,3,0),0)/5</f>
        <v>11.8</v>
      </c>
      <c r="W9" s="1">
        <v>13</v>
      </c>
      <c r="X9" s="1">
        <v>15.6</v>
      </c>
      <c r="Y9" s="1">
        <v>6.6</v>
      </c>
      <c r="Z9" s="1">
        <v>9.8000000000000007</v>
      </c>
      <c r="AA9" s="1">
        <v>8.6</v>
      </c>
      <c r="AB9" s="1">
        <v>19.2</v>
      </c>
      <c r="AC9" s="1">
        <v>-0.6</v>
      </c>
      <c r="AD9" s="1">
        <v>18.399999999999999</v>
      </c>
      <c r="AE9" s="1">
        <v>9.8000000000000007</v>
      </c>
      <c r="AF9" s="19" t="s">
        <v>43</v>
      </c>
      <c r="AG9" s="1">
        <f>G9*Q9</f>
        <v>80</v>
      </c>
      <c r="AH9" s="7">
        <f>VLOOKUP(I9,[2]Лист1!$A:$G,7,0)</f>
        <v>2.4</v>
      </c>
      <c r="AI9" s="21">
        <f t="shared" si="7"/>
        <v>33</v>
      </c>
      <c r="AJ9" s="1">
        <f t="shared" si="8"/>
        <v>79.2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0" t="s">
        <v>39</v>
      </c>
      <c r="B10" s="1" t="s">
        <v>35</v>
      </c>
      <c r="C10" s="10">
        <v>-4</v>
      </c>
      <c r="D10" s="10"/>
      <c r="E10" s="10"/>
      <c r="F10" s="10">
        <v>-4</v>
      </c>
      <c r="G10" s="7">
        <v>0.28000000000000003</v>
      </c>
      <c r="H10" s="1"/>
      <c r="I10" s="1">
        <v>1010033329</v>
      </c>
      <c r="J10" s="1"/>
      <c r="K10" s="1"/>
      <c r="L10" s="1">
        <f t="shared" si="3"/>
        <v>0</v>
      </c>
      <c r="M10" s="1"/>
      <c r="N10" s="1"/>
      <c r="O10" s="1">
        <v>700</v>
      </c>
      <c r="P10" s="1">
        <f t="shared" si="4"/>
        <v>0</v>
      </c>
      <c r="Q10" s="5">
        <v>1000</v>
      </c>
      <c r="R10" s="5"/>
      <c r="S10" s="1"/>
      <c r="T10" s="1" t="e">
        <f t="shared" si="5"/>
        <v>#DIV/0!</v>
      </c>
      <c r="U10" s="1" t="e">
        <f t="shared" si="6"/>
        <v>#DIV/0!</v>
      </c>
      <c r="V10" s="1">
        <f>IFERROR(VLOOKUP(A10,[1]TDSheet!$A:$G,3,0),0)/5</f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8" t="s">
        <v>60</v>
      </c>
      <c r="AG10" s="1">
        <f>G10*Q10</f>
        <v>280</v>
      </c>
      <c r="AH10" s="7">
        <f>VLOOKUP(I10,[2]Лист1!$A:$G,7,0)</f>
        <v>1.6800000000000002</v>
      </c>
      <c r="AI10" s="21">
        <f t="shared" si="7"/>
        <v>166.99999999999997</v>
      </c>
      <c r="AJ10" s="1">
        <f t="shared" si="8"/>
        <v>280.56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3" t="s">
        <v>40</v>
      </c>
      <c r="B11" s="15" t="s">
        <v>35</v>
      </c>
      <c r="C11" s="15"/>
      <c r="D11" s="15"/>
      <c r="E11" s="15"/>
      <c r="F11" s="15"/>
      <c r="G11" s="16">
        <v>0</v>
      </c>
      <c r="H11" s="15">
        <v>120</v>
      </c>
      <c r="I11" s="15">
        <v>1010028068</v>
      </c>
      <c r="J11" s="15"/>
      <c r="K11" s="15"/>
      <c r="L11" s="15">
        <f t="shared" si="3"/>
        <v>0</v>
      </c>
      <c r="M11" s="15"/>
      <c r="N11" s="15"/>
      <c r="O11" s="15">
        <v>0</v>
      </c>
      <c r="P11" s="15">
        <f t="shared" si="4"/>
        <v>0</v>
      </c>
      <c r="Q11" s="5"/>
      <c r="R11" s="17"/>
      <c r="S11" s="15"/>
      <c r="T11" s="15" t="e">
        <f t="shared" si="5"/>
        <v>#DIV/0!</v>
      </c>
      <c r="U11" s="15" t="e">
        <f t="shared" si="6"/>
        <v>#DIV/0!</v>
      </c>
      <c r="V11" s="15">
        <f>IFERROR(VLOOKUP(A11,[1]TDSheet!$A:$G,3,0),0)/5</f>
        <v>-0.2</v>
      </c>
      <c r="W11" s="15">
        <v>-1.2</v>
      </c>
      <c r="X11" s="15">
        <v>64.2</v>
      </c>
      <c r="Y11" s="15">
        <v>72.599999999999994</v>
      </c>
      <c r="Z11" s="15">
        <v>100.6</v>
      </c>
      <c r="AA11" s="15">
        <v>-0.4</v>
      </c>
      <c r="AB11" s="15">
        <v>30</v>
      </c>
      <c r="AC11" s="15">
        <v>45</v>
      </c>
      <c r="AD11" s="15">
        <v>67.400000000000006</v>
      </c>
      <c r="AE11" s="15">
        <v>49.2</v>
      </c>
      <c r="AF11" s="14" t="s">
        <v>57</v>
      </c>
      <c r="AG11" s="15"/>
      <c r="AH11" s="7"/>
      <c r="AI11" s="2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41</v>
      </c>
      <c r="B12" s="1" t="s">
        <v>35</v>
      </c>
      <c r="C12" s="1">
        <v>245</v>
      </c>
      <c r="D12" s="1"/>
      <c r="E12" s="1">
        <v>73</v>
      </c>
      <c r="F12" s="1">
        <v>172</v>
      </c>
      <c r="G12" s="7">
        <v>0.47</v>
      </c>
      <c r="H12" s="1">
        <v>75</v>
      </c>
      <c r="I12" s="1">
        <v>1010015954</v>
      </c>
      <c r="J12" s="1"/>
      <c r="K12" s="1"/>
      <c r="L12" s="1">
        <f t="shared" si="3"/>
        <v>73</v>
      </c>
      <c r="M12" s="1"/>
      <c r="N12" s="1"/>
      <c r="O12" s="1">
        <v>80</v>
      </c>
      <c r="P12" s="1">
        <f t="shared" si="4"/>
        <v>14.6</v>
      </c>
      <c r="Q12" s="5">
        <v>140</v>
      </c>
      <c r="R12" s="5">
        <v>113</v>
      </c>
      <c r="S12" s="1"/>
      <c r="T12" s="1">
        <f t="shared" si="5"/>
        <v>26.849315068493151</v>
      </c>
      <c r="U12" s="1">
        <f t="shared" si="6"/>
        <v>17.260273972602739</v>
      </c>
      <c r="V12" s="1">
        <f>IFERROR(VLOOKUP(A12,[1]TDSheet!$A:$G,3,0),0)/5</f>
        <v>13</v>
      </c>
      <c r="W12" s="1">
        <v>9</v>
      </c>
      <c r="X12" s="1">
        <v>16</v>
      </c>
      <c r="Y12" s="1">
        <v>11.4</v>
      </c>
      <c r="Z12" s="1">
        <v>10.199999999999999</v>
      </c>
      <c r="AA12" s="1">
        <v>14</v>
      </c>
      <c r="AB12" s="1">
        <v>18.2</v>
      </c>
      <c r="AC12" s="1">
        <v>0.8</v>
      </c>
      <c r="AD12" s="1">
        <v>19</v>
      </c>
      <c r="AE12" s="1">
        <v>10.8</v>
      </c>
      <c r="AF12" s="1"/>
      <c r="AG12" s="1">
        <f>G12*Q12</f>
        <v>65.8</v>
      </c>
      <c r="AH12" s="7">
        <f>VLOOKUP(I12,[2]Лист1!$A:$G,7,0)</f>
        <v>2.82</v>
      </c>
      <c r="AI12" s="21">
        <f t="shared" si="7"/>
        <v>23</v>
      </c>
      <c r="AJ12" s="1">
        <f t="shared" si="8"/>
        <v>64.86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42</v>
      </c>
      <c r="B13" s="1" t="s">
        <v>35</v>
      </c>
      <c r="C13" s="1">
        <v>206</v>
      </c>
      <c r="D13" s="1"/>
      <c r="E13" s="1">
        <v>21</v>
      </c>
      <c r="F13" s="1">
        <v>174</v>
      </c>
      <c r="G13" s="7">
        <v>0.47</v>
      </c>
      <c r="H13" s="1">
        <v>75</v>
      </c>
      <c r="I13" s="1">
        <v>1010016092</v>
      </c>
      <c r="J13" s="1"/>
      <c r="K13" s="1"/>
      <c r="L13" s="1">
        <f t="shared" si="3"/>
        <v>21</v>
      </c>
      <c r="M13" s="1"/>
      <c r="N13" s="1"/>
      <c r="O13" s="1">
        <v>80</v>
      </c>
      <c r="P13" s="1">
        <f t="shared" si="4"/>
        <v>4.2</v>
      </c>
      <c r="Q13" s="5"/>
      <c r="R13" s="5"/>
      <c r="S13" s="1"/>
      <c r="T13" s="1">
        <f t="shared" si="5"/>
        <v>60.476190476190474</v>
      </c>
      <c r="U13" s="1">
        <f t="shared" si="6"/>
        <v>60.476190476190474</v>
      </c>
      <c r="V13" s="1">
        <f>IFERROR(VLOOKUP(A13,[1]TDSheet!$A:$G,3,0),0)/5</f>
        <v>3.6</v>
      </c>
      <c r="W13" s="1">
        <v>4</v>
      </c>
      <c r="X13" s="1">
        <v>8.6</v>
      </c>
      <c r="Y13" s="1">
        <v>7.6</v>
      </c>
      <c r="Z13" s="1">
        <v>7.8</v>
      </c>
      <c r="AA13" s="1">
        <v>10</v>
      </c>
      <c r="AB13" s="1">
        <v>14.4</v>
      </c>
      <c r="AC13" s="1">
        <v>7</v>
      </c>
      <c r="AD13" s="1">
        <v>10</v>
      </c>
      <c r="AE13" s="1">
        <v>4.2</v>
      </c>
      <c r="AF13" s="19" t="s">
        <v>43</v>
      </c>
      <c r="AG13" s="1">
        <f>G13*Q13</f>
        <v>0</v>
      </c>
      <c r="AH13" s="7">
        <f>VLOOKUP(I13,[2]Лист1!$A:$G,7,0)</f>
        <v>2.82</v>
      </c>
      <c r="AI13" s="21">
        <f t="shared" si="7"/>
        <v>0</v>
      </c>
      <c r="AJ13" s="1">
        <f t="shared" si="8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35</v>
      </c>
      <c r="C14" s="1">
        <v>185</v>
      </c>
      <c r="D14" s="1"/>
      <c r="E14" s="1">
        <v>60</v>
      </c>
      <c r="F14" s="1">
        <v>119</v>
      </c>
      <c r="G14" s="7">
        <v>0.47</v>
      </c>
      <c r="H14" s="1">
        <v>75</v>
      </c>
      <c r="I14" s="1">
        <v>1010015952</v>
      </c>
      <c r="J14" s="1"/>
      <c r="K14" s="1"/>
      <c r="L14" s="1">
        <f t="shared" si="3"/>
        <v>60</v>
      </c>
      <c r="M14" s="1"/>
      <c r="N14" s="1"/>
      <c r="O14" s="1">
        <v>80</v>
      </c>
      <c r="P14" s="1">
        <f t="shared" si="4"/>
        <v>12</v>
      </c>
      <c r="Q14" s="5">
        <v>120</v>
      </c>
      <c r="R14" s="5">
        <v>101</v>
      </c>
      <c r="S14" s="1"/>
      <c r="T14" s="1">
        <f t="shared" si="5"/>
        <v>26.583333333333332</v>
      </c>
      <c r="U14" s="1">
        <f t="shared" si="6"/>
        <v>16.583333333333332</v>
      </c>
      <c r="V14" s="1">
        <f>IFERROR(VLOOKUP(A14,[1]TDSheet!$A:$G,3,0),0)/5</f>
        <v>8.4</v>
      </c>
      <c r="W14" s="1">
        <v>5.2</v>
      </c>
      <c r="X14" s="1">
        <v>8.6</v>
      </c>
      <c r="Y14" s="1">
        <v>3.2</v>
      </c>
      <c r="Z14" s="1">
        <v>5.6</v>
      </c>
      <c r="AA14" s="1">
        <v>8.6</v>
      </c>
      <c r="AB14" s="1">
        <v>14.8</v>
      </c>
      <c r="AC14" s="1">
        <v>6.4</v>
      </c>
      <c r="AD14" s="1">
        <v>14.6</v>
      </c>
      <c r="AE14" s="1">
        <v>3.4</v>
      </c>
      <c r="AF14" s="1"/>
      <c r="AG14" s="1">
        <f>G14*Q14</f>
        <v>56.4</v>
      </c>
      <c r="AH14" s="7">
        <f>VLOOKUP(I14,[2]Лист1!$A:$G,7,0)</f>
        <v>2.82</v>
      </c>
      <c r="AI14" s="21">
        <f t="shared" si="7"/>
        <v>20</v>
      </c>
      <c r="AJ14" s="1">
        <f t="shared" si="8"/>
        <v>56.4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0" t="s">
        <v>45</v>
      </c>
      <c r="B15" s="1"/>
      <c r="C15" s="1">
        <v>283</v>
      </c>
      <c r="D15" s="1"/>
      <c r="E15" s="1">
        <v>256</v>
      </c>
      <c r="F15" s="1">
        <v>27</v>
      </c>
      <c r="G15" s="7">
        <v>0.3</v>
      </c>
      <c r="H15" s="1">
        <v>55</v>
      </c>
      <c r="I15" s="1">
        <v>1010032953</v>
      </c>
      <c r="J15" s="1"/>
      <c r="K15" s="1"/>
      <c r="L15" s="1">
        <f t="shared" si="3"/>
        <v>256</v>
      </c>
      <c r="M15" s="1"/>
      <c r="N15" s="1"/>
      <c r="O15" s="1"/>
      <c r="P15" s="1">
        <f t="shared" si="4"/>
        <v>51.2</v>
      </c>
      <c r="Q15" s="5">
        <v>1000</v>
      </c>
      <c r="R15" s="5">
        <v>689.80000000000007</v>
      </c>
      <c r="S15" s="1"/>
      <c r="T15" s="1">
        <f t="shared" si="5"/>
        <v>20.05859375</v>
      </c>
      <c r="U15" s="1">
        <f t="shared" si="6"/>
        <v>0.52734375</v>
      </c>
      <c r="V15" s="1">
        <f>IFERROR(VLOOKUP(A15,[1]TDSheet!$A:$G,3,0),0)/5</f>
        <v>29.6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8" t="s">
        <v>58</v>
      </c>
      <c r="AG15" s="1">
        <f>G15*Q15</f>
        <v>300</v>
      </c>
      <c r="AH15" s="7">
        <f>VLOOKUP(I15,[2]Лист1!$A:$G,7,0)</f>
        <v>1.7999999999999998</v>
      </c>
      <c r="AI15" s="21">
        <f t="shared" si="7"/>
        <v>167</v>
      </c>
      <c r="AJ15" s="1">
        <f t="shared" si="8"/>
        <v>300.59999999999997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35</v>
      </c>
      <c r="C16" s="1">
        <v>305</v>
      </c>
      <c r="D16" s="1"/>
      <c r="E16" s="1">
        <v>276</v>
      </c>
      <c r="F16" s="1">
        <v>24</v>
      </c>
      <c r="G16" s="7">
        <v>0.375</v>
      </c>
      <c r="H16" s="1">
        <v>55</v>
      </c>
      <c r="I16" s="1">
        <v>1010022954</v>
      </c>
      <c r="J16" s="1"/>
      <c r="K16" s="1"/>
      <c r="L16" s="1">
        <f t="shared" si="3"/>
        <v>276</v>
      </c>
      <c r="M16" s="1"/>
      <c r="N16" s="1"/>
      <c r="O16" s="1">
        <v>700</v>
      </c>
      <c r="P16" s="1">
        <f t="shared" si="4"/>
        <v>55.2</v>
      </c>
      <c r="Q16" s="5">
        <v>1000</v>
      </c>
      <c r="R16" s="5">
        <v>656</v>
      </c>
      <c r="S16" s="1"/>
      <c r="T16" s="1">
        <f t="shared" si="5"/>
        <v>31.231884057971012</v>
      </c>
      <c r="U16" s="1">
        <f t="shared" si="6"/>
        <v>13.115942028985506</v>
      </c>
      <c r="V16" s="1">
        <f>IFERROR(VLOOKUP(A16,[1]TDSheet!$A:$G,3,0),0)/5</f>
        <v>38.200000000000003</v>
      </c>
      <c r="W16" s="1">
        <v>39.6</v>
      </c>
      <c r="X16" s="1">
        <v>67.599999999999994</v>
      </c>
      <c r="Y16" s="1">
        <v>-7.2</v>
      </c>
      <c r="Z16" s="1">
        <v>41.4</v>
      </c>
      <c r="AA16" s="1">
        <v>37.6</v>
      </c>
      <c r="AB16" s="1">
        <v>60.8</v>
      </c>
      <c r="AC16" s="1">
        <v>21.8</v>
      </c>
      <c r="AD16" s="1">
        <v>46</v>
      </c>
      <c r="AE16" s="1">
        <v>32.799999999999997</v>
      </c>
      <c r="AF16" s="1" t="s">
        <v>47</v>
      </c>
      <c r="AG16" s="1">
        <f t="shared" ref="AG16:AG23" si="9">G16*Q16</f>
        <v>375</v>
      </c>
      <c r="AH16" s="7">
        <f>VLOOKUP(I16,[2]Лист1!$A:$G,7,0)</f>
        <v>2.25</v>
      </c>
      <c r="AI16" s="21">
        <f t="shared" si="7"/>
        <v>167</v>
      </c>
      <c r="AJ16" s="1">
        <f t="shared" si="8"/>
        <v>375.75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48</v>
      </c>
      <c r="B17" s="1" t="s">
        <v>35</v>
      </c>
      <c r="C17" s="1">
        <v>371</v>
      </c>
      <c r="D17" s="1"/>
      <c r="E17" s="1">
        <v>244</v>
      </c>
      <c r="F17" s="1">
        <v>125</v>
      </c>
      <c r="G17" s="7">
        <v>0.375</v>
      </c>
      <c r="H17" s="1">
        <v>55</v>
      </c>
      <c r="I17" s="1">
        <v>1010016034</v>
      </c>
      <c r="J17" s="1"/>
      <c r="K17" s="1"/>
      <c r="L17" s="1">
        <f t="shared" si="3"/>
        <v>244</v>
      </c>
      <c r="M17" s="1"/>
      <c r="N17" s="1"/>
      <c r="O17" s="1">
        <v>600</v>
      </c>
      <c r="P17" s="1">
        <f t="shared" si="4"/>
        <v>48.8</v>
      </c>
      <c r="Q17" s="5">
        <v>800</v>
      </c>
      <c r="R17" s="5">
        <v>495</v>
      </c>
      <c r="S17" s="1"/>
      <c r="T17" s="1">
        <f t="shared" si="5"/>
        <v>31.250000000000004</v>
      </c>
      <c r="U17" s="1">
        <f t="shared" si="6"/>
        <v>14.856557377049182</v>
      </c>
      <c r="V17" s="1">
        <f>IFERROR(VLOOKUP(A17,[1]TDSheet!$A:$G,3,0),0)/5</f>
        <v>24.8</v>
      </c>
      <c r="W17" s="1">
        <v>34.4</v>
      </c>
      <c r="X17" s="1">
        <v>55</v>
      </c>
      <c r="Y17" s="1">
        <v>-2.4</v>
      </c>
      <c r="Z17" s="1">
        <v>38.200000000000003</v>
      </c>
      <c r="AA17" s="1">
        <v>9.1999999999999993</v>
      </c>
      <c r="AB17" s="1">
        <v>37</v>
      </c>
      <c r="AC17" s="1">
        <v>16.8</v>
      </c>
      <c r="AD17" s="1">
        <v>40</v>
      </c>
      <c r="AE17" s="1">
        <v>20.8</v>
      </c>
      <c r="AF17" s="1" t="s">
        <v>49</v>
      </c>
      <c r="AG17" s="1">
        <f t="shared" si="9"/>
        <v>300</v>
      </c>
      <c r="AH17" s="7">
        <f>VLOOKUP(I17,[2]Лист1!$A:$G,7,0)</f>
        <v>2.25</v>
      </c>
      <c r="AI17" s="21">
        <f t="shared" si="7"/>
        <v>133</v>
      </c>
      <c r="AJ17" s="1">
        <f t="shared" si="8"/>
        <v>299.25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35</v>
      </c>
      <c r="C18" s="1">
        <v>95</v>
      </c>
      <c r="D18" s="1"/>
      <c r="E18" s="1">
        <v>91</v>
      </c>
      <c r="F18" s="1"/>
      <c r="G18" s="7">
        <v>0.375</v>
      </c>
      <c r="H18" s="1">
        <v>55</v>
      </c>
      <c r="I18" s="1">
        <v>1010023122</v>
      </c>
      <c r="J18" s="1"/>
      <c r="K18" s="1"/>
      <c r="L18" s="1">
        <f t="shared" si="3"/>
        <v>91</v>
      </c>
      <c r="M18" s="1"/>
      <c r="N18" s="1"/>
      <c r="O18" s="1">
        <v>700</v>
      </c>
      <c r="P18" s="1">
        <f t="shared" si="4"/>
        <v>18.2</v>
      </c>
      <c r="Q18" s="5">
        <v>1000</v>
      </c>
      <c r="R18" s="5"/>
      <c r="S18" s="1"/>
      <c r="T18" s="1">
        <f t="shared" si="5"/>
        <v>93.406593406593416</v>
      </c>
      <c r="U18" s="1">
        <f t="shared" si="6"/>
        <v>38.46153846153846</v>
      </c>
      <c r="V18" s="1">
        <f>IFERROR(VLOOKUP(A18,[1]TDSheet!$A:$G,3,0),0)/5</f>
        <v>38.799999999999997</v>
      </c>
      <c r="W18" s="1">
        <v>-1.2</v>
      </c>
      <c r="X18" s="1">
        <v>57</v>
      </c>
      <c r="Y18" s="1">
        <v>10.199999999999999</v>
      </c>
      <c r="Z18" s="1">
        <v>38.200000000000003</v>
      </c>
      <c r="AA18" s="1">
        <v>16.8</v>
      </c>
      <c r="AB18" s="1">
        <v>22</v>
      </c>
      <c r="AC18" s="1">
        <v>20.6</v>
      </c>
      <c r="AD18" s="1">
        <v>33.6</v>
      </c>
      <c r="AE18" s="1">
        <v>16.600000000000001</v>
      </c>
      <c r="AF18" s="1"/>
      <c r="AG18" s="1">
        <f t="shared" si="9"/>
        <v>375</v>
      </c>
      <c r="AH18" s="7">
        <f>VLOOKUP(I18,[2]Лист1!$A:$G,7,0)</f>
        <v>2.25</v>
      </c>
      <c r="AI18" s="21">
        <f t="shared" si="7"/>
        <v>167</v>
      </c>
      <c r="AJ18" s="1">
        <f t="shared" si="8"/>
        <v>375.75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5" t="s">
        <v>51</v>
      </c>
      <c r="B19" s="15" t="s">
        <v>35</v>
      </c>
      <c r="C19" s="15">
        <v>696</v>
      </c>
      <c r="D19" s="15"/>
      <c r="E19" s="15">
        <v>-4</v>
      </c>
      <c r="F19" s="15">
        <v>696</v>
      </c>
      <c r="G19" s="16">
        <v>0</v>
      </c>
      <c r="H19" s="15">
        <v>120</v>
      </c>
      <c r="I19" s="15" t="s">
        <v>62</v>
      </c>
      <c r="J19" s="15"/>
      <c r="K19" s="15"/>
      <c r="L19" s="15">
        <f t="shared" si="3"/>
        <v>-4</v>
      </c>
      <c r="M19" s="15"/>
      <c r="N19" s="15"/>
      <c r="O19" s="15">
        <v>0</v>
      </c>
      <c r="P19" s="15">
        <f t="shared" si="4"/>
        <v>-0.8</v>
      </c>
      <c r="Q19" s="17"/>
      <c r="R19" s="17"/>
      <c r="S19" s="15"/>
      <c r="T19" s="15">
        <f t="shared" si="5"/>
        <v>-870</v>
      </c>
      <c r="U19" s="15">
        <f t="shared" si="6"/>
        <v>-870</v>
      </c>
      <c r="V19" s="15">
        <f>IFERROR(VLOOKUP(A19,[1]TDSheet!$A:$G,3,0),0)/5</f>
        <v>-1.2</v>
      </c>
      <c r="W19" s="15">
        <v>0.6</v>
      </c>
      <c r="X19" s="15">
        <v>2.4</v>
      </c>
      <c r="Y19" s="15">
        <v>7.2</v>
      </c>
      <c r="Z19" s="15">
        <v>5</v>
      </c>
      <c r="AA19" s="15">
        <v>1.2</v>
      </c>
      <c r="AB19" s="15">
        <v>4.4000000000000004</v>
      </c>
      <c r="AC19" s="15">
        <v>1</v>
      </c>
      <c r="AD19" s="15">
        <v>8.8000000000000007</v>
      </c>
      <c r="AE19" s="15">
        <v>0.2</v>
      </c>
      <c r="AF19" s="13" t="s">
        <v>61</v>
      </c>
      <c r="AG19" s="15">
        <f t="shared" si="9"/>
        <v>0</v>
      </c>
      <c r="AH19" s="7"/>
      <c r="AI19" s="2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35</v>
      </c>
      <c r="C20" s="1">
        <v>165</v>
      </c>
      <c r="D20" s="1"/>
      <c r="E20" s="1">
        <v>80</v>
      </c>
      <c r="F20" s="1">
        <v>68</v>
      </c>
      <c r="G20" s="7">
        <v>0.3</v>
      </c>
      <c r="H20" s="1">
        <v>150</v>
      </c>
      <c r="I20" s="1">
        <v>1010033324</v>
      </c>
      <c r="J20" s="1"/>
      <c r="K20" s="1"/>
      <c r="L20" s="1">
        <f t="shared" si="3"/>
        <v>80</v>
      </c>
      <c r="M20" s="1"/>
      <c r="N20" s="1"/>
      <c r="O20" s="1">
        <v>80</v>
      </c>
      <c r="P20" s="1">
        <f t="shared" si="4"/>
        <v>16</v>
      </c>
      <c r="Q20" s="5">
        <v>300</v>
      </c>
      <c r="R20" s="5">
        <v>204</v>
      </c>
      <c r="S20" s="1"/>
      <c r="T20" s="1">
        <f t="shared" si="5"/>
        <v>28</v>
      </c>
      <c r="U20" s="1">
        <f t="shared" si="6"/>
        <v>9.25</v>
      </c>
      <c r="V20" s="1">
        <f>IFERROR(VLOOKUP(A20,[1]TDSheet!$A:$G,3,0),0)/5</f>
        <v>20</v>
      </c>
      <c r="W20" s="1">
        <v>11.8</v>
      </c>
      <c r="X20" s="1">
        <v>20.399999999999999</v>
      </c>
      <c r="Y20" s="1">
        <v>18.600000000000001</v>
      </c>
      <c r="Z20" s="1">
        <v>31.4</v>
      </c>
      <c r="AA20" s="1">
        <v>14.4</v>
      </c>
      <c r="AB20" s="1">
        <v>27</v>
      </c>
      <c r="AC20" s="1">
        <v>-1.2</v>
      </c>
      <c r="AD20" s="1">
        <v>-1</v>
      </c>
      <c r="AE20" s="1">
        <v>-0.6</v>
      </c>
      <c r="AF20" s="20" t="s">
        <v>63</v>
      </c>
      <c r="AG20" s="1">
        <f t="shared" si="9"/>
        <v>90</v>
      </c>
      <c r="AH20" s="7">
        <f>VLOOKUP(I20,[2]Лист1!$A:$G,7,0)</f>
        <v>1.8</v>
      </c>
      <c r="AI20" s="21">
        <f t="shared" si="7"/>
        <v>50</v>
      </c>
      <c r="AJ20" s="1">
        <f t="shared" si="8"/>
        <v>90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35</v>
      </c>
      <c r="C21" s="1">
        <v>656</v>
      </c>
      <c r="D21" s="1"/>
      <c r="E21" s="1">
        <v>286</v>
      </c>
      <c r="F21" s="1">
        <v>363</v>
      </c>
      <c r="G21" s="7">
        <v>0.2</v>
      </c>
      <c r="H21" s="1">
        <v>90</v>
      </c>
      <c r="I21" s="1">
        <v>1010025585</v>
      </c>
      <c r="J21" s="1"/>
      <c r="K21" s="1"/>
      <c r="L21" s="1">
        <f t="shared" si="3"/>
        <v>286</v>
      </c>
      <c r="M21" s="1"/>
      <c r="N21" s="1"/>
      <c r="O21" s="1">
        <v>500</v>
      </c>
      <c r="P21" s="1">
        <f t="shared" si="4"/>
        <v>57.2</v>
      </c>
      <c r="Q21" s="5">
        <v>500</v>
      </c>
      <c r="R21" s="5">
        <v>567</v>
      </c>
      <c r="S21" s="1"/>
      <c r="T21" s="1">
        <f t="shared" si="5"/>
        <v>23.828671328671327</v>
      </c>
      <c r="U21" s="1">
        <f t="shared" si="6"/>
        <v>15.087412587412587</v>
      </c>
      <c r="V21" s="1">
        <f>IFERROR(VLOOKUP(A21,[1]TDSheet!$A:$G,3,0),0)/5</f>
        <v>56.8</v>
      </c>
      <c r="W21" s="1">
        <v>51</v>
      </c>
      <c r="X21" s="1">
        <v>63.4</v>
      </c>
      <c r="Y21" s="1">
        <v>42.2</v>
      </c>
      <c r="Z21" s="1">
        <v>54.8</v>
      </c>
      <c r="AA21" s="1">
        <v>53.4</v>
      </c>
      <c r="AB21" s="1">
        <v>45.6</v>
      </c>
      <c r="AC21" s="1">
        <v>18.600000000000001</v>
      </c>
      <c r="AD21" s="1">
        <v>70</v>
      </c>
      <c r="AE21" s="1">
        <v>27.8</v>
      </c>
      <c r="AF21" s="1"/>
      <c r="AG21" s="1">
        <f t="shared" si="9"/>
        <v>100</v>
      </c>
      <c r="AH21" s="7">
        <f>VLOOKUP(I21,[2]Лист1!$A:$G,7,0)</f>
        <v>2</v>
      </c>
      <c r="AI21" s="21">
        <f t="shared" si="7"/>
        <v>50</v>
      </c>
      <c r="AJ21" s="1">
        <f t="shared" si="8"/>
        <v>100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35</v>
      </c>
      <c r="C22" s="1">
        <v>229</v>
      </c>
      <c r="D22" s="1"/>
      <c r="E22" s="1">
        <v>221</v>
      </c>
      <c r="F22" s="1">
        <v>2</v>
      </c>
      <c r="G22" s="7">
        <v>0.33</v>
      </c>
      <c r="H22" s="1">
        <v>55</v>
      </c>
      <c r="I22" s="1">
        <v>1010029655</v>
      </c>
      <c r="J22" s="1"/>
      <c r="K22" s="1"/>
      <c r="L22" s="1">
        <f t="shared" si="3"/>
        <v>221</v>
      </c>
      <c r="M22" s="1"/>
      <c r="N22" s="1"/>
      <c r="O22" s="1">
        <v>600</v>
      </c>
      <c r="P22" s="1">
        <f t="shared" si="4"/>
        <v>44.2</v>
      </c>
      <c r="Q22" s="5">
        <v>700</v>
      </c>
      <c r="R22" s="5">
        <v>503</v>
      </c>
      <c r="S22" s="1"/>
      <c r="T22" s="1">
        <f t="shared" si="5"/>
        <v>29.457013574660632</v>
      </c>
      <c r="U22" s="1">
        <f t="shared" si="6"/>
        <v>13.619909502262443</v>
      </c>
      <c r="V22" s="1">
        <f>IFERROR(VLOOKUP(A22,[1]TDSheet!$A:$G,3,0),0)/5</f>
        <v>36.4</v>
      </c>
      <c r="W22" s="1">
        <v>30.8</v>
      </c>
      <c r="X22" s="1">
        <v>61.6</v>
      </c>
      <c r="Y22" s="1">
        <v>-3.8</v>
      </c>
      <c r="Z22" s="1">
        <v>21.8</v>
      </c>
      <c r="AA22" s="1">
        <v>15.8</v>
      </c>
      <c r="AB22" s="1">
        <v>40</v>
      </c>
      <c r="AC22" s="1">
        <v>25.2</v>
      </c>
      <c r="AD22" s="1">
        <v>41.4</v>
      </c>
      <c r="AE22" s="1">
        <v>31.2</v>
      </c>
      <c r="AF22" s="1" t="s">
        <v>55</v>
      </c>
      <c r="AG22" s="1">
        <f t="shared" si="9"/>
        <v>231</v>
      </c>
      <c r="AH22" s="7">
        <f>VLOOKUP(I22,[2]Лист1!$A:$G,7,0)</f>
        <v>1.98</v>
      </c>
      <c r="AI22" s="21">
        <f t="shared" si="7"/>
        <v>117</v>
      </c>
      <c r="AJ22" s="1">
        <f t="shared" si="8"/>
        <v>231.66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2" t="s">
        <v>56</v>
      </c>
      <c r="B23" s="1" t="s">
        <v>35</v>
      </c>
      <c r="C23" s="1">
        <v>-9</v>
      </c>
      <c r="D23" s="1"/>
      <c r="E23" s="1">
        <v>-6</v>
      </c>
      <c r="F23" s="1">
        <v>-9</v>
      </c>
      <c r="G23" s="7">
        <v>0.3</v>
      </c>
      <c r="H23" s="1">
        <v>150</v>
      </c>
      <c r="I23" s="1">
        <v>1010033332</v>
      </c>
      <c r="J23" s="1"/>
      <c r="K23" s="1"/>
      <c r="L23" s="1">
        <f t="shared" si="3"/>
        <v>-6</v>
      </c>
      <c r="M23" s="1"/>
      <c r="N23" s="1"/>
      <c r="O23" s="1">
        <v>800</v>
      </c>
      <c r="P23" s="1">
        <f t="shared" si="4"/>
        <v>-1.2</v>
      </c>
      <c r="Q23" s="5">
        <v>800</v>
      </c>
      <c r="R23" s="5"/>
      <c r="S23" s="1"/>
      <c r="T23" s="1">
        <f t="shared" si="5"/>
        <v>-1325.8333333333335</v>
      </c>
      <c r="U23" s="1">
        <f t="shared" si="6"/>
        <v>-659.16666666666674</v>
      </c>
      <c r="V23" s="1">
        <f>IFERROR(VLOOKUP(A23,[1]TDSheet!$A:$G,3,0),0)/5</f>
        <v>-2.6</v>
      </c>
      <c r="W23" s="1">
        <v>23.6</v>
      </c>
      <c r="X23" s="1">
        <v>54.6</v>
      </c>
      <c r="Y23" s="1">
        <v>-7.6</v>
      </c>
      <c r="Z23" s="1">
        <v>77.2</v>
      </c>
      <c r="AA23" s="1">
        <v>-0.6</v>
      </c>
      <c r="AB23" s="1">
        <v>-3.2</v>
      </c>
      <c r="AC23" s="1">
        <v>11.8</v>
      </c>
      <c r="AD23" s="1">
        <v>43.8</v>
      </c>
      <c r="AE23" s="1">
        <v>22.4</v>
      </c>
      <c r="AF23" s="20" t="s">
        <v>63</v>
      </c>
      <c r="AG23" s="1">
        <f t="shared" si="9"/>
        <v>240</v>
      </c>
      <c r="AH23" s="7">
        <f>VLOOKUP(I23,[2]Лист1!$A:$G,7,0)</f>
        <v>1.7999999999999998</v>
      </c>
      <c r="AI23" s="21">
        <f t="shared" si="7"/>
        <v>133</v>
      </c>
      <c r="AJ23" s="1">
        <f t="shared" si="8"/>
        <v>239.39999999999998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7"/>
      <c r="AI24" s="2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7"/>
      <c r="AI25" s="2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7"/>
      <c r="AI26" s="2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7"/>
      <c r="AI27" s="2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7"/>
      <c r="AI28" s="2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7"/>
      <c r="AI29" s="2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7"/>
      <c r="AI30" s="2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7"/>
      <c r="AI31" s="2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7"/>
      <c r="AI32" s="2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7"/>
      <c r="AI33" s="2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7"/>
      <c r="AI34" s="2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7"/>
      <c r="AI35" s="2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7"/>
      <c r="AI36" s="2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7"/>
      <c r="AI37" s="2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7"/>
      <c r="AI38" s="2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7"/>
      <c r="AI39" s="2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7"/>
      <c r="AI40" s="2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7"/>
      <c r="AI41" s="2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7"/>
      <c r="AI42" s="2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7"/>
      <c r="AI43" s="2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7"/>
      <c r="AI44" s="2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7"/>
      <c r="AI45" s="2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7"/>
      <c r="AI46" s="2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7"/>
      <c r="AI47" s="2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7"/>
      <c r="AI48" s="2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7"/>
      <c r="AI49" s="2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7"/>
      <c r="AI50" s="2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7"/>
      <c r="AI51" s="2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7"/>
      <c r="AI52" s="2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7"/>
      <c r="AI53" s="2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7"/>
      <c r="AI54" s="2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7"/>
      <c r="AI55" s="2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7"/>
      <c r="AI56" s="2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7"/>
      <c r="AI57" s="2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7"/>
      <c r="AI58" s="2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7"/>
      <c r="AI59" s="2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7"/>
      <c r="AI60" s="2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7"/>
      <c r="AI61" s="2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7"/>
      <c r="AI62" s="2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7"/>
      <c r="AI63" s="2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7"/>
      <c r="AI64" s="2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7"/>
      <c r="AI65" s="2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7"/>
      <c r="AI66" s="2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7"/>
      <c r="AI67" s="2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7"/>
      <c r="AI68" s="2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7"/>
      <c r="AI69" s="2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7"/>
      <c r="AI70" s="2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7"/>
      <c r="AI71" s="2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7"/>
      <c r="AI72" s="2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7"/>
      <c r="AI73" s="2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7"/>
      <c r="AI74" s="2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2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2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2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2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2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2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2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2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2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2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2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2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2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2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2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2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2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2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2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2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2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2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2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2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2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2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2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2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2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2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2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2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2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2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2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2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2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2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2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2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2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2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2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2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2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2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2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2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2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2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2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2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2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2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2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2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2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2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2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2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2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2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2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2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2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2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2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2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2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2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2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2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2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2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2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2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2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2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2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2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2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2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2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2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2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2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2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2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2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2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2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2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2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2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2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2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2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2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2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2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2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2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2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2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2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2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2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2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2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2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2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2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2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2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2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2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2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2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2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2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2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2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2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2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2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2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2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2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2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2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2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2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2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2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2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2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2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2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2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2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2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2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2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2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2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2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2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2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2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2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2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2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2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2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2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2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2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2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2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2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2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2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2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2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2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2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2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2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2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2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2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2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2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2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2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2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2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2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2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2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2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2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2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2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2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2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2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2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2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2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2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2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2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2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2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2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2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2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2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2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2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2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2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2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2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2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2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2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2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2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2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2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2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2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2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2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2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2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2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2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2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2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2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2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2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2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2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2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2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2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2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2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2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2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2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2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2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2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2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2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2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2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2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2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2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2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2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2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2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2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2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2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2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2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2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2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2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2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2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2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2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2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2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2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2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2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2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2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2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2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2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2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2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2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2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2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2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2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2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2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2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2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2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2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2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2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2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2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2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2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2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2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2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2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2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2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2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2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2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2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2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2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2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2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2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2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2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2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2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2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2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2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2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2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2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2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2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2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2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2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2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2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2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2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2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2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2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2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2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2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2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2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2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2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2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2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2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2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2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2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2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2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2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2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2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2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2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2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2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2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2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2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2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2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2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2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2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2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2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2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2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2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2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2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2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2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2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2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2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2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2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2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2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2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2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2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2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2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2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2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2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2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2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2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2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2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2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2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2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2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2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2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2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2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2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2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2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2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2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2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2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2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2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2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2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2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2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2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2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2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2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2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2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2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2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2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2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2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2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2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2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J23" xr:uid="{704DD0F4-47A4-4320-A1FC-2CC6DF2AD2D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2025-09-08T13:05:06Z</dcterms:created>
  <dcterms:modified xsi:type="dcterms:W3CDTF">2025-09-09T12:26:20Z</dcterms:modified>
</cp:coreProperties>
</file>