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3,09,25 Пушкарный\"/>
    </mc:Choice>
  </mc:AlternateContent>
  <xr:revisionPtr revIDLastSave="0" documentId="13_ncr:1_{252E42F9-DFEA-4464-BCD8-2BBD895103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Y494" i="2" s="1"/>
  <c r="P492" i="2"/>
  <c r="X490" i="2"/>
  <c r="X489" i="2"/>
  <c r="BO488" i="2"/>
  <c r="BM488" i="2"/>
  <c r="Y488" i="2"/>
  <c r="Z488" i="2" s="1"/>
  <c r="Z489" i="2" s="1"/>
  <c r="P488" i="2"/>
  <c r="X486" i="2"/>
  <c r="X485" i="2"/>
  <c r="BO484" i="2"/>
  <c r="BM484" i="2"/>
  <c r="Y484" i="2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P462" i="2"/>
  <c r="BO462" i="2"/>
  <c r="BN462" i="2"/>
  <c r="BM462" i="2"/>
  <c r="Z462" i="2"/>
  <c r="Y462" i="2"/>
  <c r="Y466" i="2" s="1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X451" i="2"/>
  <c r="X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Y447" i="2"/>
  <c r="Y451" i="2" s="1"/>
  <c r="P447" i="2"/>
  <c r="X445" i="2"/>
  <c r="X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BO435" i="2"/>
  <c r="BM435" i="2"/>
  <c r="Y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Y428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P404" i="2"/>
  <c r="BO403" i="2"/>
  <c r="BM403" i="2"/>
  <c r="Y403" i="2"/>
  <c r="Z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P397" i="2"/>
  <c r="BO397" i="2"/>
  <c r="BN397" i="2"/>
  <c r="BM397" i="2"/>
  <c r="Z397" i="2"/>
  <c r="Y397" i="2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Z391" i="2" s="1"/>
  <c r="P391" i="2"/>
  <c r="BO390" i="2"/>
  <c r="BM390" i="2"/>
  <c r="Y390" i="2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Y382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P371" i="2"/>
  <c r="BP370" i="2"/>
  <c r="BO370" i="2"/>
  <c r="BM370" i="2"/>
  <c r="Y370" i="2"/>
  <c r="P370" i="2"/>
  <c r="BO369" i="2"/>
  <c r="BM369" i="2"/>
  <c r="Y369" i="2"/>
  <c r="P369" i="2"/>
  <c r="X366" i="2"/>
  <c r="X365" i="2"/>
  <c r="BO364" i="2"/>
  <c r="BM364" i="2"/>
  <c r="Y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S511" i="2" s="1"/>
  <c r="P336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BO322" i="2"/>
  <c r="BM322" i="2"/>
  <c r="Y322" i="2"/>
  <c r="X320" i="2"/>
  <c r="X319" i="2"/>
  <c r="BO318" i="2"/>
  <c r="BM318" i="2"/>
  <c r="Y318" i="2"/>
  <c r="BP318" i="2" s="1"/>
  <c r="P318" i="2"/>
  <c r="BO317" i="2"/>
  <c r="BM317" i="2"/>
  <c r="Y317" i="2"/>
  <c r="P317" i="2"/>
  <c r="BO316" i="2"/>
  <c r="BM316" i="2"/>
  <c r="Y316" i="2"/>
  <c r="Z316" i="2" s="1"/>
  <c r="P316" i="2"/>
  <c r="X314" i="2"/>
  <c r="X313" i="2"/>
  <c r="BO312" i="2"/>
  <c r="BM312" i="2"/>
  <c r="Z312" i="2"/>
  <c r="Y312" i="2"/>
  <c r="BN312" i="2" s="1"/>
  <c r="P312" i="2"/>
  <c r="BO311" i="2"/>
  <c r="BM311" i="2"/>
  <c r="Y311" i="2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M303" i="2"/>
  <c r="Y303" i="2"/>
  <c r="P303" i="2"/>
  <c r="BO302" i="2"/>
  <c r="BM302" i="2"/>
  <c r="Z302" i="2"/>
  <c r="Y302" i="2"/>
  <c r="BN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N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Z292" i="2"/>
  <c r="Y292" i="2"/>
  <c r="BN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P275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X265" i="2"/>
  <c r="X264" i="2"/>
  <c r="BO263" i="2"/>
  <c r="BM263" i="2"/>
  <c r="Y263" i="2"/>
  <c r="Z263" i="2" s="1"/>
  <c r="BO262" i="2"/>
  <c r="BM262" i="2"/>
  <c r="Y262" i="2"/>
  <c r="BP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Y257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Y248" i="2" s="1"/>
  <c r="P242" i="2"/>
  <c r="X240" i="2"/>
  <c r="X239" i="2"/>
  <c r="BO238" i="2"/>
  <c r="BM238" i="2"/>
  <c r="Y238" i="2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BO229" i="2"/>
  <c r="BM229" i="2"/>
  <c r="Z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BO206" i="2"/>
  <c r="BM206" i="2"/>
  <c r="Y206" i="2"/>
  <c r="BP206" i="2" s="1"/>
  <c r="P206" i="2"/>
  <c r="BO205" i="2"/>
  <c r="BN205" i="2"/>
  <c r="BM205" i="2"/>
  <c r="Z205" i="2"/>
  <c r="Y205" i="2"/>
  <c r="BP205" i="2" s="1"/>
  <c r="P205" i="2"/>
  <c r="BO204" i="2"/>
  <c r="BN204" i="2"/>
  <c r="BM204" i="2"/>
  <c r="Z204" i="2"/>
  <c r="Y204" i="2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P195" i="2"/>
  <c r="BO194" i="2"/>
  <c r="BM194" i="2"/>
  <c r="Y194" i="2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P188" i="2"/>
  <c r="BO188" i="2"/>
  <c r="BN188" i="2"/>
  <c r="BM188" i="2"/>
  <c r="Z188" i="2"/>
  <c r="Y188" i="2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P178" i="2" s="1"/>
  <c r="P178" i="2"/>
  <c r="X176" i="2"/>
  <c r="X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BO163" i="2"/>
  <c r="BM163" i="2"/>
  <c r="Y163" i="2"/>
  <c r="BP163" i="2" s="1"/>
  <c r="P163" i="2"/>
  <c r="BO162" i="2"/>
  <c r="BN162" i="2"/>
  <c r="BM162" i="2"/>
  <c r="Z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P149" i="2"/>
  <c r="BO148" i="2"/>
  <c r="BM148" i="2"/>
  <c r="Y148" i="2"/>
  <c r="P148" i="2"/>
  <c r="X146" i="2"/>
  <c r="X145" i="2"/>
  <c r="BO144" i="2"/>
  <c r="BM144" i="2"/>
  <c r="Y144" i="2"/>
  <c r="BO143" i="2"/>
  <c r="BM143" i="2"/>
  <c r="Y143" i="2"/>
  <c r="Z143" i="2" s="1"/>
  <c r="P143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Z133" i="2"/>
  <c r="Y133" i="2"/>
  <c r="BN133" i="2" s="1"/>
  <c r="P133" i="2"/>
  <c r="BO132" i="2"/>
  <c r="BM132" i="2"/>
  <c r="Y132" i="2"/>
  <c r="P132" i="2"/>
  <c r="X130" i="2"/>
  <c r="X129" i="2"/>
  <c r="BO128" i="2"/>
  <c r="BM128" i="2"/>
  <c r="Y128" i="2"/>
  <c r="P128" i="2"/>
  <c r="BO127" i="2"/>
  <c r="BM127" i="2"/>
  <c r="Y127" i="2"/>
  <c r="P127" i="2"/>
  <c r="X124" i="2"/>
  <c r="X123" i="2"/>
  <c r="BO122" i="2"/>
  <c r="BM122" i="2"/>
  <c r="Y122" i="2"/>
  <c r="P122" i="2"/>
  <c r="BO121" i="2"/>
  <c r="BM121" i="2"/>
  <c r="Y121" i="2"/>
  <c r="P121" i="2"/>
  <c r="X119" i="2"/>
  <c r="X118" i="2"/>
  <c r="BO117" i="2"/>
  <c r="BM117" i="2"/>
  <c r="Y117" i="2"/>
  <c r="Z117" i="2" s="1"/>
  <c r="P117" i="2"/>
  <c r="BO116" i="2"/>
  <c r="BM116" i="2"/>
  <c r="Y116" i="2"/>
  <c r="Z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X106" i="2"/>
  <c r="X105" i="2"/>
  <c r="BP104" i="2"/>
  <c r="BO104" i="2"/>
  <c r="BN104" i="2"/>
  <c r="BM104" i="2"/>
  <c r="Z104" i="2"/>
  <c r="Y104" i="2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Y106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O88" i="2"/>
  <c r="BM88" i="2"/>
  <c r="Y88" i="2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O81" i="2"/>
  <c r="BM81" i="2"/>
  <c r="Z81" i="2"/>
  <c r="Y81" i="2"/>
  <c r="P81" i="2"/>
  <c r="X79" i="2"/>
  <c r="X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F9" i="2" s="1"/>
  <c r="D7" i="2"/>
  <c r="Q6" i="2"/>
  <c r="P2" i="2"/>
  <c r="BP88" i="2" l="1"/>
  <c r="BN88" i="2"/>
  <c r="Z88" i="2"/>
  <c r="BP127" i="2"/>
  <c r="BN127" i="2"/>
  <c r="Z127" i="2"/>
  <c r="Y145" i="2"/>
  <c r="Z148" i="2"/>
  <c r="BP148" i="2"/>
  <c r="BP195" i="2"/>
  <c r="BN195" i="2"/>
  <c r="Z195" i="2"/>
  <c r="BP198" i="2"/>
  <c r="BN198" i="2"/>
  <c r="Z198" i="2"/>
  <c r="BP226" i="2"/>
  <c r="BN226" i="2"/>
  <c r="Z226" i="2"/>
  <c r="BN261" i="2"/>
  <c r="Z261" i="2"/>
  <c r="BP299" i="2"/>
  <c r="BN299" i="2"/>
  <c r="Z299" i="2"/>
  <c r="BP317" i="2"/>
  <c r="BN317" i="2"/>
  <c r="Z317" i="2"/>
  <c r="BN323" i="2"/>
  <c r="Z323" i="2"/>
  <c r="BP325" i="2"/>
  <c r="BN325" i="2"/>
  <c r="Z325" i="2"/>
  <c r="Y365" i="2"/>
  <c r="Y366" i="2"/>
  <c r="BN404" i="2"/>
  <c r="Z404" i="2"/>
  <c r="BP435" i="2"/>
  <c r="BN435" i="2"/>
  <c r="Z435" i="2"/>
  <c r="BN436" i="2"/>
  <c r="Z436" i="2"/>
  <c r="Y490" i="2"/>
  <c r="Z47" i="2"/>
  <c r="Z48" i="2" s="1"/>
  <c r="BN47" i="2"/>
  <c r="BP47" i="2"/>
  <c r="Y48" i="2"/>
  <c r="Z55" i="2"/>
  <c r="BN55" i="2"/>
  <c r="BP73" i="2"/>
  <c r="BN73" i="2"/>
  <c r="Z73" i="2"/>
  <c r="BP94" i="2"/>
  <c r="BN94" i="2"/>
  <c r="Z94" i="2"/>
  <c r="BP168" i="2"/>
  <c r="BN168" i="2"/>
  <c r="Z168" i="2"/>
  <c r="BP211" i="2"/>
  <c r="BN211" i="2"/>
  <c r="Z211" i="2"/>
  <c r="BN255" i="2"/>
  <c r="Z255" i="2"/>
  <c r="Z268" i="2"/>
  <c r="Y271" i="2"/>
  <c r="BP270" i="2"/>
  <c r="BN270" i="2"/>
  <c r="Z270" i="2"/>
  <c r="Y277" i="2"/>
  <c r="Y276" i="2"/>
  <c r="BP275" i="2"/>
  <c r="BN275" i="2"/>
  <c r="Z275" i="2"/>
  <c r="Z276" i="2" s="1"/>
  <c r="Q511" i="2"/>
  <c r="Y285" i="2"/>
  <c r="BP284" i="2"/>
  <c r="BN284" i="2"/>
  <c r="Z284" i="2"/>
  <c r="Z285" i="2" s="1"/>
  <c r="BP289" i="2"/>
  <c r="BN289" i="2"/>
  <c r="Z289" i="2"/>
  <c r="BP303" i="2"/>
  <c r="BN303" i="2"/>
  <c r="Z303" i="2"/>
  <c r="BP309" i="2"/>
  <c r="BN309" i="2"/>
  <c r="Z309" i="2"/>
  <c r="BP322" i="2"/>
  <c r="BN322" i="2"/>
  <c r="Z322" i="2"/>
  <c r="BP359" i="2"/>
  <c r="Y362" i="2"/>
  <c r="Y361" i="2"/>
  <c r="BP360" i="2"/>
  <c r="BN360" i="2"/>
  <c r="Z360" i="2"/>
  <c r="BP390" i="2"/>
  <c r="BN390" i="2"/>
  <c r="Z390" i="2"/>
  <c r="Y406" i="2"/>
  <c r="Y79" i="2"/>
  <c r="Y152" i="2"/>
  <c r="K511" i="2"/>
  <c r="Y264" i="2"/>
  <c r="Y465" i="2"/>
  <c r="X502" i="2"/>
  <c r="Z26" i="2"/>
  <c r="BN26" i="2"/>
  <c r="BN28" i="2"/>
  <c r="BP28" i="2"/>
  <c r="BN29" i="2"/>
  <c r="Z30" i="2"/>
  <c r="BN30" i="2"/>
  <c r="Z35" i="2"/>
  <c r="Z36" i="2" s="1"/>
  <c r="BN35" i="2"/>
  <c r="BP35" i="2"/>
  <c r="Y36" i="2"/>
  <c r="BP42" i="2"/>
  <c r="BN53" i="2"/>
  <c r="BP53" i="2"/>
  <c r="Z56" i="2"/>
  <c r="BN56" i="2"/>
  <c r="BN63" i="2"/>
  <c r="BP63" i="2"/>
  <c r="BN68" i="2"/>
  <c r="BP68" i="2"/>
  <c r="BP75" i="2"/>
  <c r="BN76" i="2"/>
  <c r="BP76" i="2"/>
  <c r="Y83" i="2"/>
  <c r="Y84" i="2"/>
  <c r="Z89" i="2"/>
  <c r="Z90" i="2" s="1"/>
  <c r="BN89" i="2"/>
  <c r="Z93" i="2"/>
  <c r="BN93" i="2"/>
  <c r="BP93" i="2"/>
  <c r="Z96" i="2"/>
  <c r="BP121" i="2"/>
  <c r="Y124" i="2"/>
  <c r="Y123" i="2"/>
  <c r="BP122" i="2"/>
  <c r="BN122" i="2"/>
  <c r="Z122" i="2"/>
  <c r="BN160" i="2"/>
  <c r="BP160" i="2"/>
  <c r="BP167" i="2"/>
  <c r="BN167" i="2"/>
  <c r="Z167" i="2"/>
  <c r="J511" i="2"/>
  <c r="BP184" i="2"/>
  <c r="X503" i="2"/>
  <c r="X504" i="2" s="1"/>
  <c r="Z97" i="2"/>
  <c r="BP96" i="2"/>
  <c r="Y97" i="2"/>
  <c r="BN102" i="2"/>
  <c r="BP102" i="2"/>
  <c r="BN103" i="2"/>
  <c r="BN109" i="2"/>
  <c r="BP128" i="2"/>
  <c r="BN128" i="2"/>
  <c r="Z128" i="2"/>
  <c r="Z129" i="2" s="1"/>
  <c r="Y130" i="2"/>
  <c r="BP132" i="2"/>
  <c r="Y134" i="2"/>
  <c r="BN132" i="2"/>
  <c r="BN137" i="2"/>
  <c r="BP137" i="2"/>
  <c r="Y139" i="2"/>
  <c r="Z138" i="2"/>
  <c r="Z139" i="2" s="1"/>
  <c r="BP172" i="2"/>
  <c r="BN172" i="2"/>
  <c r="Z172" i="2"/>
  <c r="BN178" i="2"/>
  <c r="BN183" i="2"/>
  <c r="Z183" i="2"/>
  <c r="BP189" i="2"/>
  <c r="Z189" i="2"/>
  <c r="Z190" i="2" s="1"/>
  <c r="BN114" i="2"/>
  <c r="BP114" i="2"/>
  <c r="Y119" i="2"/>
  <c r="BN117" i="2"/>
  <c r="BP117" i="2"/>
  <c r="Y118" i="2"/>
  <c r="G511" i="2"/>
  <c r="Y129" i="2"/>
  <c r="BP133" i="2"/>
  <c r="H511" i="2"/>
  <c r="BP143" i="2"/>
  <c r="Y191" i="2"/>
  <c r="BN193" i="2"/>
  <c r="BP193" i="2"/>
  <c r="Z200" i="2"/>
  <c r="BN200" i="2"/>
  <c r="Z210" i="2"/>
  <c r="BN210" i="2"/>
  <c r="Z227" i="2"/>
  <c r="BN227" i="2"/>
  <c r="BP229" i="2"/>
  <c r="Z234" i="2"/>
  <c r="Z235" i="2" s="1"/>
  <c r="Y236" i="2"/>
  <c r="Z242" i="2"/>
  <c r="Z244" i="2"/>
  <c r="Z253" i="2"/>
  <c r="BN253" i="2"/>
  <c r="BP253" i="2"/>
  <c r="BP255" i="2"/>
  <c r="BP261" i="2"/>
  <c r="Y265" i="2"/>
  <c r="P511" i="2"/>
  <c r="Y286" i="2"/>
  <c r="Z290" i="2"/>
  <c r="BN290" i="2"/>
  <c r="BP292" i="2"/>
  <c r="Z300" i="2"/>
  <c r="BN300" i="2"/>
  <c r="BP302" i="2"/>
  <c r="BP308" i="2"/>
  <c r="Y314" i="2"/>
  <c r="Y313" i="2"/>
  <c r="BP329" i="2"/>
  <c r="BN329" i="2"/>
  <c r="Z329" i="2"/>
  <c r="Y372" i="2"/>
  <c r="BN369" i="2"/>
  <c r="Z369" i="2"/>
  <c r="BN370" i="2"/>
  <c r="Z370" i="2"/>
  <c r="Y401" i="2"/>
  <c r="BP395" i="2"/>
  <c r="BN395" i="2"/>
  <c r="Z395" i="2"/>
  <c r="BN415" i="2"/>
  <c r="BP415" i="2"/>
  <c r="X511" i="2"/>
  <c r="Y422" i="2"/>
  <c r="BP421" i="2"/>
  <c r="BN421" i="2"/>
  <c r="Z421" i="2"/>
  <c r="Z422" i="2" s="1"/>
  <c r="Y423" i="2"/>
  <c r="BN434" i="2"/>
  <c r="BP434" i="2"/>
  <c r="BN442" i="2"/>
  <c r="BP442" i="2"/>
  <c r="BP447" i="2"/>
  <c r="BN447" i="2"/>
  <c r="Z447" i="2"/>
  <c r="Z450" i="2" s="1"/>
  <c r="BN464" i="2"/>
  <c r="Z464" i="2"/>
  <c r="BP479" i="2"/>
  <c r="BN479" i="2"/>
  <c r="Z479" i="2"/>
  <c r="BN493" i="2"/>
  <c r="BP493" i="2"/>
  <c r="BN222" i="2"/>
  <c r="BP222" i="2"/>
  <c r="BN224" i="2"/>
  <c r="BP224" i="2"/>
  <c r="BP234" i="2"/>
  <c r="Y235" i="2"/>
  <c r="BP244" i="2"/>
  <c r="BP310" i="2"/>
  <c r="BN310" i="2"/>
  <c r="BP338" i="2"/>
  <c r="BN338" i="2"/>
  <c r="Z338" i="2"/>
  <c r="BP350" i="2"/>
  <c r="BN350" i="2"/>
  <c r="Z350" i="2"/>
  <c r="BP371" i="2"/>
  <c r="BN371" i="2"/>
  <c r="Z371" i="2"/>
  <c r="BP375" i="2"/>
  <c r="Y377" i="2"/>
  <c r="Y376" i="2"/>
  <c r="BN375" i="2"/>
  <c r="BN392" i="2"/>
  <c r="BP392" i="2"/>
  <c r="BP393" i="2"/>
  <c r="BN393" i="2"/>
  <c r="Z393" i="2"/>
  <c r="BN394" i="2"/>
  <c r="Z394" i="2"/>
  <c r="BP413" i="2"/>
  <c r="BN413" i="2"/>
  <c r="Z413" i="2"/>
  <c r="BP439" i="2"/>
  <c r="BN439" i="2"/>
  <c r="Z439" i="2"/>
  <c r="BP454" i="2"/>
  <c r="BN454" i="2"/>
  <c r="Z454" i="2"/>
  <c r="BP457" i="2"/>
  <c r="BN457" i="2"/>
  <c r="Z457" i="2"/>
  <c r="Y474" i="2"/>
  <c r="Y475" i="2"/>
  <c r="BN471" i="2"/>
  <c r="BP471" i="2"/>
  <c r="BP472" i="2"/>
  <c r="BN472" i="2"/>
  <c r="Z472" i="2"/>
  <c r="BN473" i="2"/>
  <c r="Z473" i="2"/>
  <c r="BN478" i="2"/>
  <c r="Z478" i="2"/>
  <c r="BP312" i="2"/>
  <c r="Y326" i="2"/>
  <c r="Y333" i="2"/>
  <c r="BN345" i="2"/>
  <c r="BP345" i="2"/>
  <c r="BN347" i="2"/>
  <c r="BN355" i="2"/>
  <c r="BP355" i="2"/>
  <c r="Y356" i="2"/>
  <c r="Y357" i="2"/>
  <c r="BN380" i="2"/>
  <c r="BP380" i="2"/>
  <c r="Y381" i="2"/>
  <c r="Z405" i="2"/>
  <c r="BP404" i="2"/>
  <c r="BP436" i="2"/>
  <c r="BN449" i="2"/>
  <c r="BP449" i="2"/>
  <c r="BN455" i="2"/>
  <c r="Y480" i="2"/>
  <c r="Y485" i="2"/>
  <c r="BN488" i="2"/>
  <c r="BP488" i="2"/>
  <c r="Y489" i="2"/>
  <c r="H9" i="2"/>
  <c r="F10" i="2"/>
  <c r="J9" i="2"/>
  <c r="A10" i="2"/>
  <c r="I511" i="2"/>
  <c r="Y158" i="2"/>
  <c r="Y157" i="2"/>
  <c r="BP156" i="2"/>
  <c r="Z511" i="2"/>
  <c r="Y445" i="2"/>
  <c r="Y444" i="2"/>
  <c r="BP432" i="2"/>
  <c r="Y24" i="2"/>
  <c r="Y23" i="2"/>
  <c r="BN22" i="2"/>
  <c r="BP22" i="2"/>
  <c r="B511" i="2"/>
  <c r="BP174" i="2"/>
  <c r="Z174" i="2"/>
  <c r="BN174" i="2"/>
  <c r="BP336" i="2"/>
  <c r="BN443" i="2"/>
  <c r="BP443" i="2"/>
  <c r="BN43" i="2"/>
  <c r="Y59" i="2"/>
  <c r="Z52" i="2"/>
  <c r="Y58" i="2"/>
  <c r="D511" i="2"/>
  <c r="BP52" i="2"/>
  <c r="BN52" i="2"/>
  <c r="Y64" i="2"/>
  <c r="BN69" i="2"/>
  <c r="BN110" i="2"/>
  <c r="BP115" i="2"/>
  <c r="BN144" i="2"/>
  <c r="Y169" i="2"/>
  <c r="Z245" i="2"/>
  <c r="Y306" i="2"/>
  <c r="Z443" i="2"/>
  <c r="Z484" i="2"/>
  <c r="BN57" i="2"/>
  <c r="BP57" i="2"/>
  <c r="Z57" i="2"/>
  <c r="BN173" i="2"/>
  <c r="Z115" i="2"/>
  <c r="Z118" i="2" s="1"/>
  <c r="BN230" i="2"/>
  <c r="BN115" i="2"/>
  <c r="Z144" i="2"/>
  <c r="Z145" i="2" s="1"/>
  <c r="BN163" i="2"/>
  <c r="BN166" i="2"/>
  <c r="Y247" i="2"/>
  <c r="Y295" i="2"/>
  <c r="Z293" i="2"/>
  <c r="Y351" i="2"/>
  <c r="Y386" i="2"/>
  <c r="Z384" i="2"/>
  <c r="Z385" i="2" s="1"/>
  <c r="Y385" i="2"/>
  <c r="BP384" i="2"/>
  <c r="BN384" i="2"/>
  <c r="Z398" i="2"/>
  <c r="Z416" i="2"/>
  <c r="Z417" i="2" s="1"/>
  <c r="Z440" i="2"/>
  <c r="BP207" i="2"/>
  <c r="Z207" i="2"/>
  <c r="BN207" i="2"/>
  <c r="Z156" i="2"/>
  <c r="Z157" i="2" s="1"/>
  <c r="Z149" i="2"/>
  <c r="BP196" i="2"/>
  <c r="Y305" i="2"/>
  <c r="BP298" i="2"/>
  <c r="Y405" i="2"/>
  <c r="BP403" i="2"/>
  <c r="BN484" i="2"/>
  <c r="BP268" i="2"/>
  <c r="Y272" i="2"/>
  <c r="BN149" i="2"/>
  <c r="BN336" i="2"/>
  <c r="Z110" i="2"/>
  <c r="Z163" i="2"/>
  <c r="Z463" i="2"/>
  <c r="Z465" i="2" s="1"/>
  <c r="BP463" i="2"/>
  <c r="BN463" i="2"/>
  <c r="BP144" i="2"/>
  <c r="Y186" i="2"/>
  <c r="Y185" i="2"/>
  <c r="Z206" i="2"/>
  <c r="Z209" i="2"/>
  <c r="BN245" i="2"/>
  <c r="Z348" i="2"/>
  <c r="BP346" i="2"/>
  <c r="BN346" i="2"/>
  <c r="Z432" i="2"/>
  <c r="BN196" i="2"/>
  <c r="Y240" i="2"/>
  <c r="Z238" i="2"/>
  <c r="Z239" i="2" s="1"/>
  <c r="Y239" i="2"/>
  <c r="BP238" i="2"/>
  <c r="BN238" i="2"/>
  <c r="Z251" i="2"/>
  <c r="Y201" i="2"/>
  <c r="BP194" i="2"/>
  <c r="Z298" i="2"/>
  <c r="BN251" i="2"/>
  <c r="BN403" i="2"/>
  <c r="Z22" i="2"/>
  <c r="Z23" i="2" s="1"/>
  <c r="BP43" i="2"/>
  <c r="Y65" i="2"/>
  <c r="BN81" i="2"/>
  <c r="Z184" i="2"/>
  <c r="Z185" i="2" s="1"/>
  <c r="BN189" i="2"/>
  <c r="BN212" i="2"/>
  <c r="BP212" i="2"/>
  <c r="Z212" i="2"/>
  <c r="BN225" i="2"/>
  <c r="BP225" i="2"/>
  <c r="BN228" i="2"/>
  <c r="Z228" i="2"/>
  <c r="BP228" i="2"/>
  <c r="Z262" i="2"/>
  <c r="BN293" i="2"/>
  <c r="Z308" i="2"/>
  <c r="BP379" i="2"/>
  <c r="BN379" i="2"/>
  <c r="BN398" i="2"/>
  <c r="BN416" i="2"/>
  <c r="BN440" i="2"/>
  <c r="BN458" i="2"/>
  <c r="BP458" i="2"/>
  <c r="L511" i="2"/>
  <c r="Z291" i="2"/>
  <c r="R511" i="2"/>
  <c r="BP291" i="2"/>
  <c r="BN291" i="2"/>
  <c r="Z54" i="2"/>
  <c r="Y78" i="2"/>
  <c r="BN74" i="2"/>
  <c r="BP74" i="2"/>
  <c r="Z279" i="2"/>
  <c r="Z280" i="2" s="1"/>
  <c r="Y339" i="2"/>
  <c r="Z492" i="2"/>
  <c r="BP492" i="2"/>
  <c r="BN492" i="2"/>
  <c r="Y105" i="2"/>
  <c r="F511" i="2"/>
  <c r="BP101" i="2"/>
  <c r="Z101" i="2"/>
  <c r="BN101" i="2"/>
  <c r="Z230" i="2"/>
  <c r="Z301" i="2"/>
  <c r="BP301" i="2"/>
  <c r="BN301" i="2"/>
  <c r="BP484" i="2"/>
  <c r="Z69" i="2"/>
  <c r="BP149" i="2"/>
  <c r="Z166" i="2"/>
  <c r="BN194" i="2"/>
  <c r="BN61" i="2"/>
  <c r="Y112" i="2"/>
  <c r="BP108" i="2"/>
  <c r="Y111" i="2"/>
  <c r="BN138" i="2"/>
  <c r="Y170" i="2"/>
  <c r="BP161" i="2"/>
  <c r="BN206" i="2"/>
  <c r="BN209" i="2"/>
  <c r="Y232" i="2"/>
  <c r="Y231" i="2"/>
  <c r="Z225" i="2"/>
  <c r="BN242" i="2"/>
  <c r="Z311" i="2"/>
  <c r="BP311" i="2"/>
  <c r="BN311" i="2"/>
  <c r="BN348" i="2"/>
  <c r="Y352" i="2"/>
  <c r="Z379" i="2"/>
  <c r="Z381" i="2" s="1"/>
  <c r="Z458" i="2"/>
  <c r="BN477" i="2"/>
  <c r="Y481" i="2"/>
  <c r="BP477" i="2"/>
  <c r="M511" i="2"/>
  <c r="Z216" i="2"/>
  <c r="Z218" i="2" s="1"/>
  <c r="BN156" i="2"/>
  <c r="BN199" i="2"/>
  <c r="BN54" i="2"/>
  <c r="Z336" i="2"/>
  <c r="BP448" i="2"/>
  <c r="BN448" i="2"/>
  <c r="Y91" i="2"/>
  <c r="BP87" i="2"/>
  <c r="E511" i="2"/>
  <c r="Z254" i="2"/>
  <c r="BN254" i="2"/>
  <c r="BP254" i="2"/>
  <c r="BP95" i="2"/>
  <c r="BN95" i="2"/>
  <c r="Z194" i="2"/>
  <c r="BN318" i="2"/>
  <c r="BN87" i="2"/>
  <c r="BN268" i="2"/>
  <c r="BN41" i="2"/>
  <c r="C511" i="2"/>
  <c r="Y45" i="2"/>
  <c r="BP41" i="2"/>
  <c r="Y44" i="2"/>
  <c r="Y71" i="2"/>
  <c r="BP81" i="2"/>
  <c r="Z108" i="2"/>
  <c r="Z161" i="2"/>
  <c r="Z164" i="2"/>
  <c r="BP164" i="2"/>
  <c r="BN164" i="2"/>
  <c r="Y179" i="2"/>
  <c r="Y180" i="2"/>
  <c r="BN184" i="2"/>
  <c r="Y202" i="2"/>
  <c r="Z222" i="2"/>
  <c r="BN262" i="2"/>
  <c r="BN308" i="2"/>
  <c r="Z455" i="2"/>
  <c r="Z477" i="2"/>
  <c r="Z480" i="2" s="1"/>
  <c r="O511" i="2"/>
  <c r="Z438" i="2"/>
  <c r="BP438" i="2"/>
  <c r="BN438" i="2"/>
  <c r="Z199" i="2"/>
  <c r="Y219" i="2"/>
  <c r="Y218" i="2"/>
  <c r="Y176" i="2"/>
  <c r="Y175" i="2"/>
  <c r="BN409" i="2"/>
  <c r="Y411" i="2"/>
  <c r="W511" i="2"/>
  <c r="Y410" i="2"/>
  <c r="BP409" i="2"/>
  <c r="Z453" i="2"/>
  <c r="Y460" i="2"/>
  <c r="Y459" i="2"/>
  <c r="BP453" i="2"/>
  <c r="BN453" i="2"/>
  <c r="Z74" i="2"/>
  <c r="Z318" i="2"/>
  <c r="Z319" i="2" s="1"/>
  <c r="BP216" i="2"/>
  <c r="Y340" i="2"/>
  <c r="Y90" i="2"/>
  <c r="Z61" i="2"/>
  <c r="X501" i="2"/>
  <c r="Y33" i="2"/>
  <c r="Z29" i="2"/>
  <c r="X505" i="2"/>
  <c r="Z41" i="2"/>
  <c r="Z103" i="2"/>
  <c r="BP138" i="2"/>
  <c r="Y151" i="2"/>
  <c r="Z178" i="2"/>
  <c r="Z179" i="2" s="1"/>
  <c r="BP242" i="2"/>
  <c r="Y256" i="2"/>
  <c r="BN331" i="2"/>
  <c r="Z331" i="2"/>
  <c r="Z332" i="2" s="1"/>
  <c r="BP331" i="2"/>
  <c r="Y450" i="2"/>
  <c r="Y495" i="2"/>
  <c r="BP62" i="2"/>
  <c r="BN62" i="2"/>
  <c r="Z62" i="2"/>
  <c r="Z173" i="2"/>
  <c r="Z175" i="2" s="1"/>
  <c r="Y281" i="2"/>
  <c r="BN279" i="2"/>
  <c r="Y280" i="2"/>
  <c r="BP279" i="2"/>
  <c r="Y296" i="2"/>
  <c r="BN432" i="2"/>
  <c r="Z27" i="2"/>
  <c r="Z32" i="2" s="1"/>
  <c r="BP27" i="2"/>
  <c r="BN27" i="2"/>
  <c r="Y32" i="2"/>
  <c r="Y214" i="2"/>
  <c r="Y213" i="2"/>
  <c r="BP204" i="2"/>
  <c r="BP243" i="2"/>
  <c r="BN243" i="2"/>
  <c r="Z243" i="2"/>
  <c r="BP323" i="2"/>
  <c r="Y327" i="2"/>
  <c r="BP369" i="2"/>
  <c r="U511" i="2"/>
  <c r="Y373" i="2"/>
  <c r="Y400" i="2"/>
  <c r="V511" i="2"/>
  <c r="Z396" i="2"/>
  <c r="BP396" i="2"/>
  <c r="BN396" i="2"/>
  <c r="Y418" i="2"/>
  <c r="BP414" i="2"/>
  <c r="Y417" i="2"/>
  <c r="BN414" i="2"/>
  <c r="AB511" i="2"/>
  <c r="Y500" i="2"/>
  <c r="Y499" i="2"/>
  <c r="Z498" i="2"/>
  <c r="Z499" i="2" s="1"/>
  <c r="BP498" i="2"/>
  <c r="BN498" i="2"/>
  <c r="Z67" i="2"/>
  <c r="Z344" i="2"/>
  <c r="Z354" i="2"/>
  <c r="Z356" i="2" s="1"/>
  <c r="Z433" i="2"/>
  <c r="Z441" i="2"/>
  <c r="T511" i="2"/>
  <c r="Z82" i="2"/>
  <c r="Z83" i="2" s="1"/>
  <c r="Z121" i="2"/>
  <c r="Z123" i="2" s="1"/>
  <c r="Y135" i="2"/>
  <c r="Z150" i="2"/>
  <c r="Y190" i="2"/>
  <c r="BN197" i="2"/>
  <c r="BN217" i="2"/>
  <c r="Z246" i="2"/>
  <c r="BN260" i="2"/>
  <c r="Z269" i="2"/>
  <c r="Z271" i="2" s="1"/>
  <c r="Z294" i="2"/>
  <c r="Z304" i="2"/>
  <c r="BN316" i="2"/>
  <c r="Y319" i="2"/>
  <c r="Z324" i="2"/>
  <c r="Z326" i="2" s="1"/>
  <c r="BN337" i="2"/>
  <c r="BN349" i="2"/>
  <c r="Z359" i="2"/>
  <c r="Z361" i="2" s="1"/>
  <c r="Z364" i="2"/>
  <c r="Z365" i="2" s="1"/>
  <c r="BN391" i="2"/>
  <c r="Z399" i="2"/>
  <c r="BN426" i="2"/>
  <c r="Z456" i="2"/>
  <c r="BN470" i="2"/>
  <c r="Y486" i="2"/>
  <c r="Z197" i="2"/>
  <c r="Z470" i="2"/>
  <c r="Z474" i="2" s="1"/>
  <c r="BN67" i="2"/>
  <c r="Y70" i="2"/>
  <c r="BN77" i="2"/>
  <c r="BN116" i="2"/>
  <c r="Y140" i="2"/>
  <c r="Y146" i="2"/>
  <c r="BN223" i="2"/>
  <c r="BN263" i="2"/>
  <c r="BN344" i="2"/>
  <c r="BN354" i="2"/>
  <c r="BN433" i="2"/>
  <c r="BN441" i="2"/>
  <c r="Z337" i="2"/>
  <c r="Z426" i="2"/>
  <c r="Z427" i="2" s="1"/>
  <c r="Z77" i="2"/>
  <c r="Z223" i="2"/>
  <c r="BN82" i="2"/>
  <c r="Z109" i="2"/>
  <c r="BN121" i="2"/>
  <c r="Z132" i="2"/>
  <c r="Z134" i="2" s="1"/>
  <c r="BN150" i="2"/>
  <c r="BP217" i="2"/>
  <c r="BN246" i="2"/>
  <c r="BP260" i="2"/>
  <c r="BN269" i="2"/>
  <c r="BN294" i="2"/>
  <c r="BN304" i="2"/>
  <c r="BP316" i="2"/>
  <c r="BN324" i="2"/>
  <c r="Z347" i="2"/>
  <c r="BP349" i="2"/>
  <c r="BN359" i="2"/>
  <c r="BN364" i="2"/>
  <c r="Z375" i="2"/>
  <c r="Z376" i="2" s="1"/>
  <c r="BP391" i="2"/>
  <c r="BN399" i="2"/>
  <c r="BP426" i="2"/>
  <c r="BN456" i="2"/>
  <c r="BP470" i="2"/>
  <c r="Z483" i="2"/>
  <c r="Z485" i="2" s="1"/>
  <c r="Z42" i="2"/>
  <c r="BP67" i="2"/>
  <c r="Z75" i="2"/>
  <c r="BP116" i="2"/>
  <c r="BP263" i="2"/>
  <c r="Y320" i="2"/>
  <c r="Y332" i="2"/>
  <c r="Z260" i="2"/>
  <c r="Z264" i="2" s="1"/>
  <c r="BP364" i="2"/>
  <c r="Y427" i="2"/>
  <c r="BN483" i="2"/>
  <c r="Z493" i="2"/>
  <c r="Y511" i="2"/>
  <c r="BN143" i="2"/>
  <c r="BN148" i="2"/>
  <c r="AA511" i="2"/>
  <c r="Z400" i="2" l="1"/>
  <c r="Z64" i="2"/>
  <c r="Z247" i="2"/>
  <c r="Z111" i="2"/>
  <c r="Z256" i="2"/>
  <c r="Z151" i="2"/>
  <c r="Z372" i="2"/>
  <c r="Z78" i="2"/>
  <c r="Z169" i="2"/>
  <c r="Z201" i="2"/>
  <c r="Z105" i="2"/>
  <c r="Z295" i="2"/>
  <c r="Z213" i="2"/>
  <c r="Y503" i="2"/>
  <c r="Y502" i="2"/>
  <c r="Y505" i="2"/>
  <c r="Y501" i="2"/>
  <c r="Z444" i="2"/>
  <c r="Z58" i="2"/>
  <c r="Z231" i="2"/>
  <c r="Z351" i="2"/>
  <c r="Z459" i="2"/>
  <c r="Z44" i="2"/>
  <c r="Z494" i="2"/>
  <c r="Z70" i="2"/>
  <c r="Z313" i="2"/>
  <c r="Z339" i="2"/>
  <c r="Z305" i="2"/>
  <c r="Y504" i="2" l="1"/>
  <c r="Z506" i="2"/>
</calcChain>
</file>

<file path=xl/sharedStrings.xml><?xml version="1.0" encoding="utf-8"?>
<sst xmlns="http://schemas.openxmlformats.org/spreadsheetml/2006/main" count="3687" uniqueCount="800">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</sst>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2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45925</v>
      </c>
      <c r="R5" s="565"/>
      <c r="T5" s="566" t="s">
        <v>3</v>
      </c>
      <c r="U5" s="567"/>
      <c r="V5" s="568" t="s">
        <v>772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782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Четверг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4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/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0.41666666666666669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 x14ac:dyDescent="0.2">
      <c r="A19" s="626" t="s">
        <v>75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27" t="s">
        <v>75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 x14ac:dyDescent="0.25">
      <c r="A21" s="628" t="s">
        <v>76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8" t="s">
        <v>82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8" t="s">
        <v>104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27" t="s">
        <v>111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 x14ac:dyDescent="0.25">
      <c r="A40" s="628" t="s">
        <v>112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29">
        <v>4607091385687</v>
      </c>
      <c r="E42" s="62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29">
        <v>4680115882539</v>
      </c>
      <c r="E43" s="62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8" t="s">
        <v>82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7" t="s">
        <v>126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 x14ac:dyDescent="0.25">
      <c r="A51" s="628" t="s">
        <v>112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8" t="s">
        <v>144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8" t="s">
        <v>76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8" t="s">
        <v>82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8" t="s">
        <v>174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7" t="s">
        <v>181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 x14ac:dyDescent="0.25">
      <c r="A86" s="628" t="s">
        <v>112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8" t="s">
        <v>82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671" t="s">
        <v>191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629">
        <v>4680115880894</v>
      </c>
      <c r="E96" s="629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6"/>
      <c r="B97" s="636"/>
      <c r="C97" s="636"/>
      <c r="D97" s="636"/>
      <c r="E97" s="636"/>
      <c r="F97" s="636"/>
      <c r="G97" s="636"/>
      <c r="H97" s="636"/>
      <c r="I97" s="636"/>
      <c r="J97" s="636"/>
      <c r="K97" s="636"/>
      <c r="L97" s="636"/>
      <c r="M97" s="636"/>
      <c r="N97" s="636"/>
      <c r="O97" s="637"/>
      <c r="P97" s="633" t="s">
        <v>40</v>
      </c>
      <c r="Q97" s="634"/>
      <c r="R97" s="634"/>
      <c r="S97" s="634"/>
      <c r="T97" s="634"/>
      <c r="U97" s="634"/>
      <c r="V97" s="635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7" t="s">
        <v>201</v>
      </c>
      <c r="B99" s="627"/>
      <c r="C99" s="627"/>
      <c r="D99" s="627"/>
      <c r="E99" s="627"/>
      <c r="F99" s="627"/>
      <c r="G99" s="627"/>
      <c r="H99" s="627"/>
      <c r="I99" s="627"/>
      <c r="J99" s="627"/>
      <c r="K99" s="627"/>
      <c r="L99" s="627"/>
      <c r="M99" s="627"/>
      <c r="N99" s="627"/>
      <c r="O99" s="627"/>
      <c r="P99" s="627"/>
      <c r="Q99" s="627"/>
      <c r="R99" s="627"/>
      <c r="S99" s="627"/>
      <c r="T99" s="627"/>
      <c r="U99" s="627"/>
      <c r="V99" s="627"/>
      <c r="W99" s="627"/>
      <c r="X99" s="627"/>
      <c r="Y99" s="627"/>
      <c r="Z99" s="627"/>
      <c r="AA99" s="65"/>
      <c r="AB99" s="65"/>
      <c r="AC99" s="79"/>
    </row>
    <row r="100" spans="1:68" ht="14.25" customHeight="1" x14ac:dyDescent="0.25">
      <c r="A100" s="628" t="s">
        <v>112</v>
      </c>
      <c r="B100" s="628"/>
      <c r="C100" s="628"/>
      <c r="D100" s="628"/>
      <c r="E100" s="628"/>
      <c r="F100" s="628"/>
      <c r="G100" s="628"/>
      <c r="H100" s="628"/>
      <c r="I100" s="628"/>
      <c r="J100" s="628"/>
      <c r="K100" s="628"/>
      <c r="L100" s="628"/>
      <c r="M100" s="628"/>
      <c r="N100" s="628"/>
      <c r="O100" s="628"/>
      <c r="P100" s="628"/>
      <c r="Q100" s="628"/>
      <c r="R100" s="628"/>
      <c r="S100" s="628"/>
      <c r="T100" s="628"/>
      <c r="U100" s="628"/>
      <c r="V100" s="628"/>
      <c r="W100" s="628"/>
      <c r="X100" s="628"/>
      <c r="Y100" s="628"/>
      <c r="Z100" s="628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629">
        <v>4680115882133</v>
      </c>
      <c r="E101" s="629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67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1"/>
      <c r="R101" s="631"/>
      <c r="S101" s="631"/>
      <c r="T101" s="63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629">
        <v>4680115880269</v>
      </c>
      <c r="E102" s="629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6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629">
        <v>4680115880429</v>
      </c>
      <c r="E103" s="629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67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629">
        <v>4680115881457</v>
      </c>
      <c r="E104" s="629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67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6"/>
      <c r="B105" s="636"/>
      <c r="C105" s="636"/>
      <c r="D105" s="636"/>
      <c r="E105" s="636"/>
      <c r="F105" s="636"/>
      <c r="G105" s="636"/>
      <c r="H105" s="636"/>
      <c r="I105" s="636"/>
      <c r="J105" s="636"/>
      <c r="K105" s="636"/>
      <c r="L105" s="636"/>
      <c r="M105" s="636"/>
      <c r="N105" s="636"/>
      <c r="O105" s="637"/>
      <c r="P105" s="633" t="s">
        <v>40</v>
      </c>
      <c r="Q105" s="634"/>
      <c r="R105" s="634"/>
      <c r="S105" s="634"/>
      <c r="T105" s="634"/>
      <c r="U105" s="634"/>
      <c r="V105" s="635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8" t="s">
        <v>144</v>
      </c>
      <c r="B107" s="628"/>
      <c r="C107" s="628"/>
      <c r="D107" s="628"/>
      <c r="E107" s="628"/>
      <c r="F107" s="628"/>
      <c r="G107" s="628"/>
      <c r="H107" s="628"/>
      <c r="I107" s="628"/>
      <c r="J107" s="628"/>
      <c r="K107" s="628"/>
      <c r="L107" s="628"/>
      <c r="M107" s="628"/>
      <c r="N107" s="628"/>
      <c r="O107" s="628"/>
      <c r="P107" s="628"/>
      <c r="Q107" s="628"/>
      <c r="R107" s="628"/>
      <c r="S107" s="628"/>
      <c r="T107" s="628"/>
      <c r="U107" s="628"/>
      <c r="V107" s="628"/>
      <c r="W107" s="628"/>
      <c r="X107" s="628"/>
      <c r="Y107" s="628"/>
      <c r="Z107" s="628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629">
        <v>4680115881488</v>
      </c>
      <c r="E108" s="629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6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1"/>
      <c r="R108" s="631"/>
      <c r="S108" s="631"/>
      <c r="T108" s="632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629">
        <v>4680115882775</v>
      </c>
      <c r="E109" s="629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68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629">
        <v>4680115880658</v>
      </c>
      <c r="E110" s="629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68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6"/>
      <c r="B111" s="636"/>
      <c r="C111" s="636"/>
      <c r="D111" s="636"/>
      <c r="E111" s="636"/>
      <c r="F111" s="636"/>
      <c r="G111" s="636"/>
      <c r="H111" s="636"/>
      <c r="I111" s="636"/>
      <c r="J111" s="636"/>
      <c r="K111" s="636"/>
      <c r="L111" s="636"/>
      <c r="M111" s="636"/>
      <c r="N111" s="636"/>
      <c r="O111" s="637"/>
      <c r="P111" s="633" t="s">
        <v>40</v>
      </c>
      <c r="Q111" s="634"/>
      <c r="R111" s="634"/>
      <c r="S111" s="634"/>
      <c r="T111" s="634"/>
      <c r="U111" s="634"/>
      <c r="V111" s="635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28" t="s">
        <v>82</v>
      </c>
      <c r="B113" s="628"/>
      <c r="C113" s="628"/>
      <c r="D113" s="628"/>
      <c r="E113" s="628"/>
      <c r="F113" s="628"/>
      <c r="G113" s="628"/>
      <c r="H113" s="628"/>
      <c r="I113" s="628"/>
      <c r="J113" s="628"/>
      <c r="K113" s="628"/>
      <c r="L113" s="628"/>
      <c r="M113" s="628"/>
      <c r="N113" s="628"/>
      <c r="O113" s="628"/>
      <c r="P113" s="628"/>
      <c r="Q113" s="628"/>
      <c r="R113" s="628"/>
      <c r="S113" s="628"/>
      <c r="T113" s="628"/>
      <c r="U113" s="628"/>
      <c r="V113" s="628"/>
      <c r="W113" s="628"/>
      <c r="X113" s="628"/>
      <c r="Y113" s="628"/>
      <c r="Z113" s="628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629">
        <v>4607091385168</v>
      </c>
      <c r="E114" s="629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6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1"/>
      <c r="R114" s="631"/>
      <c r="S114" s="631"/>
      <c r="T114" s="632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629">
        <v>4607091383256</v>
      </c>
      <c r="E115" s="629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68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629">
        <v>4607091385748</v>
      </c>
      <c r="E116" s="629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629">
        <v>4680115884533</v>
      </c>
      <c r="E117" s="629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6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6"/>
      <c r="B118" s="636"/>
      <c r="C118" s="636"/>
      <c r="D118" s="636"/>
      <c r="E118" s="636"/>
      <c r="F118" s="636"/>
      <c r="G118" s="636"/>
      <c r="H118" s="636"/>
      <c r="I118" s="636"/>
      <c r="J118" s="636"/>
      <c r="K118" s="636"/>
      <c r="L118" s="636"/>
      <c r="M118" s="636"/>
      <c r="N118" s="636"/>
      <c r="O118" s="637"/>
      <c r="P118" s="633" t="s">
        <v>40</v>
      </c>
      <c r="Q118" s="634"/>
      <c r="R118" s="634"/>
      <c r="S118" s="634"/>
      <c r="T118" s="634"/>
      <c r="U118" s="634"/>
      <c r="V118" s="635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28" t="s">
        <v>174</v>
      </c>
      <c r="B120" s="628"/>
      <c r="C120" s="628"/>
      <c r="D120" s="628"/>
      <c r="E120" s="628"/>
      <c r="F120" s="628"/>
      <c r="G120" s="628"/>
      <c r="H120" s="628"/>
      <c r="I120" s="628"/>
      <c r="J120" s="628"/>
      <c r="K120" s="628"/>
      <c r="L120" s="628"/>
      <c r="M120" s="628"/>
      <c r="N120" s="628"/>
      <c r="O120" s="628"/>
      <c r="P120" s="628"/>
      <c r="Q120" s="628"/>
      <c r="R120" s="628"/>
      <c r="S120" s="628"/>
      <c r="T120" s="628"/>
      <c r="U120" s="628"/>
      <c r="V120" s="628"/>
      <c r="W120" s="628"/>
      <c r="X120" s="628"/>
      <c r="Y120" s="628"/>
      <c r="Z120" s="628"/>
      <c r="AA120" s="66"/>
      <c r="AB120" s="66"/>
      <c r="AC120" s="80"/>
    </row>
    <row r="121" spans="1:68" ht="27" customHeight="1" x14ac:dyDescent="0.25">
      <c r="A121" s="63" t="s">
        <v>228</v>
      </c>
      <c r="B121" s="63" t="s">
        <v>229</v>
      </c>
      <c r="C121" s="36">
        <v>4301060357</v>
      </c>
      <c r="D121" s="629">
        <v>4680115882652</v>
      </c>
      <c r="E121" s="629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6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1"/>
      <c r="R121" s="631"/>
      <c r="S121" s="631"/>
      <c r="T121" s="63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231</v>
      </c>
      <c r="B122" s="63" t="s">
        <v>232</v>
      </c>
      <c r="C122" s="36">
        <v>4301060317</v>
      </c>
      <c r="D122" s="629">
        <v>4680115880238</v>
      </c>
      <c r="E122" s="629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6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6"/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7"/>
      <c r="P123" s="633" t="s">
        <v>40</v>
      </c>
      <c r="Q123" s="634"/>
      <c r="R123" s="634"/>
      <c r="S123" s="634"/>
      <c r="T123" s="634"/>
      <c r="U123" s="634"/>
      <c r="V123" s="635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7" t="s">
        <v>234</v>
      </c>
      <c r="B125" s="627"/>
      <c r="C125" s="627"/>
      <c r="D125" s="627"/>
      <c r="E125" s="627"/>
      <c r="F125" s="627"/>
      <c r="G125" s="627"/>
      <c r="H125" s="627"/>
      <c r="I125" s="627"/>
      <c r="J125" s="627"/>
      <c r="K125" s="627"/>
      <c r="L125" s="627"/>
      <c r="M125" s="627"/>
      <c r="N125" s="627"/>
      <c r="O125" s="627"/>
      <c r="P125" s="627"/>
      <c r="Q125" s="627"/>
      <c r="R125" s="627"/>
      <c r="S125" s="627"/>
      <c r="T125" s="627"/>
      <c r="U125" s="627"/>
      <c r="V125" s="627"/>
      <c r="W125" s="627"/>
      <c r="X125" s="627"/>
      <c r="Y125" s="627"/>
      <c r="Z125" s="627"/>
      <c r="AA125" s="65"/>
      <c r="AB125" s="65"/>
      <c r="AC125" s="79"/>
    </row>
    <row r="126" spans="1:68" ht="14.25" customHeight="1" x14ac:dyDescent="0.25">
      <c r="A126" s="628" t="s">
        <v>112</v>
      </c>
      <c r="B126" s="628"/>
      <c r="C126" s="628"/>
      <c r="D126" s="628"/>
      <c r="E126" s="628"/>
      <c r="F126" s="628"/>
      <c r="G126" s="628"/>
      <c r="H126" s="628"/>
      <c r="I126" s="628"/>
      <c r="J126" s="628"/>
      <c r="K126" s="628"/>
      <c r="L126" s="628"/>
      <c r="M126" s="628"/>
      <c r="N126" s="628"/>
      <c r="O126" s="628"/>
      <c r="P126" s="628"/>
      <c r="Q126" s="628"/>
      <c r="R126" s="628"/>
      <c r="S126" s="628"/>
      <c r="T126" s="628"/>
      <c r="U126" s="628"/>
      <c r="V126" s="628"/>
      <c r="W126" s="628"/>
      <c r="X126" s="628"/>
      <c r="Y126" s="628"/>
      <c r="Z126" s="628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4301011564</v>
      </c>
      <c r="D127" s="629">
        <v>4680115882577</v>
      </c>
      <c r="E127" s="629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68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31"/>
      <c r="R127" s="631"/>
      <c r="S127" s="631"/>
      <c r="T127" s="632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235</v>
      </c>
      <c r="B128" s="63" t="s">
        <v>238</v>
      </c>
      <c r="C128" s="36">
        <v>4301011562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6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6"/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7"/>
      <c r="P129" s="633" t="s">
        <v>40</v>
      </c>
      <c r="Q129" s="634"/>
      <c r="R129" s="634"/>
      <c r="S129" s="634"/>
      <c r="T129" s="634"/>
      <c r="U129" s="634"/>
      <c r="V129" s="635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28" t="s">
        <v>76</v>
      </c>
      <c r="B131" s="628"/>
      <c r="C131" s="628"/>
      <c r="D131" s="628"/>
      <c r="E131" s="628"/>
      <c r="F131" s="628"/>
      <c r="G131" s="628"/>
      <c r="H131" s="628"/>
      <c r="I131" s="628"/>
      <c r="J131" s="628"/>
      <c r="K131" s="628"/>
      <c r="L131" s="628"/>
      <c r="M131" s="628"/>
      <c r="N131" s="628"/>
      <c r="O131" s="628"/>
      <c r="P131" s="628"/>
      <c r="Q131" s="628"/>
      <c r="R131" s="628"/>
      <c r="S131" s="628"/>
      <c r="T131" s="628"/>
      <c r="U131" s="628"/>
      <c r="V131" s="628"/>
      <c r="W131" s="628"/>
      <c r="X131" s="628"/>
      <c r="Y131" s="628"/>
      <c r="Z131" s="628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4301031234</v>
      </c>
      <c r="D132" s="629">
        <v>4680115883444</v>
      </c>
      <c r="E132" s="629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31"/>
      <c r="R132" s="631"/>
      <c r="S132" s="631"/>
      <c r="T132" s="63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239</v>
      </c>
      <c r="B133" s="63" t="s">
        <v>242</v>
      </c>
      <c r="C133" s="36">
        <v>4301031235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6"/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7"/>
      <c r="P134" s="633" t="s">
        <v>40</v>
      </c>
      <c r="Q134" s="634"/>
      <c r="R134" s="634"/>
      <c r="S134" s="634"/>
      <c r="T134" s="634"/>
      <c r="U134" s="634"/>
      <c r="V134" s="635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28" t="s">
        <v>82</v>
      </c>
      <c r="B136" s="628"/>
      <c r="C136" s="628"/>
      <c r="D136" s="628"/>
      <c r="E136" s="628"/>
      <c r="F136" s="628"/>
      <c r="G136" s="628"/>
      <c r="H136" s="628"/>
      <c r="I136" s="628"/>
      <c r="J136" s="628"/>
      <c r="K136" s="628"/>
      <c r="L136" s="628"/>
      <c r="M136" s="628"/>
      <c r="N136" s="628"/>
      <c r="O136" s="628"/>
      <c r="P136" s="628"/>
      <c r="Q136" s="628"/>
      <c r="R136" s="628"/>
      <c r="S136" s="628"/>
      <c r="T136" s="628"/>
      <c r="U136" s="628"/>
      <c r="V136" s="628"/>
      <c r="W136" s="628"/>
      <c r="X136" s="628"/>
      <c r="Y136" s="628"/>
      <c r="Z136" s="628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629">
        <v>4680115882584</v>
      </c>
      <c r="E137" s="629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1"/>
      <c r="R137" s="631"/>
      <c r="S137" s="631"/>
      <c r="T137" s="632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243</v>
      </c>
      <c r="B138" s="63" t="s">
        <v>245</v>
      </c>
      <c r="C138" s="36">
        <v>4301051476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6"/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7"/>
      <c r="P139" s="633" t="s">
        <v>40</v>
      </c>
      <c r="Q139" s="634"/>
      <c r="R139" s="634"/>
      <c r="S139" s="634"/>
      <c r="T139" s="634"/>
      <c r="U139" s="634"/>
      <c r="V139" s="63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7" t="s">
        <v>110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5"/>
      <c r="AB141" s="65"/>
      <c r="AC141" s="79"/>
    </row>
    <row r="142" spans="1:68" ht="14.25" customHeight="1" x14ac:dyDescent="0.25">
      <c r="A142" s="628" t="s">
        <v>112</v>
      </c>
      <c r="B142" s="628"/>
      <c r="C142" s="628"/>
      <c r="D142" s="628"/>
      <c r="E142" s="628"/>
      <c r="F142" s="628"/>
      <c r="G142" s="628"/>
      <c r="H142" s="628"/>
      <c r="I142" s="628"/>
      <c r="J142" s="628"/>
      <c r="K142" s="628"/>
      <c r="L142" s="628"/>
      <c r="M142" s="628"/>
      <c r="N142" s="628"/>
      <c r="O142" s="628"/>
      <c r="P142" s="628"/>
      <c r="Q142" s="628"/>
      <c r="R142" s="628"/>
      <c r="S142" s="628"/>
      <c r="T142" s="628"/>
      <c r="U142" s="628"/>
      <c r="V142" s="628"/>
      <c r="W142" s="628"/>
      <c r="X142" s="628"/>
      <c r="Y142" s="628"/>
      <c r="Z142" s="628"/>
      <c r="AA142" s="66"/>
      <c r="AB142" s="66"/>
      <c r="AC142" s="80"/>
    </row>
    <row r="143" spans="1:68" ht="27" customHeight="1" x14ac:dyDescent="0.25">
      <c r="A143" s="63" t="s">
        <v>246</v>
      </c>
      <c r="B143" s="63" t="s">
        <v>247</v>
      </c>
      <c r="C143" s="36">
        <v>4301011705</v>
      </c>
      <c r="D143" s="629">
        <v>4607091384604</v>
      </c>
      <c r="E143" s="629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6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1"/>
      <c r="R143" s="631"/>
      <c r="S143" s="631"/>
      <c r="T143" s="632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249</v>
      </c>
      <c r="B144" s="63" t="s">
        <v>250</v>
      </c>
      <c r="C144" s="36">
        <v>4301012179</v>
      </c>
      <c r="D144" s="629">
        <v>4680115886810</v>
      </c>
      <c r="E144" s="629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695" t="s">
        <v>251</v>
      </c>
      <c r="Q144" s="631"/>
      <c r="R144" s="631"/>
      <c r="S144" s="631"/>
      <c r="T144" s="63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36"/>
      <c r="B146" s="636"/>
      <c r="C146" s="636"/>
      <c r="D146" s="636"/>
      <c r="E146" s="636"/>
      <c r="F146" s="636"/>
      <c r="G146" s="636"/>
      <c r="H146" s="636"/>
      <c r="I146" s="636"/>
      <c r="J146" s="636"/>
      <c r="K146" s="636"/>
      <c r="L146" s="636"/>
      <c r="M146" s="636"/>
      <c r="N146" s="636"/>
      <c r="O146" s="637"/>
      <c r="P146" s="633" t="s">
        <v>40</v>
      </c>
      <c r="Q146" s="634"/>
      <c r="R146" s="634"/>
      <c r="S146" s="634"/>
      <c r="T146" s="634"/>
      <c r="U146" s="634"/>
      <c r="V146" s="635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628" t="s">
        <v>76</v>
      </c>
      <c r="B147" s="628"/>
      <c r="C147" s="628"/>
      <c r="D147" s="628"/>
      <c r="E147" s="628"/>
      <c r="F147" s="628"/>
      <c r="G147" s="628"/>
      <c r="H147" s="628"/>
      <c r="I147" s="628"/>
      <c r="J147" s="628"/>
      <c r="K147" s="628"/>
      <c r="L147" s="628"/>
      <c r="M147" s="628"/>
      <c r="N147" s="628"/>
      <c r="O147" s="628"/>
      <c r="P147" s="628"/>
      <c r="Q147" s="628"/>
      <c r="R147" s="628"/>
      <c r="S147" s="628"/>
      <c r="T147" s="628"/>
      <c r="U147" s="628"/>
      <c r="V147" s="628"/>
      <c r="W147" s="628"/>
      <c r="X147" s="628"/>
      <c r="Y147" s="628"/>
      <c r="Z147" s="628"/>
      <c r="AA147" s="66"/>
      <c r="AB147" s="66"/>
      <c r="AC147" s="80"/>
    </row>
    <row r="148" spans="1:68" ht="16.5" customHeight="1" x14ac:dyDescent="0.25">
      <c r="A148" s="63" t="s">
        <v>253</v>
      </c>
      <c r="B148" s="63" t="s">
        <v>254</v>
      </c>
      <c r="C148" s="36">
        <v>4301030895</v>
      </c>
      <c r="D148" s="629">
        <v>4607091387667</v>
      </c>
      <c r="E148" s="62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6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256</v>
      </c>
      <c r="B149" s="63" t="s">
        <v>257</v>
      </c>
      <c r="C149" s="36">
        <v>4301030961</v>
      </c>
      <c r="D149" s="629">
        <v>4607091387636</v>
      </c>
      <c r="E149" s="629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6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259</v>
      </c>
      <c r="B150" s="63" t="s">
        <v>260</v>
      </c>
      <c r="C150" s="36">
        <v>4301030963</v>
      </c>
      <c r="D150" s="629">
        <v>4607091382426</v>
      </c>
      <c r="E150" s="62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6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1"/>
      <c r="R150" s="631"/>
      <c r="S150" s="631"/>
      <c r="T150" s="63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6"/>
      <c r="B152" s="636"/>
      <c r="C152" s="636"/>
      <c r="D152" s="636"/>
      <c r="E152" s="636"/>
      <c r="F152" s="636"/>
      <c r="G152" s="636"/>
      <c r="H152" s="636"/>
      <c r="I152" s="636"/>
      <c r="J152" s="636"/>
      <c r="K152" s="636"/>
      <c r="L152" s="636"/>
      <c r="M152" s="636"/>
      <c r="N152" s="636"/>
      <c r="O152" s="637"/>
      <c r="P152" s="633" t="s">
        <v>40</v>
      </c>
      <c r="Q152" s="634"/>
      <c r="R152" s="634"/>
      <c r="S152" s="634"/>
      <c r="T152" s="634"/>
      <c r="U152" s="634"/>
      <c r="V152" s="635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6" t="s">
        <v>262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54"/>
      <c r="AB153" s="54"/>
      <c r="AC153" s="54"/>
    </row>
    <row r="154" spans="1:68" ht="16.5" customHeight="1" x14ac:dyDescent="0.25">
      <c r="A154" s="627" t="s">
        <v>263</v>
      </c>
      <c r="B154" s="627"/>
      <c r="C154" s="627"/>
      <c r="D154" s="627"/>
      <c r="E154" s="627"/>
      <c r="F154" s="627"/>
      <c r="G154" s="627"/>
      <c r="H154" s="627"/>
      <c r="I154" s="627"/>
      <c r="J154" s="627"/>
      <c r="K154" s="627"/>
      <c r="L154" s="627"/>
      <c r="M154" s="627"/>
      <c r="N154" s="627"/>
      <c r="O154" s="627"/>
      <c r="P154" s="627"/>
      <c r="Q154" s="627"/>
      <c r="R154" s="627"/>
      <c r="S154" s="627"/>
      <c r="T154" s="627"/>
      <c r="U154" s="627"/>
      <c r="V154" s="627"/>
      <c r="W154" s="627"/>
      <c r="X154" s="627"/>
      <c r="Y154" s="627"/>
      <c r="Z154" s="627"/>
      <c r="AA154" s="65"/>
      <c r="AB154" s="65"/>
      <c r="AC154" s="79"/>
    </row>
    <row r="155" spans="1:68" ht="14.25" customHeight="1" x14ac:dyDescent="0.25">
      <c r="A155" s="628" t="s">
        <v>144</v>
      </c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8"/>
      <c r="P155" s="628"/>
      <c r="Q155" s="628"/>
      <c r="R155" s="628"/>
      <c r="S155" s="628"/>
      <c r="T155" s="628"/>
      <c r="U155" s="628"/>
      <c r="V155" s="628"/>
      <c r="W155" s="628"/>
      <c r="X155" s="628"/>
      <c r="Y155" s="628"/>
      <c r="Z155" s="628"/>
      <c r="AA155" s="66"/>
      <c r="AB155" s="66"/>
      <c r="AC155" s="80"/>
    </row>
    <row r="156" spans="1:68" ht="27" customHeight="1" x14ac:dyDescent="0.25">
      <c r="A156" s="63" t="s">
        <v>264</v>
      </c>
      <c r="B156" s="63" t="s">
        <v>265</v>
      </c>
      <c r="C156" s="36">
        <v>4301020323</v>
      </c>
      <c r="D156" s="629">
        <v>4680115886223</v>
      </c>
      <c r="E156" s="629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1"/>
      <c r="R156" s="631"/>
      <c r="S156" s="631"/>
      <c r="T156" s="63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6"/>
      <c r="B158" s="636"/>
      <c r="C158" s="636"/>
      <c r="D158" s="636"/>
      <c r="E158" s="636"/>
      <c r="F158" s="636"/>
      <c r="G158" s="636"/>
      <c r="H158" s="636"/>
      <c r="I158" s="636"/>
      <c r="J158" s="636"/>
      <c r="K158" s="636"/>
      <c r="L158" s="636"/>
      <c r="M158" s="636"/>
      <c r="N158" s="636"/>
      <c r="O158" s="637"/>
      <c r="P158" s="633" t="s">
        <v>40</v>
      </c>
      <c r="Q158" s="634"/>
      <c r="R158" s="634"/>
      <c r="S158" s="634"/>
      <c r="T158" s="634"/>
      <c r="U158" s="634"/>
      <c r="V158" s="635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8" t="s">
        <v>76</v>
      </c>
      <c r="B159" s="628"/>
      <c r="C159" s="628"/>
      <c r="D159" s="628"/>
      <c r="E159" s="628"/>
      <c r="F159" s="628"/>
      <c r="G159" s="628"/>
      <c r="H159" s="628"/>
      <c r="I159" s="628"/>
      <c r="J159" s="628"/>
      <c r="K159" s="628"/>
      <c r="L159" s="628"/>
      <c r="M159" s="628"/>
      <c r="N159" s="628"/>
      <c r="O159" s="628"/>
      <c r="P159" s="628"/>
      <c r="Q159" s="628"/>
      <c r="R159" s="628"/>
      <c r="S159" s="628"/>
      <c r="T159" s="628"/>
      <c r="U159" s="628"/>
      <c r="V159" s="628"/>
      <c r="W159" s="628"/>
      <c r="X159" s="628"/>
      <c r="Y159" s="628"/>
      <c r="Z159" s="628"/>
      <c r="AA159" s="66"/>
      <c r="AB159" s="66"/>
      <c r="AC159" s="80"/>
    </row>
    <row r="160" spans="1:68" ht="27" customHeight="1" x14ac:dyDescent="0.25">
      <c r="A160" s="63" t="s">
        <v>267</v>
      </c>
      <c r="B160" s="63" t="s">
        <v>268</v>
      </c>
      <c r="C160" s="36">
        <v>4301031191</v>
      </c>
      <c r="D160" s="629">
        <v>4680115880993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4301031204</v>
      </c>
      <c r="D161" s="629">
        <v>4680115881761</v>
      </c>
      <c r="E161" s="629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4301031201</v>
      </c>
      <c r="D162" s="629">
        <v>4680115881563</v>
      </c>
      <c r="E162" s="629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276</v>
      </c>
      <c r="B163" s="63" t="s">
        <v>277</v>
      </c>
      <c r="C163" s="36">
        <v>4301031199</v>
      </c>
      <c r="D163" s="629">
        <v>4680115880986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278</v>
      </c>
      <c r="B164" s="63" t="s">
        <v>279</v>
      </c>
      <c r="C164" s="36">
        <v>4301031205</v>
      </c>
      <c r="D164" s="629">
        <v>4680115881785</v>
      </c>
      <c r="E164" s="629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4301031399</v>
      </c>
      <c r="D165" s="629">
        <v>4680115886537</v>
      </c>
      <c r="E165" s="629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283</v>
      </c>
      <c r="B166" s="63" t="s">
        <v>284</v>
      </c>
      <c r="C166" s="36">
        <v>4301031202</v>
      </c>
      <c r="D166" s="629">
        <v>4680115881679</v>
      </c>
      <c r="E166" s="629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4301031158</v>
      </c>
      <c r="D167" s="629">
        <v>4680115880191</v>
      </c>
      <c r="E167" s="629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4301031245</v>
      </c>
      <c r="D168" s="629">
        <v>4680115883963</v>
      </c>
      <c r="E168" s="629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1"/>
      <c r="R168" s="631"/>
      <c r="S168" s="631"/>
      <c r="T168" s="63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6"/>
      <c r="B170" s="636"/>
      <c r="C170" s="636"/>
      <c r="D170" s="636"/>
      <c r="E170" s="636"/>
      <c r="F170" s="636"/>
      <c r="G170" s="636"/>
      <c r="H170" s="636"/>
      <c r="I170" s="636"/>
      <c r="J170" s="636"/>
      <c r="K170" s="636"/>
      <c r="L170" s="636"/>
      <c r="M170" s="636"/>
      <c r="N170" s="636"/>
      <c r="O170" s="637"/>
      <c r="P170" s="633" t="s">
        <v>40</v>
      </c>
      <c r="Q170" s="634"/>
      <c r="R170" s="634"/>
      <c r="S170" s="634"/>
      <c r="T170" s="634"/>
      <c r="U170" s="634"/>
      <c r="V170" s="635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8" t="s">
        <v>104</v>
      </c>
      <c r="B171" s="628"/>
      <c r="C171" s="628"/>
      <c r="D171" s="628"/>
      <c r="E171" s="628"/>
      <c r="F171" s="628"/>
      <c r="G171" s="628"/>
      <c r="H171" s="628"/>
      <c r="I171" s="628"/>
      <c r="J171" s="628"/>
      <c r="K171" s="628"/>
      <c r="L171" s="628"/>
      <c r="M171" s="628"/>
      <c r="N171" s="628"/>
      <c r="O171" s="628"/>
      <c r="P171" s="628"/>
      <c r="Q171" s="628"/>
      <c r="R171" s="628"/>
      <c r="S171" s="628"/>
      <c r="T171" s="628"/>
      <c r="U171" s="628"/>
      <c r="V171" s="628"/>
      <c r="W171" s="628"/>
      <c r="X171" s="628"/>
      <c r="Y171" s="628"/>
      <c r="Z171" s="628"/>
      <c r="AA171" s="66"/>
      <c r="AB171" s="66"/>
      <c r="AC171" s="80"/>
    </row>
    <row r="172" spans="1:68" ht="27" customHeight="1" x14ac:dyDescent="0.25">
      <c r="A172" s="63" t="s">
        <v>290</v>
      </c>
      <c r="B172" s="63" t="s">
        <v>291</v>
      </c>
      <c r="C172" s="36">
        <v>4301032053</v>
      </c>
      <c r="D172" s="629">
        <v>4680115886780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0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4301032051</v>
      </c>
      <c r="D173" s="629">
        <v>4680115886742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4301032052</v>
      </c>
      <c r="D174" s="629">
        <v>4680115886766</v>
      </c>
      <c r="E174" s="62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1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1"/>
      <c r="R174" s="631"/>
      <c r="S174" s="631"/>
      <c r="T174" s="63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6"/>
      <c r="B176" s="636"/>
      <c r="C176" s="636"/>
      <c r="D176" s="636"/>
      <c r="E176" s="636"/>
      <c r="F176" s="636"/>
      <c r="G176" s="636"/>
      <c r="H176" s="636"/>
      <c r="I176" s="636"/>
      <c r="J176" s="636"/>
      <c r="K176" s="636"/>
      <c r="L176" s="636"/>
      <c r="M176" s="636"/>
      <c r="N176" s="636"/>
      <c r="O176" s="637"/>
      <c r="P176" s="633" t="s">
        <v>40</v>
      </c>
      <c r="Q176" s="634"/>
      <c r="R176" s="634"/>
      <c r="S176" s="634"/>
      <c r="T176" s="634"/>
      <c r="U176" s="634"/>
      <c r="V176" s="635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8" t="s">
        <v>300</v>
      </c>
      <c r="B177" s="628"/>
      <c r="C177" s="628"/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  <c r="S177" s="628"/>
      <c r="T177" s="628"/>
      <c r="U177" s="628"/>
      <c r="V177" s="628"/>
      <c r="W177" s="628"/>
      <c r="X177" s="628"/>
      <c r="Y177" s="628"/>
      <c r="Z177" s="628"/>
      <c r="AA177" s="66"/>
      <c r="AB177" s="66"/>
      <c r="AC177" s="80"/>
    </row>
    <row r="178" spans="1:68" ht="27" customHeight="1" x14ac:dyDescent="0.25">
      <c r="A178" s="63" t="s">
        <v>301</v>
      </c>
      <c r="B178" s="63" t="s">
        <v>302</v>
      </c>
      <c r="C178" s="36">
        <v>4301170013</v>
      </c>
      <c r="D178" s="629">
        <v>4680115886797</v>
      </c>
      <c r="E178" s="62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1"/>
      <c r="R178" s="631"/>
      <c r="S178" s="631"/>
      <c r="T178" s="63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6"/>
      <c r="B180" s="636"/>
      <c r="C180" s="636"/>
      <c r="D180" s="636"/>
      <c r="E180" s="636"/>
      <c r="F180" s="636"/>
      <c r="G180" s="636"/>
      <c r="H180" s="636"/>
      <c r="I180" s="636"/>
      <c r="J180" s="636"/>
      <c r="K180" s="636"/>
      <c r="L180" s="636"/>
      <c r="M180" s="636"/>
      <c r="N180" s="636"/>
      <c r="O180" s="637"/>
      <c r="P180" s="633" t="s">
        <v>40</v>
      </c>
      <c r="Q180" s="634"/>
      <c r="R180" s="634"/>
      <c r="S180" s="634"/>
      <c r="T180" s="634"/>
      <c r="U180" s="634"/>
      <c r="V180" s="635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7" t="s">
        <v>303</v>
      </c>
      <c r="B181" s="627"/>
      <c r="C181" s="627"/>
      <c r="D181" s="627"/>
      <c r="E181" s="627"/>
      <c r="F181" s="627"/>
      <c r="G181" s="627"/>
      <c r="H181" s="627"/>
      <c r="I181" s="627"/>
      <c r="J181" s="627"/>
      <c r="K181" s="627"/>
      <c r="L181" s="627"/>
      <c r="M181" s="627"/>
      <c r="N181" s="627"/>
      <c r="O181" s="627"/>
      <c r="P181" s="627"/>
      <c r="Q181" s="627"/>
      <c r="R181" s="627"/>
      <c r="S181" s="627"/>
      <c r="T181" s="627"/>
      <c r="U181" s="627"/>
      <c r="V181" s="627"/>
      <c r="W181" s="627"/>
      <c r="X181" s="627"/>
      <c r="Y181" s="627"/>
      <c r="Z181" s="627"/>
      <c r="AA181" s="65"/>
      <c r="AB181" s="65"/>
      <c r="AC181" s="79"/>
    </row>
    <row r="182" spans="1:68" ht="14.25" customHeight="1" x14ac:dyDescent="0.25">
      <c r="A182" s="628" t="s">
        <v>112</v>
      </c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  <c r="S182" s="628"/>
      <c r="T182" s="628"/>
      <c r="U182" s="628"/>
      <c r="V182" s="628"/>
      <c r="W182" s="628"/>
      <c r="X182" s="628"/>
      <c r="Y182" s="628"/>
      <c r="Z182" s="628"/>
      <c r="AA182" s="66"/>
      <c r="AB182" s="66"/>
      <c r="AC182" s="80"/>
    </row>
    <row r="183" spans="1:68" ht="16.5" customHeight="1" x14ac:dyDescent="0.25">
      <c r="A183" s="63" t="s">
        <v>304</v>
      </c>
      <c r="B183" s="63" t="s">
        <v>305</v>
      </c>
      <c r="C183" s="36">
        <v>4301011450</v>
      </c>
      <c r="D183" s="629">
        <v>4680115881402</v>
      </c>
      <c r="E183" s="629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307</v>
      </c>
      <c r="B184" s="63" t="s">
        <v>308</v>
      </c>
      <c r="C184" s="36">
        <v>4301011768</v>
      </c>
      <c r="D184" s="629">
        <v>4680115881396</v>
      </c>
      <c r="E184" s="629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1"/>
      <c r="R184" s="631"/>
      <c r="S184" s="631"/>
      <c r="T184" s="63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6"/>
      <c r="B186" s="636"/>
      <c r="C186" s="636"/>
      <c r="D186" s="636"/>
      <c r="E186" s="636"/>
      <c r="F186" s="636"/>
      <c r="G186" s="636"/>
      <c r="H186" s="636"/>
      <c r="I186" s="636"/>
      <c r="J186" s="636"/>
      <c r="K186" s="636"/>
      <c r="L186" s="636"/>
      <c r="M186" s="636"/>
      <c r="N186" s="636"/>
      <c r="O186" s="637"/>
      <c r="P186" s="633" t="s">
        <v>40</v>
      </c>
      <c r="Q186" s="634"/>
      <c r="R186" s="634"/>
      <c r="S186" s="634"/>
      <c r="T186" s="634"/>
      <c r="U186" s="634"/>
      <c r="V186" s="635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8" t="s">
        <v>144</v>
      </c>
      <c r="B187" s="628"/>
      <c r="C187" s="628"/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  <c r="S187" s="628"/>
      <c r="T187" s="628"/>
      <c r="U187" s="628"/>
      <c r="V187" s="628"/>
      <c r="W187" s="628"/>
      <c r="X187" s="628"/>
      <c r="Y187" s="628"/>
      <c r="Z187" s="628"/>
      <c r="AA187" s="66"/>
      <c r="AB187" s="66"/>
      <c r="AC187" s="80"/>
    </row>
    <row r="188" spans="1:68" ht="16.5" customHeight="1" x14ac:dyDescent="0.25">
      <c r="A188" s="63" t="s">
        <v>309</v>
      </c>
      <c r="B188" s="63" t="s">
        <v>310</v>
      </c>
      <c r="C188" s="36">
        <v>4301020262</v>
      </c>
      <c r="D188" s="629">
        <v>4680115882935</v>
      </c>
      <c r="E188" s="62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312</v>
      </c>
      <c r="B189" s="63" t="s">
        <v>313</v>
      </c>
      <c r="C189" s="36">
        <v>4301020220</v>
      </c>
      <c r="D189" s="629">
        <v>4680115880764</v>
      </c>
      <c r="E189" s="629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1"/>
      <c r="R189" s="631"/>
      <c r="S189" s="631"/>
      <c r="T189" s="63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6"/>
      <c r="B191" s="636"/>
      <c r="C191" s="636"/>
      <c r="D191" s="636"/>
      <c r="E191" s="636"/>
      <c r="F191" s="636"/>
      <c r="G191" s="636"/>
      <c r="H191" s="636"/>
      <c r="I191" s="636"/>
      <c r="J191" s="636"/>
      <c r="K191" s="636"/>
      <c r="L191" s="636"/>
      <c r="M191" s="636"/>
      <c r="N191" s="636"/>
      <c r="O191" s="637"/>
      <c r="P191" s="633" t="s">
        <v>40</v>
      </c>
      <c r="Q191" s="634"/>
      <c r="R191" s="634"/>
      <c r="S191" s="634"/>
      <c r="T191" s="634"/>
      <c r="U191" s="634"/>
      <c r="V191" s="635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8" t="s">
        <v>76</v>
      </c>
      <c r="B192" s="628"/>
      <c r="C192" s="628"/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  <c r="S192" s="628"/>
      <c r="T192" s="628"/>
      <c r="U192" s="628"/>
      <c r="V192" s="628"/>
      <c r="W192" s="628"/>
      <c r="X192" s="628"/>
      <c r="Y192" s="628"/>
      <c r="Z192" s="628"/>
      <c r="AA192" s="66"/>
      <c r="AB192" s="66"/>
      <c r="AC192" s="80"/>
    </row>
    <row r="193" spans="1:68" ht="27" customHeight="1" x14ac:dyDescent="0.25">
      <c r="A193" s="63" t="s">
        <v>314</v>
      </c>
      <c r="B193" s="63" t="s">
        <v>315</v>
      </c>
      <c r="C193" s="36">
        <v>4301031224</v>
      </c>
      <c r="D193" s="629">
        <v>4680115882683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317</v>
      </c>
      <c r="B194" s="63" t="s">
        <v>318</v>
      </c>
      <c r="C194" s="36">
        <v>4301031230</v>
      </c>
      <c r="D194" s="629">
        <v>4680115882690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4301031220</v>
      </c>
      <c r="D195" s="629">
        <v>4680115882669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4301031221</v>
      </c>
      <c r="D196" s="629">
        <v>4680115882676</v>
      </c>
      <c r="E196" s="62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326</v>
      </c>
      <c r="B197" s="63" t="s">
        <v>327</v>
      </c>
      <c r="C197" s="36">
        <v>4301031223</v>
      </c>
      <c r="D197" s="629">
        <v>4680115884014</v>
      </c>
      <c r="E197" s="629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328</v>
      </c>
      <c r="B198" s="63" t="s">
        <v>329</v>
      </c>
      <c r="C198" s="36">
        <v>4301031222</v>
      </c>
      <c r="D198" s="629">
        <v>4680115884007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4301031229</v>
      </c>
      <c r="D199" s="629">
        <v>4680115884038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332</v>
      </c>
      <c r="B200" s="63" t="s">
        <v>333</v>
      </c>
      <c r="C200" s="36">
        <v>4301031225</v>
      </c>
      <c r="D200" s="629">
        <v>4680115884021</v>
      </c>
      <c r="E200" s="62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1"/>
      <c r="R200" s="631"/>
      <c r="S200" s="631"/>
      <c r="T200" s="63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6"/>
      <c r="B202" s="636"/>
      <c r="C202" s="636"/>
      <c r="D202" s="636"/>
      <c r="E202" s="636"/>
      <c r="F202" s="636"/>
      <c r="G202" s="636"/>
      <c r="H202" s="636"/>
      <c r="I202" s="636"/>
      <c r="J202" s="636"/>
      <c r="K202" s="636"/>
      <c r="L202" s="636"/>
      <c r="M202" s="636"/>
      <c r="N202" s="636"/>
      <c r="O202" s="637"/>
      <c r="P202" s="633" t="s">
        <v>40</v>
      </c>
      <c r="Q202" s="634"/>
      <c r="R202" s="634"/>
      <c r="S202" s="634"/>
      <c r="T202" s="634"/>
      <c r="U202" s="634"/>
      <c r="V202" s="63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8" t="s">
        <v>82</v>
      </c>
      <c r="B203" s="628"/>
      <c r="C203" s="628"/>
      <c r="D203" s="628"/>
      <c r="E203" s="628"/>
      <c r="F203" s="628"/>
      <c r="G203" s="628"/>
      <c r="H203" s="628"/>
      <c r="I203" s="628"/>
      <c r="J203" s="628"/>
      <c r="K203" s="628"/>
      <c r="L203" s="628"/>
      <c r="M203" s="628"/>
      <c r="N203" s="628"/>
      <c r="O203" s="628"/>
      <c r="P203" s="628"/>
      <c r="Q203" s="628"/>
      <c r="R203" s="628"/>
      <c r="S203" s="628"/>
      <c r="T203" s="628"/>
      <c r="U203" s="628"/>
      <c r="V203" s="628"/>
      <c r="W203" s="628"/>
      <c r="X203" s="628"/>
      <c r="Y203" s="628"/>
      <c r="Z203" s="628"/>
      <c r="AA203" s="66"/>
      <c r="AB203" s="66"/>
      <c r="AC203" s="80"/>
    </row>
    <row r="204" spans="1:68" ht="27" customHeight="1" x14ac:dyDescent="0.25">
      <c r="A204" s="63" t="s">
        <v>334</v>
      </c>
      <c r="B204" s="63" t="s">
        <v>335</v>
      </c>
      <c r="C204" s="36">
        <v>4301051408</v>
      </c>
      <c r="D204" s="629">
        <v>4680115881594</v>
      </c>
      <c r="E204" s="629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337</v>
      </c>
      <c r="B205" s="63" t="s">
        <v>338</v>
      </c>
      <c r="C205" s="36">
        <v>4301051411</v>
      </c>
      <c r="D205" s="629">
        <v>4680115881617</v>
      </c>
      <c r="E205" s="629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340</v>
      </c>
      <c r="B206" s="63" t="s">
        <v>341</v>
      </c>
      <c r="C206" s="36">
        <v>4301051656</v>
      </c>
      <c r="D206" s="629">
        <v>4680115880573</v>
      </c>
      <c r="E206" s="629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4301051407</v>
      </c>
      <c r="D207" s="629">
        <v>4680115882195</v>
      </c>
      <c r="E207" s="629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4301051752</v>
      </c>
      <c r="D208" s="629">
        <v>4680115882607</v>
      </c>
      <c r="E208" s="629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4301051666</v>
      </c>
      <c r="D209" s="629">
        <v>4680115880092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4301051668</v>
      </c>
      <c r="D210" s="629">
        <v>4680115880221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4301051945</v>
      </c>
      <c r="D211" s="629">
        <v>4680115880504</v>
      </c>
      <c r="E211" s="62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4301051410</v>
      </c>
      <c r="D212" s="629">
        <v>4680115882164</v>
      </c>
      <c r="E212" s="629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1"/>
      <c r="R212" s="631"/>
      <c r="S212" s="631"/>
      <c r="T212" s="63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6"/>
      <c r="B214" s="636"/>
      <c r="C214" s="636"/>
      <c r="D214" s="636"/>
      <c r="E214" s="636"/>
      <c r="F214" s="636"/>
      <c r="G214" s="636"/>
      <c r="H214" s="636"/>
      <c r="I214" s="636"/>
      <c r="J214" s="636"/>
      <c r="K214" s="636"/>
      <c r="L214" s="636"/>
      <c r="M214" s="636"/>
      <c r="N214" s="636"/>
      <c r="O214" s="637"/>
      <c r="P214" s="633" t="s">
        <v>40</v>
      </c>
      <c r="Q214" s="634"/>
      <c r="R214" s="634"/>
      <c r="S214" s="634"/>
      <c r="T214" s="634"/>
      <c r="U214" s="634"/>
      <c r="V214" s="635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8" t="s">
        <v>174</v>
      </c>
      <c r="B215" s="628"/>
      <c r="C215" s="628"/>
      <c r="D215" s="628"/>
      <c r="E215" s="628"/>
      <c r="F215" s="628"/>
      <c r="G215" s="628"/>
      <c r="H215" s="628"/>
      <c r="I215" s="628"/>
      <c r="J215" s="628"/>
      <c r="K215" s="628"/>
      <c r="L215" s="628"/>
      <c r="M215" s="628"/>
      <c r="N215" s="628"/>
      <c r="O215" s="628"/>
      <c r="P215" s="628"/>
      <c r="Q215" s="628"/>
      <c r="R215" s="628"/>
      <c r="S215" s="628"/>
      <c r="T215" s="628"/>
      <c r="U215" s="628"/>
      <c r="V215" s="628"/>
      <c r="W215" s="628"/>
      <c r="X215" s="628"/>
      <c r="Y215" s="628"/>
      <c r="Z215" s="628"/>
      <c r="AA215" s="66"/>
      <c r="AB215" s="66"/>
      <c r="AC215" s="80"/>
    </row>
    <row r="216" spans="1:68" ht="27" customHeight="1" x14ac:dyDescent="0.25">
      <c r="A216" s="63" t="s">
        <v>357</v>
      </c>
      <c r="B216" s="63" t="s">
        <v>358</v>
      </c>
      <c r="C216" s="36">
        <v>4301060463</v>
      </c>
      <c r="D216" s="629">
        <v>4680115880818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4301060389</v>
      </c>
      <c r="D217" s="629">
        <v>4680115880801</v>
      </c>
      <c r="E217" s="629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1"/>
      <c r="R217" s="631"/>
      <c r="S217" s="631"/>
      <c r="T217" s="632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6"/>
      <c r="B219" s="636"/>
      <c r="C219" s="636"/>
      <c r="D219" s="636"/>
      <c r="E219" s="636"/>
      <c r="F219" s="636"/>
      <c r="G219" s="636"/>
      <c r="H219" s="636"/>
      <c r="I219" s="636"/>
      <c r="J219" s="636"/>
      <c r="K219" s="636"/>
      <c r="L219" s="636"/>
      <c r="M219" s="636"/>
      <c r="N219" s="636"/>
      <c r="O219" s="637"/>
      <c r="P219" s="633" t="s">
        <v>40</v>
      </c>
      <c r="Q219" s="634"/>
      <c r="R219" s="634"/>
      <c r="S219" s="634"/>
      <c r="T219" s="634"/>
      <c r="U219" s="634"/>
      <c r="V219" s="635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7" t="s">
        <v>363</v>
      </c>
      <c r="B220" s="627"/>
      <c r="C220" s="627"/>
      <c r="D220" s="627"/>
      <c r="E220" s="627"/>
      <c r="F220" s="627"/>
      <c r="G220" s="627"/>
      <c r="H220" s="627"/>
      <c r="I220" s="627"/>
      <c r="J220" s="627"/>
      <c r="K220" s="627"/>
      <c r="L220" s="627"/>
      <c r="M220" s="627"/>
      <c r="N220" s="627"/>
      <c r="O220" s="627"/>
      <c r="P220" s="627"/>
      <c r="Q220" s="627"/>
      <c r="R220" s="627"/>
      <c r="S220" s="627"/>
      <c r="T220" s="627"/>
      <c r="U220" s="627"/>
      <c r="V220" s="627"/>
      <c r="W220" s="627"/>
      <c r="X220" s="627"/>
      <c r="Y220" s="627"/>
      <c r="Z220" s="627"/>
      <c r="AA220" s="65"/>
      <c r="AB220" s="65"/>
      <c r="AC220" s="79"/>
    </row>
    <row r="221" spans="1:68" ht="14.25" customHeight="1" x14ac:dyDescent="0.25">
      <c r="A221" s="628" t="s">
        <v>112</v>
      </c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8"/>
      <c r="P221" s="628"/>
      <c r="Q221" s="628"/>
      <c r="R221" s="628"/>
      <c r="S221" s="628"/>
      <c r="T221" s="628"/>
      <c r="U221" s="628"/>
      <c r="V221" s="628"/>
      <c r="W221" s="628"/>
      <c r="X221" s="628"/>
      <c r="Y221" s="628"/>
      <c r="Z221" s="628"/>
      <c r="AA221" s="66"/>
      <c r="AB221" s="66"/>
      <c r="AC221" s="80"/>
    </row>
    <row r="222" spans="1:68" ht="27" customHeight="1" x14ac:dyDescent="0.25">
      <c r="A222" s="63" t="s">
        <v>364</v>
      </c>
      <c r="B222" s="63" t="s">
        <v>365</v>
      </c>
      <c r="C222" s="36">
        <v>4301011826</v>
      </c>
      <c r="D222" s="629">
        <v>4680115884137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4301011724</v>
      </c>
      <c r="D223" s="629">
        <v>4680115884236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4301011721</v>
      </c>
      <c r="D224" s="629">
        <v>4680115884175</v>
      </c>
      <c r="E224" s="62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4301011824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3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373</v>
      </c>
      <c r="B226" s="63" t="s">
        <v>375</v>
      </c>
      <c r="C226" s="36">
        <v>4301012196</v>
      </c>
      <c r="D226" s="629">
        <v>4680115884144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40" t="s">
        <v>376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4301012149</v>
      </c>
      <c r="D227" s="629">
        <v>4680115886551</v>
      </c>
      <c r="E227" s="62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4301011726</v>
      </c>
      <c r="D228" s="629">
        <v>4680115884182</v>
      </c>
      <c r="E228" s="629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4301011722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382</v>
      </c>
      <c r="B230" s="63" t="s">
        <v>385</v>
      </c>
      <c r="C230" s="36">
        <v>4301012195</v>
      </c>
      <c r="D230" s="629">
        <v>4680115884205</v>
      </c>
      <c r="E230" s="62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44" t="s">
        <v>386</v>
      </c>
      <c r="Q230" s="631"/>
      <c r="R230" s="631"/>
      <c r="S230" s="631"/>
      <c r="T230" s="63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6"/>
      <c r="B232" s="636"/>
      <c r="C232" s="636"/>
      <c r="D232" s="636"/>
      <c r="E232" s="636"/>
      <c r="F232" s="636"/>
      <c r="G232" s="636"/>
      <c r="H232" s="636"/>
      <c r="I232" s="636"/>
      <c r="J232" s="636"/>
      <c r="K232" s="636"/>
      <c r="L232" s="636"/>
      <c r="M232" s="636"/>
      <c r="N232" s="636"/>
      <c r="O232" s="637"/>
      <c r="P232" s="633" t="s">
        <v>40</v>
      </c>
      <c r="Q232" s="634"/>
      <c r="R232" s="634"/>
      <c r="S232" s="634"/>
      <c r="T232" s="634"/>
      <c r="U232" s="634"/>
      <c r="V232" s="635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8" t="s">
        <v>144</v>
      </c>
      <c r="B233" s="628"/>
      <c r="C233" s="628"/>
      <c r="D233" s="628"/>
      <c r="E233" s="628"/>
      <c r="F233" s="628"/>
      <c r="G233" s="628"/>
      <c r="H233" s="628"/>
      <c r="I233" s="628"/>
      <c r="J233" s="628"/>
      <c r="K233" s="628"/>
      <c r="L233" s="628"/>
      <c r="M233" s="628"/>
      <c r="N233" s="628"/>
      <c r="O233" s="628"/>
      <c r="P233" s="628"/>
      <c r="Q233" s="628"/>
      <c r="R233" s="628"/>
      <c r="S233" s="628"/>
      <c r="T233" s="628"/>
      <c r="U233" s="628"/>
      <c r="V233" s="628"/>
      <c r="W233" s="628"/>
      <c r="X233" s="628"/>
      <c r="Y233" s="628"/>
      <c r="Z233" s="628"/>
      <c r="AA233" s="66"/>
      <c r="AB233" s="66"/>
      <c r="AC233" s="80"/>
    </row>
    <row r="234" spans="1:68" ht="27" customHeight="1" x14ac:dyDescent="0.25">
      <c r="A234" s="63" t="s">
        <v>387</v>
      </c>
      <c r="B234" s="63" t="s">
        <v>388</v>
      </c>
      <c r="C234" s="36">
        <v>4301020377</v>
      </c>
      <c r="D234" s="629">
        <v>4680115885981</v>
      </c>
      <c r="E234" s="62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1"/>
      <c r="R234" s="631"/>
      <c r="S234" s="631"/>
      <c r="T234" s="63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6"/>
      <c r="B236" s="636"/>
      <c r="C236" s="636"/>
      <c r="D236" s="636"/>
      <c r="E236" s="636"/>
      <c r="F236" s="636"/>
      <c r="G236" s="636"/>
      <c r="H236" s="636"/>
      <c r="I236" s="636"/>
      <c r="J236" s="636"/>
      <c r="K236" s="636"/>
      <c r="L236" s="636"/>
      <c r="M236" s="636"/>
      <c r="N236" s="636"/>
      <c r="O236" s="637"/>
      <c r="P236" s="633" t="s">
        <v>40</v>
      </c>
      <c r="Q236" s="634"/>
      <c r="R236" s="634"/>
      <c r="S236" s="634"/>
      <c r="T236" s="634"/>
      <c r="U236" s="634"/>
      <c r="V236" s="63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8" t="s">
        <v>390</v>
      </c>
      <c r="B237" s="628"/>
      <c r="C237" s="628"/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628"/>
      <c r="R237" s="628"/>
      <c r="S237" s="628"/>
      <c r="T237" s="628"/>
      <c r="U237" s="628"/>
      <c r="V237" s="628"/>
      <c r="W237" s="628"/>
      <c r="X237" s="628"/>
      <c r="Y237" s="628"/>
      <c r="Z237" s="628"/>
      <c r="AA237" s="66"/>
      <c r="AB237" s="66"/>
      <c r="AC237" s="80"/>
    </row>
    <row r="238" spans="1:68" ht="27" customHeight="1" x14ac:dyDescent="0.25">
      <c r="A238" s="63" t="s">
        <v>391</v>
      </c>
      <c r="B238" s="63" t="s">
        <v>392</v>
      </c>
      <c r="C238" s="36">
        <v>4301040362</v>
      </c>
      <c r="D238" s="629">
        <v>4680115886803</v>
      </c>
      <c r="E238" s="62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46" t="s">
        <v>393</v>
      </c>
      <c r="Q238" s="631"/>
      <c r="R238" s="631"/>
      <c r="S238" s="631"/>
      <c r="T238" s="63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6"/>
      <c r="B240" s="636"/>
      <c r="C240" s="636"/>
      <c r="D240" s="636"/>
      <c r="E240" s="636"/>
      <c r="F240" s="636"/>
      <c r="G240" s="636"/>
      <c r="H240" s="636"/>
      <c r="I240" s="636"/>
      <c r="J240" s="636"/>
      <c r="K240" s="636"/>
      <c r="L240" s="636"/>
      <c r="M240" s="636"/>
      <c r="N240" s="636"/>
      <c r="O240" s="637"/>
      <c r="P240" s="633" t="s">
        <v>40</v>
      </c>
      <c r="Q240" s="634"/>
      <c r="R240" s="634"/>
      <c r="S240" s="634"/>
      <c r="T240" s="634"/>
      <c r="U240" s="634"/>
      <c r="V240" s="63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8" t="s">
        <v>395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6"/>
      <c r="AB241" s="66"/>
      <c r="AC241" s="80"/>
    </row>
    <row r="242" spans="1:68" ht="27" customHeight="1" x14ac:dyDescent="0.25">
      <c r="A242" s="63" t="s">
        <v>396</v>
      </c>
      <c r="B242" s="63" t="s">
        <v>397</v>
      </c>
      <c r="C242" s="36">
        <v>4301041004</v>
      </c>
      <c r="D242" s="629">
        <v>4680115886704</v>
      </c>
      <c r="E242" s="62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4301041008</v>
      </c>
      <c r="D243" s="629">
        <v>4680115886681</v>
      </c>
      <c r="E243" s="62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748" t="s">
        <v>401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402</v>
      </c>
      <c r="B244" s="63" t="s">
        <v>403</v>
      </c>
      <c r="C244" s="36">
        <v>4301041007</v>
      </c>
      <c r="D244" s="629">
        <v>4680115886735</v>
      </c>
      <c r="E244" s="62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1"/>
      <c r="R244" s="631"/>
      <c r="S244" s="631"/>
      <c r="T244" s="63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404</v>
      </c>
      <c r="B245" s="63" t="s">
        <v>405</v>
      </c>
      <c r="C245" s="36">
        <v>4301041006</v>
      </c>
      <c r="D245" s="629">
        <v>4680115886728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406</v>
      </c>
      <c r="B246" s="63" t="s">
        <v>407</v>
      </c>
      <c r="C246" s="36">
        <v>4301041005</v>
      </c>
      <c r="D246" s="629">
        <v>4680115886711</v>
      </c>
      <c r="E246" s="62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31"/>
      <c r="R246" s="631"/>
      <c r="S246" s="631"/>
      <c r="T246" s="63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36"/>
      <c r="B248" s="636"/>
      <c r="C248" s="636"/>
      <c r="D248" s="636"/>
      <c r="E248" s="636"/>
      <c r="F248" s="636"/>
      <c r="G248" s="636"/>
      <c r="H248" s="636"/>
      <c r="I248" s="636"/>
      <c r="J248" s="636"/>
      <c r="K248" s="636"/>
      <c r="L248" s="636"/>
      <c r="M248" s="636"/>
      <c r="N248" s="636"/>
      <c r="O248" s="637"/>
      <c r="P248" s="633" t="s">
        <v>40</v>
      </c>
      <c r="Q248" s="634"/>
      <c r="R248" s="634"/>
      <c r="S248" s="634"/>
      <c r="T248" s="634"/>
      <c r="U248" s="634"/>
      <c r="V248" s="63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27" t="s">
        <v>408</v>
      </c>
      <c r="B249" s="627"/>
      <c r="C249" s="627"/>
      <c r="D249" s="627"/>
      <c r="E249" s="627"/>
      <c r="F249" s="627"/>
      <c r="G249" s="627"/>
      <c r="H249" s="627"/>
      <c r="I249" s="627"/>
      <c r="J249" s="627"/>
      <c r="K249" s="627"/>
      <c r="L249" s="627"/>
      <c r="M249" s="627"/>
      <c r="N249" s="627"/>
      <c r="O249" s="627"/>
      <c r="P249" s="627"/>
      <c r="Q249" s="627"/>
      <c r="R249" s="627"/>
      <c r="S249" s="627"/>
      <c r="T249" s="627"/>
      <c r="U249" s="627"/>
      <c r="V249" s="627"/>
      <c r="W249" s="627"/>
      <c r="X249" s="627"/>
      <c r="Y249" s="627"/>
      <c r="Z249" s="627"/>
      <c r="AA249" s="65"/>
      <c r="AB249" s="65"/>
      <c r="AC249" s="79"/>
    </row>
    <row r="250" spans="1:68" ht="14.25" customHeight="1" x14ac:dyDescent="0.25">
      <c r="A250" s="628" t="s">
        <v>112</v>
      </c>
      <c r="B250" s="628"/>
      <c r="C250" s="628"/>
      <c r="D250" s="628"/>
      <c r="E250" s="628"/>
      <c r="F250" s="628"/>
      <c r="G250" s="628"/>
      <c r="H250" s="628"/>
      <c r="I250" s="628"/>
      <c r="J250" s="628"/>
      <c r="K250" s="628"/>
      <c r="L250" s="628"/>
      <c r="M250" s="628"/>
      <c r="N250" s="628"/>
      <c r="O250" s="628"/>
      <c r="P250" s="628"/>
      <c r="Q250" s="628"/>
      <c r="R250" s="628"/>
      <c r="S250" s="628"/>
      <c r="T250" s="628"/>
      <c r="U250" s="628"/>
      <c r="V250" s="628"/>
      <c r="W250" s="628"/>
      <c r="X250" s="628"/>
      <c r="Y250" s="628"/>
      <c r="Z250" s="628"/>
      <c r="AA250" s="66"/>
      <c r="AB250" s="66"/>
      <c r="AC250" s="80"/>
    </row>
    <row r="251" spans="1:68" ht="27" customHeight="1" x14ac:dyDescent="0.25">
      <c r="A251" s="63" t="s">
        <v>409</v>
      </c>
      <c r="B251" s="63" t="s">
        <v>410</v>
      </c>
      <c r="C251" s="36">
        <v>4301011855</v>
      </c>
      <c r="D251" s="629">
        <v>4680115885837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customHeight="1" x14ac:dyDescent="0.25">
      <c r="A252" s="63" t="s">
        <v>412</v>
      </c>
      <c r="B252" s="63" t="s">
        <v>413</v>
      </c>
      <c r="C252" s="36">
        <v>4301011853</v>
      </c>
      <c r="D252" s="629">
        <v>4680115885851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4301011850</v>
      </c>
      <c r="D253" s="629">
        <v>4680115885806</v>
      </c>
      <c r="E253" s="62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4301011852</v>
      </c>
      <c r="D254" s="629">
        <v>4680115885844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421</v>
      </c>
      <c r="B255" s="63" t="s">
        <v>422</v>
      </c>
      <c r="C255" s="36">
        <v>4301011851</v>
      </c>
      <c r="D255" s="629">
        <v>4680115885820</v>
      </c>
      <c r="E255" s="62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31"/>
      <c r="R255" s="631"/>
      <c r="S255" s="631"/>
      <c r="T255" s="63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36"/>
      <c r="B257" s="636"/>
      <c r="C257" s="636"/>
      <c r="D257" s="636"/>
      <c r="E257" s="636"/>
      <c r="F257" s="636"/>
      <c r="G257" s="636"/>
      <c r="H257" s="636"/>
      <c r="I257" s="636"/>
      <c r="J257" s="636"/>
      <c r="K257" s="636"/>
      <c r="L257" s="636"/>
      <c r="M257" s="636"/>
      <c r="N257" s="636"/>
      <c r="O257" s="637"/>
      <c r="P257" s="633" t="s">
        <v>40</v>
      </c>
      <c r="Q257" s="634"/>
      <c r="R257" s="634"/>
      <c r="S257" s="634"/>
      <c r="T257" s="634"/>
      <c r="U257" s="634"/>
      <c r="V257" s="635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27" t="s">
        <v>424</v>
      </c>
      <c r="B258" s="627"/>
      <c r="C258" s="627"/>
      <c r="D258" s="627"/>
      <c r="E258" s="627"/>
      <c r="F258" s="627"/>
      <c r="G258" s="627"/>
      <c r="H258" s="627"/>
      <c r="I258" s="627"/>
      <c r="J258" s="627"/>
      <c r="K258" s="627"/>
      <c r="L258" s="627"/>
      <c r="M258" s="627"/>
      <c r="N258" s="627"/>
      <c r="O258" s="627"/>
      <c r="P258" s="627"/>
      <c r="Q258" s="627"/>
      <c r="R258" s="627"/>
      <c r="S258" s="627"/>
      <c r="T258" s="627"/>
      <c r="U258" s="627"/>
      <c r="V258" s="627"/>
      <c r="W258" s="627"/>
      <c r="X258" s="627"/>
      <c r="Y258" s="627"/>
      <c r="Z258" s="627"/>
      <c r="AA258" s="65"/>
      <c r="AB258" s="65"/>
      <c r="AC258" s="79"/>
    </row>
    <row r="259" spans="1:68" ht="14.25" customHeight="1" x14ac:dyDescent="0.25">
      <c r="A259" s="628" t="s">
        <v>112</v>
      </c>
      <c r="B259" s="628"/>
      <c r="C259" s="628"/>
      <c r="D259" s="628"/>
      <c r="E259" s="628"/>
      <c r="F259" s="628"/>
      <c r="G259" s="628"/>
      <c r="H259" s="628"/>
      <c r="I259" s="628"/>
      <c r="J259" s="628"/>
      <c r="K259" s="628"/>
      <c r="L259" s="628"/>
      <c r="M259" s="628"/>
      <c r="N259" s="628"/>
      <c r="O259" s="628"/>
      <c r="P259" s="628"/>
      <c r="Q259" s="628"/>
      <c r="R259" s="628"/>
      <c r="S259" s="628"/>
      <c r="T259" s="628"/>
      <c r="U259" s="628"/>
      <c r="V259" s="628"/>
      <c r="W259" s="628"/>
      <c r="X259" s="628"/>
      <c r="Y259" s="628"/>
      <c r="Z259" s="628"/>
      <c r="AA259" s="66"/>
      <c r="AB259" s="66"/>
      <c r="AC259" s="80"/>
    </row>
    <row r="260" spans="1:68" ht="27" customHeight="1" x14ac:dyDescent="0.25">
      <c r="A260" s="63" t="s">
        <v>425</v>
      </c>
      <c r="B260" s="63" t="s">
        <v>426</v>
      </c>
      <c r="C260" s="36">
        <v>4301011223</v>
      </c>
      <c r="D260" s="629">
        <v>4607091383423</v>
      </c>
      <c r="E260" s="62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4301012199</v>
      </c>
      <c r="D261" s="629">
        <v>4680115886957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758" t="s">
        <v>429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431</v>
      </c>
      <c r="B262" s="63" t="s">
        <v>432</v>
      </c>
      <c r="C262" s="36">
        <v>4301012098</v>
      </c>
      <c r="D262" s="629">
        <v>4680115885660</v>
      </c>
      <c r="E262" s="62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4301012176</v>
      </c>
      <c r="D263" s="629">
        <v>4680115886773</v>
      </c>
      <c r="E263" s="62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60" t="s">
        <v>436</v>
      </c>
      <c r="Q263" s="631"/>
      <c r="R263" s="631"/>
      <c r="S263" s="631"/>
      <c r="T263" s="63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36"/>
      <c r="B265" s="636"/>
      <c r="C265" s="636"/>
      <c r="D265" s="636"/>
      <c r="E265" s="636"/>
      <c r="F265" s="636"/>
      <c r="G265" s="636"/>
      <c r="H265" s="636"/>
      <c r="I265" s="636"/>
      <c r="J265" s="636"/>
      <c r="K265" s="636"/>
      <c r="L265" s="636"/>
      <c r="M265" s="636"/>
      <c r="N265" s="636"/>
      <c r="O265" s="637"/>
      <c r="P265" s="633" t="s">
        <v>40</v>
      </c>
      <c r="Q265" s="634"/>
      <c r="R265" s="634"/>
      <c r="S265" s="634"/>
      <c r="T265" s="634"/>
      <c r="U265" s="634"/>
      <c r="V265" s="63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27" t="s">
        <v>438</v>
      </c>
      <c r="B266" s="627"/>
      <c r="C266" s="627"/>
      <c r="D266" s="627"/>
      <c r="E266" s="627"/>
      <c r="F266" s="627"/>
      <c r="G266" s="627"/>
      <c r="H266" s="627"/>
      <c r="I266" s="627"/>
      <c r="J266" s="627"/>
      <c r="K266" s="627"/>
      <c r="L266" s="627"/>
      <c r="M266" s="627"/>
      <c r="N266" s="627"/>
      <c r="O266" s="627"/>
      <c r="P266" s="627"/>
      <c r="Q266" s="627"/>
      <c r="R266" s="627"/>
      <c r="S266" s="627"/>
      <c r="T266" s="627"/>
      <c r="U266" s="627"/>
      <c r="V266" s="627"/>
      <c r="W266" s="627"/>
      <c r="X266" s="627"/>
      <c r="Y266" s="627"/>
      <c r="Z266" s="627"/>
      <c r="AA266" s="65"/>
      <c r="AB266" s="65"/>
      <c r="AC266" s="79"/>
    </row>
    <row r="267" spans="1:68" ht="14.25" customHeight="1" x14ac:dyDescent="0.25">
      <c r="A267" s="628" t="s">
        <v>82</v>
      </c>
      <c r="B267" s="628"/>
      <c r="C267" s="628"/>
      <c r="D267" s="628"/>
      <c r="E267" s="628"/>
      <c r="F267" s="628"/>
      <c r="G267" s="628"/>
      <c r="H267" s="628"/>
      <c r="I267" s="628"/>
      <c r="J267" s="628"/>
      <c r="K267" s="628"/>
      <c r="L267" s="628"/>
      <c r="M267" s="628"/>
      <c r="N267" s="628"/>
      <c r="O267" s="628"/>
      <c r="P267" s="628"/>
      <c r="Q267" s="628"/>
      <c r="R267" s="628"/>
      <c r="S267" s="628"/>
      <c r="T267" s="628"/>
      <c r="U267" s="628"/>
      <c r="V267" s="628"/>
      <c r="W267" s="628"/>
      <c r="X267" s="628"/>
      <c r="Y267" s="628"/>
      <c r="Z267" s="628"/>
      <c r="AA267" s="66"/>
      <c r="AB267" s="66"/>
      <c r="AC267" s="80"/>
    </row>
    <row r="268" spans="1:68" ht="27" customHeight="1" x14ac:dyDescent="0.25">
      <c r="A268" s="63" t="s">
        <v>439</v>
      </c>
      <c r="B268" s="63" t="s">
        <v>440</v>
      </c>
      <c r="C268" s="36">
        <v>4301051893</v>
      </c>
      <c r="D268" s="629">
        <v>4680115886186</v>
      </c>
      <c r="E268" s="62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7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442</v>
      </c>
      <c r="B269" s="63" t="s">
        <v>443</v>
      </c>
      <c r="C269" s="36">
        <v>4301051795</v>
      </c>
      <c r="D269" s="629">
        <v>4680115881228</v>
      </c>
      <c r="E269" s="62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445</v>
      </c>
      <c r="B270" s="63" t="s">
        <v>446</v>
      </c>
      <c r="C270" s="36">
        <v>4301051388</v>
      </c>
      <c r="D270" s="629">
        <v>4680115881211</v>
      </c>
      <c r="E270" s="62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31"/>
      <c r="R270" s="631"/>
      <c r="S270" s="631"/>
      <c r="T270" s="63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36"/>
      <c r="B272" s="636"/>
      <c r="C272" s="636"/>
      <c r="D272" s="636"/>
      <c r="E272" s="636"/>
      <c r="F272" s="636"/>
      <c r="G272" s="636"/>
      <c r="H272" s="636"/>
      <c r="I272" s="636"/>
      <c r="J272" s="636"/>
      <c r="K272" s="636"/>
      <c r="L272" s="636"/>
      <c r="M272" s="636"/>
      <c r="N272" s="636"/>
      <c r="O272" s="637"/>
      <c r="P272" s="633" t="s">
        <v>40</v>
      </c>
      <c r="Q272" s="634"/>
      <c r="R272" s="634"/>
      <c r="S272" s="634"/>
      <c r="T272" s="634"/>
      <c r="U272" s="634"/>
      <c r="V272" s="63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27" t="s">
        <v>448</v>
      </c>
      <c r="B273" s="627"/>
      <c r="C273" s="627"/>
      <c r="D273" s="627"/>
      <c r="E273" s="627"/>
      <c r="F273" s="627"/>
      <c r="G273" s="627"/>
      <c r="H273" s="627"/>
      <c r="I273" s="627"/>
      <c r="J273" s="627"/>
      <c r="K273" s="627"/>
      <c r="L273" s="627"/>
      <c r="M273" s="627"/>
      <c r="N273" s="627"/>
      <c r="O273" s="627"/>
      <c r="P273" s="627"/>
      <c r="Q273" s="627"/>
      <c r="R273" s="627"/>
      <c r="S273" s="627"/>
      <c r="T273" s="627"/>
      <c r="U273" s="627"/>
      <c r="V273" s="627"/>
      <c r="W273" s="627"/>
      <c r="X273" s="627"/>
      <c r="Y273" s="627"/>
      <c r="Z273" s="627"/>
      <c r="AA273" s="65"/>
      <c r="AB273" s="65"/>
      <c r="AC273" s="79"/>
    </row>
    <row r="274" spans="1:68" ht="14.25" customHeight="1" x14ac:dyDescent="0.25">
      <c r="A274" s="628" t="s">
        <v>76</v>
      </c>
      <c r="B274" s="628"/>
      <c r="C274" s="628"/>
      <c r="D274" s="628"/>
      <c r="E274" s="628"/>
      <c r="F274" s="628"/>
      <c r="G274" s="628"/>
      <c r="H274" s="628"/>
      <c r="I274" s="628"/>
      <c r="J274" s="628"/>
      <c r="K274" s="628"/>
      <c r="L274" s="628"/>
      <c r="M274" s="628"/>
      <c r="N274" s="628"/>
      <c r="O274" s="628"/>
      <c r="P274" s="628"/>
      <c r="Q274" s="628"/>
      <c r="R274" s="628"/>
      <c r="S274" s="628"/>
      <c r="T274" s="628"/>
      <c r="U274" s="628"/>
      <c r="V274" s="628"/>
      <c r="W274" s="628"/>
      <c r="X274" s="628"/>
      <c r="Y274" s="628"/>
      <c r="Z274" s="628"/>
      <c r="AA274" s="66"/>
      <c r="AB274" s="66"/>
      <c r="AC274" s="80"/>
    </row>
    <row r="275" spans="1:68" ht="27" customHeight="1" x14ac:dyDescent="0.25">
      <c r="A275" s="63" t="s">
        <v>449</v>
      </c>
      <c r="B275" s="63" t="s">
        <v>450</v>
      </c>
      <c r="C275" s="36">
        <v>4301031307</v>
      </c>
      <c r="D275" s="629">
        <v>4680115880344</v>
      </c>
      <c r="E275" s="62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31"/>
      <c r="R275" s="631"/>
      <c r="S275" s="631"/>
      <c r="T275" s="63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36"/>
      <c r="B277" s="636"/>
      <c r="C277" s="636"/>
      <c r="D277" s="636"/>
      <c r="E277" s="636"/>
      <c r="F277" s="636"/>
      <c r="G277" s="636"/>
      <c r="H277" s="636"/>
      <c r="I277" s="636"/>
      <c r="J277" s="636"/>
      <c r="K277" s="636"/>
      <c r="L277" s="636"/>
      <c r="M277" s="636"/>
      <c r="N277" s="636"/>
      <c r="O277" s="637"/>
      <c r="P277" s="633" t="s">
        <v>40</v>
      </c>
      <c r="Q277" s="634"/>
      <c r="R277" s="634"/>
      <c r="S277" s="634"/>
      <c r="T277" s="634"/>
      <c r="U277" s="634"/>
      <c r="V277" s="63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28" t="s">
        <v>82</v>
      </c>
      <c r="B278" s="628"/>
      <c r="C278" s="628"/>
      <c r="D278" s="628"/>
      <c r="E278" s="628"/>
      <c r="F278" s="628"/>
      <c r="G278" s="628"/>
      <c r="H278" s="628"/>
      <c r="I278" s="628"/>
      <c r="J278" s="628"/>
      <c r="K278" s="628"/>
      <c r="L278" s="628"/>
      <c r="M278" s="628"/>
      <c r="N278" s="628"/>
      <c r="O278" s="628"/>
      <c r="P278" s="628"/>
      <c r="Q278" s="628"/>
      <c r="R278" s="628"/>
      <c r="S278" s="628"/>
      <c r="T278" s="628"/>
      <c r="U278" s="628"/>
      <c r="V278" s="628"/>
      <c r="W278" s="628"/>
      <c r="X278" s="628"/>
      <c r="Y278" s="628"/>
      <c r="Z278" s="628"/>
      <c r="AA278" s="66"/>
      <c r="AB278" s="66"/>
      <c r="AC278" s="80"/>
    </row>
    <row r="279" spans="1:68" ht="27" customHeight="1" x14ac:dyDescent="0.25">
      <c r="A279" s="63" t="s">
        <v>452</v>
      </c>
      <c r="B279" s="63" t="s">
        <v>453</v>
      </c>
      <c r="C279" s="36">
        <v>4301051782</v>
      </c>
      <c r="D279" s="629">
        <v>4680115884618</v>
      </c>
      <c r="E279" s="62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31"/>
      <c r="R279" s="631"/>
      <c r="S279" s="631"/>
      <c r="T279" s="632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36"/>
      <c r="B281" s="636"/>
      <c r="C281" s="636"/>
      <c r="D281" s="636"/>
      <c r="E281" s="636"/>
      <c r="F281" s="636"/>
      <c r="G281" s="636"/>
      <c r="H281" s="636"/>
      <c r="I281" s="636"/>
      <c r="J281" s="636"/>
      <c r="K281" s="636"/>
      <c r="L281" s="636"/>
      <c r="M281" s="636"/>
      <c r="N281" s="636"/>
      <c r="O281" s="637"/>
      <c r="P281" s="633" t="s">
        <v>40</v>
      </c>
      <c r="Q281" s="634"/>
      <c r="R281" s="634"/>
      <c r="S281" s="634"/>
      <c r="T281" s="634"/>
      <c r="U281" s="634"/>
      <c r="V281" s="635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27" t="s">
        <v>455</v>
      </c>
      <c r="B282" s="627"/>
      <c r="C282" s="627"/>
      <c r="D282" s="627"/>
      <c r="E282" s="627"/>
      <c r="F282" s="627"/>
      <c r="G282" s="627"/>
      <c r="H282" s="627"/>
      <c r="I282" s="627"/>
      <c r="J282" s="627"/>
      <c r="K282" s="627"/>
      <c r="L282" s="627"/>
      <c r="M282" s="627"/>
      <c r="N282" s="627"/>
      <c r="O282" s="627"/>
      <c r="P282" s="627"/>
      <c r="Q282" s="627"/>
      <c r="R282" s="627"/>
      <c r="S282" s="627"/>
      <c r="T282" s="627"/>
      <c r="U282" s="627"/>
      <c r="V282" s="627"/>
      <c r="W282" s="627"/>
      <c r="X282" s="627"/>
      <c r="Y282" s="627"/>
      <c r="Z282" s="627"/>
      <c r="AA282" s="65"/>
      <c r="AB282" s="65"/>
      <c r="AC282" s="79"/>
    </row>
    <row r="283" spans="1:68" ht="14.25" customHeight="1" x14ac:dyDescent="0.25">
      <c r="A283" s="628" t="s">
        <v>112</v>
      </c>
      <c r="B283" s="628"/>
      <c r="C283" s="628"/>
      <c r="D283" s="628"/>
      <c r="E283" s="628"/>
      <c r="F283" s="628"/>
      <c r="G283" s="628"/>
      <c r="H283" s="628"/>
      <c r="I283" s="628"/>
      <c r="J283" s="628"/>
      <c r="K283" s="628"/>
      <c r="L283" s="628"/>
      <c r="M283" s="628"/>
      <c r="N283" s="628"/>
      <c r="O283" s="628"/>
      <c r="P283" s="628"/>
      <c r="Q283" s="628"/>
      <c r="R283" s="628"/>
      <c r="S283" s="628"/>
      <c r="T283" s="628"/>
      <c r="U283" s="628"/>
      <c r="V283" s="628"/>
      <c r="W283" s="628"/>
      <c r="X283" s="628"/>
      <c r="Y283" s="628"/>
      <c r="Z283" s="628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4301011662</v>
      </c>
      <c r="D284" s="629">
        <v>4680115883703</v>
      </c>
      <c r="E284" s="62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31"/>
      <c r="R284" s="631"/>
      <c r="S284" s="631"/>
      <c r="T284" s="63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36"/>
      <c r="B286" s="636"/>
      <c r="C286" s="636"/>
      <c r="D286" s="636"/>
      <c r="E286" s="636"/>
      <c r="F286" s="636"/>
      <c r="G286" s="636"/>
      <c r="H286" s="636"/>
      <c r="I286" s="636"/>
      <c r="J286" s="636"/>
      <c r="K286" s="636"/>
      <c r="L286" s="636"/>
      <c r="M286" s="636"/>
      <c r="N286" s="636"/>
      <c r="O286" s="637"/>
      <c r="P286" s="633" t="s">
        <v>40</v>
      </c>
      <c r="Q286" s="634"/>
      <c r="R286" s="634"/>
      <c r="S286" s="634"/>
      <c r="T286" s="634"/>
      <c r="U286" s="634"/>
      <c r="V286" s="63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27" t="s">
        <v>460</v>
      </c>
      <c r="B287" s="627"/>
      <c r="C287" s="627"/>
      <c r="D287" s="627"/>
      <c r="E287" s="627"/>
      <c r="F287" s="627"/>
      <c r="G287" s="627"/>
      <c r="H287" s="627"/>
      <c r="I287" s="627"/>
      <c r="J287" s="627"/>
      <c r="K287" s="627"/>
      <c r="L287" s="627"/>
      <c r="M287" s="627"/>
      <c r="N287" s="627"/>
      <c r="O287" s="627"/>
      <c r="P287" s="627"/>
      <c r="Q287" s="627"/>
      <c r="R287" s="627"/>
      <c r="S287" s="627"/>
      <c r="T287" s="627"/>
      <c r="U287" s="627"/>
      <c r="V287" s="627"/>
      <c r="W287" s="627"/>
      <c r="X287" s="627"/>
      <c r="Y287" s="627"/>
      <c r="Z287" s="627"/>
      <c r="AA287" s="65"/>
      <c r="AB287" s="65"/>
      <c r="AC287" s="79"/>
    </row>
    <row r="288" spans="1:68" ht="14.25" customHeight="1" x14ac:dyDescent="0.25">
      <c r="A288" s="628" t="s">
        <v>112</v>
      </c>
      <c r="B288" s="628"/>
      <c r="C288" s="628"/>
      <c r="D288" s="628"/>
      <c r="E288" s="628"/>
      <c r="F288" s="628"/>
      <c r="G288" s="628"/>
      <c r="H288" s="628"/>
      <c r="I288" s="628"/>
      <c r="J288" s="628"/>
      <c r="K288" s="628"/>
      <c r="L288" s="628"/>
      <c r="M288" s="628"/>
      <c r="N288" s="628"/>
      <c r="O288" s="628"/>
      <c r="P288" s="628"/>
      <c r="Q288" s="628"/>
      <c r="R288" s="628"/>
      <c r="S288" s="628"/>
      <c r="T288" s="628"/>
      <c r="U288" s="628"/>
      <c r="V288" s="628"/>
      <c r="W288" s="628"/>
      <c r="X288" s="628"/>
      <c r="Y288" s="628"/>
      <c r="Z288" s="628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4301012126</v>
      </c>
      <c r="D289" s="629">
        <v>4607091386004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3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0</v>
      </c>
      <c r="BN289" s="78">
        <f t="shared" ref="BN289:BN294" si="35">IFERROR(Y289*I289/H289,"0")</f>
        <v>0</v>
      </c>
      <c r="BO289" s="78">
        <f t="shared" ref="BO289:BO294" si="36">IFERROR(1/J289*(X289/H289),"0")</f>
        <v>0</v>
      </c>
      <c r="BP289" s="78">
        <f t="shared" ref="BP289:BP294" si="37"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4301012024</v>
      </c>
      <c r="D290" s="629">
        <v>4680115885615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7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customHeight="1" x14ac:dyDescent="0.25">
      <c r="A291" s="63" t="s">
        <v>467</v>
      </c>
      <c r="B291" s="63" t="s">
        <v>468</v>
      </c>
      <c r="C291" s="36">
        <v>4301011858</v>
      </c>
      <c r="D291" s="629">
        <v>4680115885646</v>
      </c>
      <c r="E291" s="62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4301012016</v>
      </c>
      <c r="D292" s="629">
        <v>4680115885554</v>
      </c>
      <c r="E292" s="62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4301011857</v>
      </c>
      <c r="D293" s="629">
        <v>4680115885622</v>
      </c>
      <c r="E293" s="629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31"/>
      <c r="R293" s="631"/>
      <c r="S293" s="631"/>
      <c r="T293" s="632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customHeight="1" x14ac:dyDescent="0.25">
      <c r="A294" s="63" t="s">
        <v>475</v>
      </c>
      <c r="B294" s="63" t="s">
        <v>476</v>
      </c>
      <c r="C294" s="36">
        <v>4301011859</v>
      </c>
      <c r="D294" s="629">
        <v>4680115885608</v>
      </c>
      <c r="E294" s="62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7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31"/>
      <c r="R294" s="631"/>
      <c r="S294" s="631"/>
      <c r="T294" s="63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3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0</v>
      </c>
      <c r="BN294" s="78">
        <f t="shared" si="35"/>
        <v>0</v>
      </c>
      <c r="BO294" s="78">
        <f t="shared" si="36"/>
        <v>0</v>
      </c>
      <c r="BP294" s="78">
        <f t="shared" si="37"/>
        <v>0</v>
      </c>
    </row>
    <row r="295" spans="1:68" x14ac:dyDescent="0.2">
      <c r="A295" s="636"/>
      <c r="B295" s="636"/>
      <c r="C295" s="636"/>
      <c r="D295" s="636"/>
      <c r="E295" s="636"/>
      <c r="F295" s="636"/>
      <c r="G295" s="636"/>
      <c r="H295" s="636"/>
      <c r="I295" s="636"/>
      <c r="J295" s="636"/>
      <c r="K295" s="636"/>
      <c r="L295" s="636"/>
      <c r="M295" s="636"/>
      <c r="N295" s="636"/>
      <c r="O295" s="637"/>
      <c r="P295" s="633" t="s">
        <v>40</v>
      </c>
      <c r="Q295" s="634"/>
      <c r="R295" s="634"/>
      <c r="S295" s="634"/>
      <c r="T295" s="634"/>
      <c r="U295" s="634"/>
      <c r="V295" s="635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36"/>
      <c r="B296" s="636"/>
      <c r="C296" s="636"/>
      <c r="D296" s="636"/>
      <c r="E296" s="636"/>
      <c r="F296" s="636"/>
      <c r="G296" s="636"/>
      <c r="H296" s="636"/>
      <c r="I296" s="636"/>
      <c r="J296" s="636"/>
      <c r="K296" s="636"/>
      <c r="L296" s="636"/>
      <c r="M296" s="636"/>
      <c r="N296" s="636"/>
      <c r="O296" s="637"/>
      <c r="P296" s="633" t="s">
        <v>40</v>
      </c>
      <c r="Q296" s="634"/>
      <c r="R296" s="634"/>
      <c r="S296" s="634"/>
      <c r="T296" s="634"/>
      <c r="U296" s="634"/>
      <c r="V296" s="635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28" t="s">
        <v>76</v>
      </c>
      <c r="B297" s="628"/>
      <c r="C297" s="628"/>
      <c r="D297" s="628"/>
      <c r="E297" s="628"/>
      <c r="F297" s="628"/>
      <c r="G297" s="628"/>
      <c r="H297" s="628"/>
      <c r="I297" s="628"/>
      <c r="J297" s="628"/>
      <c r="K297" s="628"/>
      <c r="L297" s="628"/>
      <c r="M297" s="628"/>
      <c r="N297" s="628"/>
      <c r="O297" s="628"/>
      <c r="P297" s="628"/>
      <c r="Q297" s="628"/>
      <c r="R297" s="628"/>
      <c r="S297" s="628"/>
      <c r="T297" s="628"/>
      <c r="U297" s="628"/>
      <c r="V297" s="628"/>
      <c r="W297" s="628"/>
      <c r="X297" s="628"/>
      <c r="Y297" s="628"/>
      <c r="Z297" s="628"/>
      <c r="AA297" s="66"/>
      <c r="AB297" s="66"/>
      <c r="AC297" s="80"/>
    </row>
    <row r="298" spans="1:68" ht="27" customHeight="1" x14ac:dyDescent="0.25">
      <c r="A298" s="63" t="s">
        <v>478</v>
      </c>
      <c r="B298" s="63" t="s">
        <v>479</v>
      </c>
      <c r="C298" s="36">
        <v>4301030878</v>
      </c>
      <c r="D298" s="629">
        <v>4607091387193</v>
      </c>
      <c r="E298" s="629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7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8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0</v>
      </c>
      <c r="BN298" s="78">
        <f t="shared" ref="BN298:BN304" si="40">IFERROR(Y298*I298/H298,"0")</f>
        <v>0</v>
      </c>
      <c r="BO298" s="78">
        <f t="shared" ref="BO298:BO304" si="41">IFERROR(1/J298*(X298/H298),"0")</f>
        <v>0</v>
      </c>
      <c r="BP298" s="78">
        <f t="shared" ref="BP298:BP304" si="42">IFERROR(1/J298*(Y298/H298),"0")</f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4301031153</v>
      </c>
      <c r="D299" s="629">
        <v>4607091387230</v>
      </c>
      <c r="E299" s="62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7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4301031154</v>
      </c>
      <c r="D300" s="629">
        <v>4607091387292</v>
      </c>
      <c r="E300" s="629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77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4301031152</v>
      </c>
      <c r="D301" s="629">
        <v>4607091387285</v>
      </c>
      <c r="E301" s="629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4301031305</v>
      </c>
      <c r="D302" s="629">
        <v>4607091389845</v>
      </c>
      <c r="E302" s="629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4301031306</v>
      </c>
      <c r="D303" s="629">
        <v>4680115882881</v>
      </c>
      <c r="E303" s="629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77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31"/>
      <c r="R303" s="631"/>
      <c r="S303" s="631"/>
      <c r="T303" s="63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customHeight="1" x14ac:dyDescent="0.25">
      <c r="A304" s="63" t="s">
        <v>494</v>
      </c>
      <c r="B304" s="63" t="s">
        <v>495</v>
      </c>
      <c r="C304" s="36">
        <v>4301031066</v>
      </c>
      <c r="D304" s="629">
        <v>4607091383836</v>
      </c>
      <c r="E304" s="629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7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31"/>
      <c r="R304" s="631"/>
      <c r="S304" s="631"/>
      <c r="T304" s="63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 x14ac:dyDescent="0.2">
      <c r="A305" s="636"/>
      <c r="B305" s="636"/>
      <c r="C305" s="636"/>
      <c r="D305" s="636"/>
      <c r="E305" s="636"/>
      <c r="F305" s="636"/>
      <c r="G305" s="636"/>
      <c r="H305" s="636"/>
      <c r="I305" s="636"/>
      <c r="J305" s="636"/>
      <c r="K305" s="636"/>
      <c r="L305" s="636"/>
      <c r="M305" s="636"/>
      <c r="N305" s="636"/>
      <c r="O305" s="637"/>
      <c r="P305" s="633" t="s">
        <v>40</v>
      </c>
      <c r="Q305" s="634"/>
      <c r="R305" s="634"/>
      <c r="S305" s="634"/>
      <c r="T305" s="634"/>
      <c r="U305" s="634"/>
      <c r="V305" s="635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36"/>
      <c r="B306" s="636"/>
      <c r="C306" s="636"/>
      <c r="D306" s="636"/>
      <c r="E306" s="636"/>
      <c r="F306" s="636"/>
      <c r="G306" s="636"/>
      <c r="H306" s="636"/>
      <c r="I306" s="636"/>
      <c r="J306" s="636"/>
      <c r="K306" s="636"/>
      <c r="L306" s="636"/>
      <c r="M306" s="636"/>
      <c r="N306" s="636"/>
      <c r="O306" s="637"/>
      <c r="P306" s="633" t="s">
        <v>40</v>
      </c>
      <c r="Q306" s="634"/>
      <c r="R306" s="634"/>
      <c r="S306" s="634"/>
      <c r="T306" s="634"/>
      <c r="U306" s="634"/>
      <c r="V306" s="635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28" t="s">
        <v>82</v>
      </c>
      <c r="B307" s="628"/>
      <c r="C307" s="628"/>
      <c r="D307" s="628"/>
      <c r="E307" s="628"/>
      <c r="F307" s="628"/>
      <c r="G307" s="628"/>
      <c r="H307" s="628"/>
      <c r="I307" s="628"/>
      <c r="J307" s="628"/>
      <c r="K307" s="628"/>
      <c r="L307" s="628"/>
      <c r="M307" s="628"/>
      <c r="N307" s="628"/>
      <c r="O307" s="628"/>
      <c r="P307" s="628"/>
      <c r="Q307" s="628"/>
      <c r="R307" s="628"/>
      <c r="S307" s="628"/>
      <c r="T307" s="628"/>
      <c r="U307" s="628"/>
      <c r="V307" s="628"/>
      <c r="W307" s="628"/>
      <c r="X307" s="628"/>
      <c r="Y307" s="628"/>
      <c r="Z307" s="628"/>
      <c r="AA307" s="66"/>
      <c r="AB307" s="66"/>
      <c r="AC307" s="80"/>
    </row>
    <row r="308" spans="1:68" ht="27" customHeight="1" x14ac:dyDescent="0.25">
      <c r="A308" s="63" t="s">
        <v>497</v>
      </c>
      <c r="B308" s="63" t="s">
        <v>498</v>
      </c>
      <c r="C308" s="36">
        <v>4301051100</v>
      </c>
      <c r="D308" s="629">
        <v>4607091387766</v>
      </c>
      <c r="E308" s="629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6000</v>
      </c>
      <c r="Y308" s="55">
        <f>IFERROR(IF(X308="",0,CEILING((X308/$H308),1)*$H308),"")</f>
        <v>6006</v>
      </c>
      <c r="Z308" s="41">
        <f>IFERROR(IF(Y308=0,"",ROUNDUP(Y308/H308,0)*0.01898),"")</f>
        <v>14.614600000000001</v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6394.6153846153857</v>
      </c>
      <c r="BN308" s="78">
        <f>IFERROR(Y308*I308/H308,"0")</f>
        <v>6401.0100000000011</v>
      </c>
      <c r="BO308" s="78">
        <f>IFERROR(1/J308*(X308/H308),"0")</f>
        <v>12.01923076923077</v>
      </c>
      <c r="BP308" s="78">
        <f>IFERROR(1/J308*(Y308/H308),"0")</f>
        <v>12.03125</v>
      </c>
    </row>
    <row r="309" spans="1:68" ht="27" customHeight="1" x14ac:dyDescent="0.25">
      <c r="A309" s="63" t="s">
        <v>500</v>
      </c>
      <c r="B309" s="63" t="s">
        <v>501</v>
      </c>
      <c r="C309" s="36">
        <v>4301051818</v>
      </c>
      <c r="D309" s="629">
        <v>4607091387957</v>
      </c>
      <c r="E309" s="629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7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4301051819</v>
      </c>
      <c r="D310" s="629">
        <v>4607091387964</v>
      </c>
      <c r="E310" s="629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7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4301051734</v>
      </c>
      <c r="D311" s="629">
        <v>4680115884588</v>
      </c>
      <c r="E311" s="629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7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31"/>
      <c r="R311" s="631"/>
      <c r="S311" s="631"/>
      <c r="T311" s="63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4301051578</v>
      </c>
      <c r="D312" s="629">
        <v>4607091387513</v>
      </c>
      <c r="E312" s="629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7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31"/>
      <c r="R312" s="631"/>
      <c r="S312" s="631"/>
      <c r="T312" s="632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36"/>
      <c r="B313" s="636"/>
      <c r="C313" s="636"/>
      <c r="D313" s="636"/>
      <c r="E313" s="636"/>
      <c r="F313" s="636"/>
      <c r="G313" s="636"/>
      <c r="H313" s="636"/>
      <c r="I313" s="636"/>
      <c r="J313" s="636"/>
      <c r="K313" s="636"/>
      <c r="L313" s="636"/>
      <c r="M313" s="636"/>
      <c r="N313" s="636"/>
      <c r="O313" s="637"/>
      <c r="P313" s="633" t="s">
        <v>40</v>
      </c>
      <c r="Q313" s="634"/>
      <c r="R313" s="634"/>
      <c r="S313" s="634"/>
      <c r="T313" s="634"/>
      <c r="U313" s="634"/>
      <c r="V313" s="635"/>
      <c r="W313" s="42" t="s">
        <v>39</v>
      </c>
      <c r="X313" s="43">
        <f>IFERROR(X308/H308,"0")+IFERROR(X309/H309,"0")+IFERROR(X310/H310,"0")+IFERROR(X311/H311,"0")+IFERROR(X312/H312,"0")</f>
        <v>769.23076923076928</v>
      </c>
      <c r="Y313" s="43">
        <f>IFERROR(Y308/H308,"0")+IFERROR(Y309/H309,"0")+IFERROR(Y310/H310,"0")+IFERROR(Y311/H311,"0")+IFERROR(Y312/H312,"0")</f>
        <v>770</v>
      </c>
      <c r="Z313" s="43">
        <f>IFERROR(IF(Z308="",0,Z308),"0")+IFERROR(IF(Z309="",0,Z309),"0")+IFERROR(IF(Z310="",0,Z310),"0")+IFERROR(IF(Z311="",0,Z311),"0")+IFERROR(IF(Z312="",0,Z312),"0")</f>
        <v>14.614600000000001</v>
      </c>
      <c r="AA313" s="67"/>
      <c r="AB313" s="67"/>
      <c r="AC313" s="67"/>
    </row>
    <row r="314" spans="1:68" x14ac:dyDescent="0.2">
      <c r="A314" s="636"/>
      <c r="B314" s="636"/>
      <c r="C314" s="636"/>
      <c r="D314" s="636"/>
      <c r="E314" s="636"/>
      <c r="F314" s="636"/>
      <c r="G314" s="636"/>
      <c r="H314" s="636"/>
      <c r="I314" s="636"/>
      <c r="J314" s="636"/>
      <c r="K314" s="636"/>
      <c r="L314" s="636"/>
      <c r="M314" s="636"/>
      <c r="N314" s="636"/>
      <c r="O314" s="637"/>
      <c r="P314" s="633" t="s">
        <v>40</v>
      </c>
      <c r="Q314" s="634"/>
      <c r="R314" s="634"/>
      <c r="S314" s="634"/>
      <c r="T314" s="634"/>
      <c r="U314" s="634"/>
      <c r="V314" s="635"/>
      <c r="W314" s="42" t="s">
        <v>0</v>
      </c>
      <c r="X314" s="43">
        <f>IFERROR(SUM(X308:X312),"0")</f>
        <v>6000</v>
      </c>
      <c r="Y314" s="43">
        <f>IFERROR(SUM(Y308:Y312),"0")</f>
        <v>6006</v>
      </c>
      <c r="Z314" s="42"/>
      <c r="AA314" s="67"/>
      <c r="AB314" s="67"/>
      <c r="AC314" s="67"/>
    </row>
    <row r="315" spans="1:68" ht="14.25" customHeight="1" x14ac:dyDescent="0.25">
      <c r="A315" s="628" t="s">
        <v>174</v>
      </c>
      <c r="B315" s="628"/>
      <c r="C315" s="628"/>
      <c r="D315" s="628"/>
      <c r="E315" s="628"/>
      <c r="F315" s="628"/>
      <c r="G315" s="628"/>
      <c r="H315" s="628"/>
      <c r="I315" s="628"/>
      <c r="J315" s="628"/>
      <c r="K315" s="628"/>
      <c r="L315" s="628"/>
      <c r="M315" s="628"/>
      <c r="N315" s="628"/>
      <c r="O315" s="628"/>
      <c r="P315" s="628"/>
      <c r="Q315" s="628"/>
      <c r="R315" s="628"/>
      <c r="S315" s="628"/>
      <c r="T315" s="628"/>
      <c r="U315" s="628"/>
      <c r="V315" s="628"/>
      <c r="W315" s="628"/>
      <c r="X315" s="628"/>
      <c r="Y315" s="628"/>
      <c r="Z315" s="628"/>
      <c r="AA315" s="66"/>
      <c r="AB315" s="66"/>
      <c r="AC315" s="80"/>
    </row>
    <row r="316" spans="1:68" ht="27" customHeight="1" x14ac:dyDescent="0.25">
      <c r="A316" s="63" t="s">
        <v>512</v>
      </c>
      <c r="B316" s="63" t="s">
        <v>513</v>
      </c>
      <c r="C316" s="36">
        <v>4301060387</v>
      </c>
      <c r="D316" s="629">
        <v>4607091380880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7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515</v>
      </c>
      <c r="B317" s="63" t="s">
        <v>516</v>
      </c>
      <c r="C317" s="36">
        <v>4301060406</v>
      </c>
      <c r="D317" s="629">
        <v>4607091384482</v>
      </c>
      <c r="E317" s="629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31"/>
      <c r="R317" s="631"/>
      <c r="S317" s="631"/>
      <c r="T317" s="63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518</v>
      </c>
      <c r="B318" s="63" t="s">
        <v>519</v>
      </c>
      <c r="C318" s="36">
        <v>4301060484</v>
      </c>
      <c r="D318" s="629">
        <v>4607091380897</v>
      </c>
      <c r="E318" s="629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7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31"/>
      <c r="R318" s="631"/>
      <c r="S318" s="631"/>
      <c r="T318" s="63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36"/>
      <c r="B319" s="636"/>
      <c r="C319" s="636"/>
      <c r="D319" s="636"/>
      <c r="E319" s="636"/>
      <c r="F319" s="636"/>
      <c r="G319" s="636"/>
      <c r="H319" s="636"/>
      <c r="I319" s="636"/>
      <c r="J319" s="636"/>
      <c r="K319" s="636"/>
      <c r="L319" s="636"/>
      <c r="M319" s="636"/>
      <c r="N319" s="636"/>
      <c r="O319" s="637"/>
      <c r="P319" s="633" t="s">
        <v>40</v>
      </c>
      <c r="Q319" s="634"/>
      <c r="R319" s="634"/>
      <c r="S319" s="634"/>
      <c r="T319" s="634"/>
      <c r="U319" s="634"/>
      <c r="V319" s="635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36"/>
      <c r="B320" s="636"/>
      <c r="C320" s="636"/>
      <c r="D320" s="636"/>
      <c r="E320" s="636"/>
      <c r="F320" s="636"/>
      <c r="G320" s="636"/>
      <c r="H320" s="636"/>
      <c r="I320" s="636"/>
      <c r="J320" s="636"/>
      <c r="K320" s="636"/>
      <c r="L320" s="636"/>
      <c r="M320" s="636"/>
      <c r="N320" s="636"/>
      <c r="O320" s="637"/>
      <c r="P320" s="633" t="s">
        <v>40</v>
      </c>
      <c r="Q320" s="634"/>
      <c r="R320" s="634"/>
      <c r="S320" s="634"/>
      <c r="T320" s="634"/>
      <c r="U320" s="634"/>
      <c r="V320" s="635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28" t="s">
        <v>104</v>
      </c>
      <c r="B321" s="628"/>
      <c r="C321" s="628"/>
      <c r="D321" s="628"/>
      <c r="E321" s="628"/>
      <c r="F321" s="628"/>
      <c r="G321" s="628"/>
      <c r="H321" s="628"/>
      <c r="I321" s="628"/>
      <c r="J321" s="628"/>
      <c r="K321" s="628"/>
      <c r="L321" s="628"/>
      <c r="M321" s="628"/>
      <c r="N321" s="628"/>
      <c r="O321" s="628"/>
      <c r="P321" s="628"/>
      <c r="Q321" s="628"/>
      <c r="R321" s="628"/>
      <c r="S321" s="628"/>
      <c r="T321" s="628"/>
      <c r="U321" s="628"/>
      <c r="V321" s="628"/>
      <c r="W321" s="628"/>
      <c r="X321" s="628"/>
      <c r="Y321" s="628"/>
      <c r="Z321" s="628"/>
      <c r="AA321" s="66"/>
      <c r="AB321" s="66"/>
      <c r="AC321" s="80"/>
    </row>
    <row r="322" spans="1:68" ht="27" customHeight="1" x14ac:dyDescent="0.25">
      <c r="A322" s="63" t="s">
        <v>521</v>
      </c>
      <c r="B322" s="63" t="s">
        <v>522</v>
      </c>
      <c r="C322" s="36">
        <v>4301030235</v>
      </c>
      <c r="D322" s="629">
        <v>4607091388381</v>
      </c>
      <c r="E322" s="629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88" t="s">
        <v>523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4301030232</v>
      </c>
      <c r="D323" s="629">
        <v>4607091388374</v>
      </c>
      <c r="E323" s="629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789" t="s">
        <v>527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4301032015</v>
      </c>
      <c r="D324" s="629">
        <v>4607091383102</v>
      </c>
      <c r="E324" s="629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31"/>
      <c r="R324" s="631"/>
      <c r="S324" s="631"/>
      <c r="T324" s="63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531</v>
      </c>
      <c r="B325" s="63" t="s">
        <v>532</v>
      </c>
      <c r="C325" s="36">
        <v>4301030233</v>
      </c>
      <c r="D325" s="629">
        <v>4607091388404</v>
      </c>
      <c r="E325" s="629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7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31"/>
      <c r="R325" s="631"/>
      <c r="S325" s="631"/>
      <c r="T325" s="63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36"/>
      <c r="B326" s="636"/>
      <c r="C326" s="636"/>
      <c r="D326" s="636"/>
      <c r="E326" s="636"/>
      <c r="F326" s="636"/>
      <c r="G326" s="636"/>
      <c r="H326" s="636"/>
      <c r="I326" s="636"/>
      <c r="J326" s="636"/>
      <c r="K326" s="636"/>
      <c r="L326" s="636"/>
      <c r="M326" s="636"/>
      <c r="N326" s="636"/>
      <c r="O326" s="637"/>
      <c r="P326" s="633" t="s">
        <v>40</v>
      </c>
      <c r="Q326" s="634"/>
      <c r="R326" s="634"/>
      <c r="S326" s="634"/>
      <c r="T326" s="634"/>
      <c r="U326" s="634"/>
      <c r="V326" s="635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36"/>
      <c r="B327" s="636"/>
      <c r="C327" s="636"/>
      <c r="D327" s="636"/>
      <c r="E327" s="636"/>
      <c r="F327" s="636"/>
      <c r="G327" s="636"/>
      <c r="H327" s="636"/>
      <c r="I327" s="636"/>
      <c r="J327" s="636"/>
      <c r="K327" s="636"/>
      <c r="L327" s="636"/>
      <c r="M327" s="636"/>
      <c r="N327" s="636"/>
      <c r="O327" s="637"/>
      <c r="P327" s="633" t="s">
        <v>40</v>
      </c>
      <c r="Q327" s="634"/>
      <c r="R327" s="634"/>
      <c r="S327" s="634"/>
      <c r="T327" s="634"/>
      <c r="U327" s="634"/>
      <c r="V327" s="635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28" t="s">
        <v>533</v>
      </c>
      <c r="B328" s="628"/>
      <c r="C328" s="628"/>
      <c r="D328" s="628"/>
      <c r="E328" s="628"/>
      <c r="F328" s="628"/>
      <c r="G328" s="628"/>
      <c r="H328" s="628"/>
      <c r="I328" s="628"/>
      <c r="J328" s="628"/>
      <c r="K328" s="628"/>
      <c r="L328" s="628"/>
      <c r="M328" s="628"/>
      <c r="N328" s="628"/>
      <c r="O328" s="628"/>
      <c r="P328" s="628"/>
      <c r="Q328" s="628"/>
      <c r="R328" s="628"/>
      <c r="S328" s="628"/>
      <c r="T328" s="628"/>
      <c r="U328" s="628"/>
      <c r="V328" s="628"/>
      <c r="W328" s="628"/>
      <c r="X328" s="628"/>
      <c r="Y328" s="628"/>
      <c r="Z328" s="628"/>
      <c r="AA328" s="66"/>
      <c r="AB328" s="66"/>
      <c r="AC328" s="80"/>
    </row>
    <row r="329" spans="1:68" ht="16.5" customHeight="1" x14ac:dyDescent="0.25">
      <c r="A329" s="63" t="s">
        <v>534</v>
      </c>
      <c r="B329" s="63" t="s">
        <v>535</v>
      </c>
      <c r="C329" s="36">
        <v>4301180007</v>
      </c>
      <c r="D329" s="629">
        <v>4680115881808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7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538</v>
      </c>
      <c r="B330" s="63" t="s">
        <v>539</v>
      </c>
      <c r="C330" s="36">
        <v>4301180006</v>
      </c>
      <c r="D330" s="629">
        <v>4680115881822</v>
      </c>
      <c r="E330" s="62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31"/>
      <c r="R330" s="631"/>
      <c r="S330" s="631"/>
      <c r="T330" s="63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540</v>
      </c>
      <c r="B331" s="63" t="s">
        <v>541</v>
      </c>
      <c r="C331" s="36">
        <v>4301180001</v>
      </c>
      <c r="D331" s="629">
        <v>4680115880016</v>
      </c>
      <c r="E331" s="62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7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31"/>
      <c r="R331" s="631"/>
      <c r="S331" s="631"/>
      <c r="T331" s="63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36"/>
      <c r="B332" s="636"/>
      <c r="C332" s="636"/>
      <c r="D332" s="636"/>
      <c r="E332" s="636"/>
      <c r="F332" s="636"/>
      <c r="G332" s="636"/>
      <c r="H332" s="636"/>
      <c r="I332" s="636"/>
      <c r="J332" s="636"/>
      <c r="K332" s="636"/>
      <c r="L332" s="636"/>
      <c r="M332" s="636"/>
      <c r="N332" s="636"/>
      <c r="O332" s="637"/>
      <c r="P332" s="633" t="s">
        <v>40</v>
      </c>
      <c r="Q332" s="634"/>
      <c r="R332" s="634"/>
      <c r="S332" s="634"/>
      <c r="T332" s="634"/>
      <c r="U332" s="634"/>
      <c r="V332" s="635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36"/>
      <c r="B333" s="636"/>
      <c r="C333" s="636"/>
      <c r="D333" s="636"/>
      <c r="E333" s="636"/>
      <c r="F333" s="636"/>
      <c r="G333" s="636"/>
      <c r="H333" s="636"/>
      <c r="I333" s="636"/>
      <c r="J333" s="636"/>
      <c r="K333" s="636"/>
      <c r="L333" s="636"/>
      <c r="M333" s="636"/>
      <c r="N333" s="636"/>
      <c r="O333" s="637"/>
      <c r="P333" s="633" t="s">
        <v>40</v>
      </c>
      <c r="Q333" s="634"/>
      <c r="R333" s="634"/>
      <c r="S333" s="634"/>
      <c r="T333" s="634"/>
      <c r="U333" s="634"/>
      <c r="V333" s="635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27" t="s">
        <v>542</v>
      </c>
      <c r="B334" s="627"/>
      <c r="C334" s="627"/>
      <c r="D334" s="627"/>
      <c r="E334" s="627"/>
      <c r="F334" s="627"/>
      <c r="G334" s="627"/>
      <c r="H334" s="627"/>
      <c r="I334" s="627"/>
      <c r="J334" s="627"/>
      <c r="K334" s="627"/>
      <c r="L334" s="627"/>
      <c r="M334" s="627"/>
      <c r="N334" s="627"/>
      <c r="O334" s="627"/>
      <c r="P334" s="627"/>
      <c r="Q334" s="627"/>
      <c r="R334" s="627"/>
      <c r="S334" s="627"/>
      <c r="T334" s="627"/>
      <c r="U334" s="627"/>
      <c r="V334" s="627"/>
      <c r="W334" s="627"/>
      <c r="X334" s="627"/>
      <c r="Y334" s="627"/>
      <c r="Z334" s="627"/>
      <c r="AA334" s="65"/>
      <c r="AB334" s="65"/>
      <c r="AC334" s="79"/>
    </row>
    <row r="335" spans="1:68" ht="14.25" customHeight="1" x14ac:dyDescent="0.25">
      <c r="A335" s="628" t="s">
        <v>82</v>
      </c>
      <c r="B335" s="628"/>
      <c r="C335" s="628"/>
      <c r="D335" s="628"/>
      <c r="E335" s="628"/>
      <c r="F335" s="628"/>
      <c r="G335" s="628"/>
      <c r="H335" s="628"/>
      <c r="I335" s="628"/>
      <c r="J335" s="628"/>
      <c r="K335" s="628"/>
      <c r="L335" s="628"/>
      <c r="M335" s="628"/>
      <c r="N335" s="628"/>
      <c r="O335" s="628"/>
      <c r="P335" s="628"/>
      <c r="Q335" s="628"/>
      <c r="R335" s="628"/>
      <c r="S335" s="628"/>
      <c r="T335" s="628"/>
      <c r="U335" s="628"/>
      <c r="V335" s="628"/>
      <c r="W335" s="628"/>
      <c r="X335" s="628"/>
      <c r="Y335" s="628"/>
      <c r="Z335" s="628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629">
        <v>4607091387919</v>
      </c>
      <c r="E336" s="629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629">
        <v>4680115883604</v>
      </c>
      <c r="E337" s="629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31"/>
      <c r="R337" s="631"/>
      <c r="S337" s="631"/>
      <c r="T337" s="632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549</v>
      </c>
      <c r="B338" s="63" t="s">
        <v>550</v>
      </c>
      <c r="C338" s="36">
        <v>4301051864</v>
      </c>
      <c r="D338" s="629">
        <v>4680115883567</v>
      </c>
      <c r="E338" s="629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7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31"/>
      <c r="R338" s="631"/>
      <c r="S338" s="631"/>
      <c r="T338" s="63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36"/>
      <c r="B339" s="636"/>
      <c r="C339" s="636"/>
      <c r="D339" s="636"/>
      <c r="E339" s="636"/>
      <c r="F339" s="636"/>
      <c r="G339" s="636"/>
      <c r="H339" s="636"/>
      <c r="I339" s="636"/>
      <c r="J339" s="636"/>
      <c r="K339" s="636"/>
      <c r="L339" s="636"/>
      <c r="M339" s="636"/>
      <c r="N339" s="636"/>
      <c r="O339" s="637"/>
      <c r="P339" s="633" t="s">
        <v>40</v>
      </c>
      <c r="Q339" s="634"/>
      <c r="R339" s="634"/>
      <c r="S339" s="634"/>
      <c r="T339" s="634"/>
      <c r="U339" s="634"/>
      <c r="V339" s="635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36"/>
      <c r="B340" s="636"/>
      <c r="C340" s="636"/>
      <c r="D340" s="636"/>
      <c r="E340" s="636"/>
      <c r="F340" s="636"/>
      <c r="G340" s="636"/>
      <c r="H340" s="636"/>
      <c r="I340" s="636"/>
      <c r="J340" s="636"/>
      <c r="K340" s="636"/>
      <c r="L340" s="636"/>
      <c r="M340" s="636"/>
      <c r="N340" s="636"/>
      <c r="O340" s="637"/>
      <c r="P340" s="633" t="s">
        <v>40</v>
      </c>
      <c r="Q340" s="634"/>
      <c r="R340" s="634"/>
      <c r="S340" s="634"/>
      <c r="T340" s="634"/>
      <c r="U340" s="634"/>
      <c r="V340" s="635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26" t="s">
        <v>552</v>
      </c>
      <c r="B341" s="626"/>
      <c r="C341" s="626"/>
      <c r="D341" s="626"/>
      <c r="E341" s="626"/>
      <c r="F341" s="626"/>
      <c r="G341" s="626"/>
      <c r="H341" s="626"/>
      <c r="I341" s="626"/>
      <c r="J341" s="626"/>
      <c r="K341" s="626"/>
      <c r="L341" s="626"/>
      <c r="M341" s="626"/>
      <c r="N341" s="626"/>
      <c r="O341" s="626"/>
      <c r="P341" s="626"/>
      <c r="Q341" s="626"/>
      <c r="R341" s="626"/>
      <c r="S341" s="626"/>
      <c r="T341" s="626"/>
      <c r="U341" s="626"/>
      <c r="V341" s="626"/>
      <c r="W341" s="626"/>
      <c r="X341" s="626"/>
      <c r="Y341" s="626"/>
      <c r="Z341" s="626"/>
      <c r="AA341" s="54"/>
      <c r="AB341" s="54"/>
      <c r="AC341" s="54"/>
    </row>
    <row r="342" spans="1:68" ht="16.5" customHeight="1" x14ac:dyDescent="0.25">
      <c r="A342" s="627" t="s">
        <v>553</v>
      </c>
      <c r="B342" s="627"/>
      <c r="C342" s="627"/>
      <c r="D342" s="627"/>
      <c r="E342" s="627"/>
      <c r="F342" s="627"/>
      <c r="G342" s="627"/>
      <c r="H342" s="627"/>
      <c r="I342" s="627"/>
      <c r="J342" s="627"/>
      <c r="K342" s="627"/>
      <c r="L342" s="627"/>
      <c r="M342" s="627"/>
      <c r="N342" s="627"/>
      <c r="O342" s="627"/>
      <c r="P342" s="627"/>
      <c r="Q342" s="627"/>
      <c r="R342" s="627"/>
      <c r="S342" s="627"/>
      <c r="T342" s="627"/>
      <c r="U342" s="627"/>
      <c r="V342" s="627"/>
      <c r="W342" s="627"/>
      <c r="X342" s="627"/>
      <c r="Y342" s="627"/>
      <c r="Z342" s="627"/>
      <c r="AA342" s="65"/>
      <c r="AB342" s="65"/>
      <c r="AC342" s="79"/>
    </row>
    <row r="343" spans="1:68" ht="14.25" customHeight="1" x14ac:dyDescent="0.25">
      <c r="A343" s="628" t="s">
        <v>112</v>
      </c>
      <c r="B343" s="628"/>
      <c r="C343" s="628"/>
      <c r="D343" s="628"/>
      <c r="E343" s="628"/>
      <c r="F343" s="628"/>
      <c r="G343" s="628"/>
      <c r="H343" s="628"/>
      <c r="I343" s="628"/>
      <c r="J343" s="628"/>
      <c r="K343" s="628"/>
      <c r="L343" s="628"/>
      <c r="M343" s="628"/>
      <c r="N343" s="628"/>
      <c r="O343" s="628"/>
      <c r="P343" s="628"/>
      <c r="Q343" s="628"/>
      <c r="R343" s="628"/>
      <c r="S343" s="628"/>
      <c r="T343" s="628"/>
      <c r="U343" s="628"/>
      <c r="V343" s="628"/>
      <c r="W343" s="628"/>
      <c r="X343" s="628"/>
      <c r="Y343" s="628"/>
      <c r="Z343" s="628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629">
        <v>4680115884847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7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3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0</v>
      </c>
      <c r="BN344" s="78">
        <f t="shared" ref="BN344:BN350" si="45">IFERROR(Y344*I344/H344,"0")</f>
        <v>0</v>
      </c>
      <c r="BO344" s="78">
        <f t="shared" ref="BO344:BO350" si="46">IFERROR(1/J344*(X344/H344),"0")</f>
        <v>0</v>
      </c>
      <c r="BP344" s="78">
        <f t="shared" ref="BP344:BP350" si="47">IFERROR(1/J344*(Y344/H344),"0")</f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629">
        <v>4680115884854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7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4301011832</v>
      </c>
      <c r="D346" s="629">
        <v>4607091383997</v>
      </c>
      <c r="E346" s="62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8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7000</v>
      </c>
      <c r="Y346" s="55">
        <f t="shared" si="43"/>
        <v>7005</v>
      </c>
      <c r="Z346" s="41">
        <f>IFERROR(IF(Y346=0,"",ROUNDUP(Y346/H346,0)*0.02175),"")</f>
        <v>10.157249999999999</v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7224</v>
      </c>
      <c r="BN346" s="78">
        <f t="shared" si="45"/>
        <v>7229.1600000000008</v>
      </c>
      <c r="BO346" s="78">
        <f t="shared" si="46"/>
        <v>9.7222222222222214</v>
      </c>
      <c r="BP346" s="78">
        <f t="shared" si="47"/>
        <v>9.7291666666666661</v>
      </c>
    </row>
    <row r="347" spans="1:68" ht="37.5" customHeight="1" x14ac:dyDescent="0.25">
      <c r="A347" s="63" t="s">
        <v>563</v>
      </c>
      <c r="B347" s="63" t="s">
        <v>564</v>
      </c>
      <c r="C347" s="36">
        <v>4301011867</v>
      </c>
      <c r="D347" s="629">
        <v>4680115884830</v>
      </c>
      <c r="E347" s="62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8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4301011433</v>
      </c>
      <c r="D348" s="629">
        <v>4680115882638</v>
      </c>
      <c r="E348" s="629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4301011952</v>
      </c>
      <c r="D349" s="629">
        <v>4680115884922</v>
      </c>
      <c r="E349" s="629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31"/>
      <c r="R349" s="631"/>
      <c r="S349" s="631"/>
      <c r="T349" s="63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customHeight="1" x14ac:dyDescent="0.25">
      <c r="A350" s="63" t="s">
        <v>571</v>
      </c>
      <c r="B350" s="63" t="s">
        <v>572</v>
      </c>
      <c r="C350" s="36">
        <v>4301011868</v>
      </c>
      <c r="D350" s="629">
        <v>4680115884861</v>
      </c>
      <c r="E350" s="62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31"/>
      <c r="R350" s="631"/>
      <c r="S350" s="631"/>
      <c r="T350" s="63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 x14ac:dyDescent="0.2">
      <c r="A351" s="636"/>
      <c r="B351" s="636"/>
      <c r="C351" s="636"/>
      <c r="D351" s="636"/>
      <c r="E351" s="636"/>
      <c r="F351" s="636"/>
      <c r="G351" s="636"/>
      <c r="H351" s="636"/>
      <c r="I351" s="636"/>
      <c r="J351" s="636"/>
      <c r="K351" s="636"/>
      <c r="L351" s="636"/>
      <c r="M351" s="636"/>
      <c r="N351" s="636"/>
      <c r="O351" s="637"/>
      <c r="P351" s="633" t="s">
        <v>40</v>
      </c>
      <c r="Q351" s="634"/>
      <c r="R351" s="634"/>
      <c r="S351" s="634"/>
      <c r="T351" s="634"/>
      <c r="U351" s="634"/>
      <c r="V351" s="635"/>
      <c r="W351" s="42" t="s">
        <v>39</v>
      </c>
      <c r="X351" s="43">
        <f>IFERROR(X344/H344,"0")+IFERROR(X345/H345,"0")+IFERROR(X346/H346,"0")+IFERROR(X347/H347,"0")+IFERROR(X348/H348,"0")+IFERROR(X349/H349,"0")+IFERROR(X350/H350,"0")</f>
        <v>466.66666666666669</v>
      </c>
      <c r="Y351" s="43">
        <f>IFERROR(Y344/H344,"0")+IFERROR(Y345/H345,"0")+IFERROR(Y346/H346,"0")+IFERROR(Y347/H347,"0")+IFERROR(Y348/H348,"0")+IFERROR(Y349/H349,"0")+IFERROR(Y350/H350,"0")</f>
        <v>467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10.157249999999999</v>
      </c>
      <c r="AA351" s="67"/>
      <c r="AB351" s="67"/>
      <c r="AC351" s="67"/>
    </row>
    <row r="352" spans="1:68" x14ac:dyDescent="0.2">
      <c r="A352" s="636"/>
      <c r="B352" s="636"/>
      <c r="C352" s="636"/>
      <c r="D352" s="636"/>
      <c r="E352" s="636"/>
      <c r="F352" s="636"/>
      <c r="G352" s="636"/>
      <c r="H352" s="636"/>
      <c r="I352" s="636"/>
      <c r="J352" s="636"/>
      <c r="K352" s="636"/>
      <c r="L352" s="636"/>
      <c r="M352" s="636"/>
      <c r="N352" s="636"/>
      <c r="O352" s="637"/>
      <c r="P352" s="633" t="s">
        <v>40</v>
      </c>
      <c r="Q352" s="634"/>
      <c r="R352" s="634"/>
      <c r="S352" s="634"/>
      <c r="T352" s="634"/>
      <c r="U352" s="634"/>
      <c r="V352" s="635"/>
      <c r="W352" s="42" t="s">
        <v>0</v>
      </c>
      <c r="X352" s="43">
        <f>IFERROR(SUM(X344:X350),"0")</f>
        <v>7000</v>
      </c>
      <c r="Y352" s="43">
        <f>IFERROR(SUM(Y344:Y350),"0")</f>
        <v>7005</v>
      </c>
      <c r="Z352" s="42"/>
      <c r="AA352" s="67"/>
      <c r="AB352" s="67"/>
      <c r="AC352" s="67"/>
    </row>
    <row r="353" spans="1:68" ht="14.25" customHeight="1" x14ac:dyDescent="0.25">
      <c r="A353" s="628" t="s">
        <v>144</v>
      </c>
      <c r="B353" s="628"/>
      <c r="C353" s="628"/>
      <c r="D353" s="628"/>
      <c r="E353" s="628"/>
      <c r="F353" s="628"/>
      <c r="G353" s="628"/>
      <c r="H353" s="628"/>
      <c r="I353" s="628"/>
      <c r="J353" s="628"/>
      <c r="K353" s="628"/>
      <c r="L353" s="628"/>
      <c r="M353" s="628"/>
      <c r="N353" s="628"/>
      <c r="O353" s="628"/>
      <c r="P353" s="628"/>
      <c r="Q353" s="628"/>
      <c r="R353" s="628"/>
      <c r="S353" s="628"/>
      <c r="T353" s="628"/>
      <c r="U353" s="628"/>
      <c r="V353" s="628"/>
      <c r="W353" s="628"/>
      <c r="X353" s="628"/>
      <c r="Y353" s="628"/>
      <c r="Z353" s="628"/>
      <c r="AA353" s="66"/>
      <c r="AB353" s="66"/>
      <c r="AC353" s="80"/>
    </row>
    <row r="354" spans="1:68" ht="27" customHeight="1" x14ac:dyDescent="0.25">
      <c r="A354" s="63" t="s">
        <v>573</v>
      </c>
      <c r="B354" s="63" t="s">
        <v>574</v>
      </c>
      <c r="C354" s="36">
        <v>4301020178</v>
      </c>
      <c r="D354" s="629">
        <v>4607091383980</v>
      </c>
      <c r="E354" s="629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31"/>
      <c r="R354" s="631"/>
      <c r="S354" s="631"/>
      <c r="T354" s="632"/>
      <c r="U354" s="39" t="s">
        <v>45</v>
      </c>
      <c r="V354" s="39" t="s">
        <v>45</v>
      </c>
      <c r="W354" s="40" t="s">
        <v>0</v>
      </c>
      <c r="X354" s="58">
        <v>4000</v>
      </c>
      <c r="Y354" s="55">
        <f>IFERROR(IF(X354="",0,CEILING((X354/$H354),1)*$H354),"")</f>
        <v>4005</v>
      </c>
      <c r="Z354" s="41">
        <f>IFERROR(IF(Y354=0,"",ROUNDUP(Y354/H354,0)*0.02175),"")</f>
        <v>5.8072499999999998</v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4128</v>
      </c>
      <c r="BN354" s="78">
        <f>IFERROR(Y354*I354/H354,"0")</f>
        <v>4133.16</v>
      </c>
      <c r="BO354" s="78">
        <f>IFERROR(1/J354*(X354/H354),"0")</f>
        <v>5.5555555555555554</v>
      </c>
      <c r="BP354" s="78">
        <f>IFERROR(1/J354*(Y354/H354),"0")</f>
        <v>5.5625</v>
      </c>
    </row>
    <row r="355" spans="1:68" ht="16.5" customHeight="1" x14ac:dyDescent="0.25">
      <c r="A355" s="63" t="s">
        <v>576</v>
      </c>
      <c r="B355" s="63" t="s">
        <v>577</v>
      </c>
      <c r="C355" s="36">
        <v>4301020179</v>
      </c>
      <c r="D355" s="629">
        <v>4607091384178</v>
      </c>
      <c r="E355" s="629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8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31"/>
      <c r="R355" s="631"/>
      <c r="S355" s="631"/>
      <c r="T355" s="632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36"/>
      <c r="B356" s="636"/>
      <c r="C356" s="636"/>
      <c r="D356" s="636"/>
      <c r="E356" s="636"/>
      <c r="F356" s="636"/>
      <c r="G356" s="636"/>
      <c r="H356" s="636"/>
      <c r="I356" s="636"/>
      <c r="J356" s="636"/>
      <c r="K356" s="636"/>
      <c r="L356" s="636"/>
      <c r="M356" s="636"/>
      <c r="N356" s="636"/>
      <c r="O356" s="637"/>
      <c r="P356" s="633" t="s">
        <v>40</v>
      </c>
      <c r="Q356" s="634"/>
      <c r="R356" s="634"/>
      <c r="S356" s="634"/>
      <c r="T356" s="634"/>
      <c r="U356" s="634"/>
      <c r="V356" s="635"/>
      <c r="W356" s="42" t="s">
        <v>39</v>
      </c>
      <c r="X356" s="43">
        <f>IFERROR(X354/H354,"0")+IFERROR(X355/H355,"0")</f>
        <v>266.66666666666669</v>
      </c>
      <c r="Y356" s="43">
        <f>IFERROR(Y354/H354,"0")+IFERROR(Y355/H355,"0")</f>
        <v>267</v>
      </c>
      <c r="Z356" s="43">
        <f>IFERROR(IF(Z354="",0,Z354),"0")+IFERROR(IF(Z355="",0,Z355),"0")</f>
        <v>5.8072499999999998</v>
      </c>
      <c r="AA356" s="67"/>
      <c r="AB356" s="67"/>
      <c r="AC356" s="67"/>
    </row>
    <row r="357" spans="1:68" x14ac:dyDescent="0.2">
      <c r="A357" s="636"/>
      <c r="B357" s="636"/>
      <c r="C357" s="636"/>
      <c r="D357" s="636"/>
      <c r="E357" s="636"/>
      <c r="F357" s="636"/>
      <c r="G357" s="636"/>
      <c r="H357" s="636"/>
      <c r="I357" s="636"/>
      <c r="J357" s="636"/>
      <c r="K357" s="636"/>
      <c r="L357" s="636"/>
      <c r="M357" s="636"/>
      <c r="N357" s="636"/>
      <c r="O357" s="637"/>
      <c r="P357" s="633" t="s">
        <v>40</v>
      </c>
      <c r="Q357" s="634"/>
      <c r="R357" s="634"/>
      <c r="S357" s="634"/>
      <c r="T357" s="634"/>
      <c r="U357" s="634"/>
      <c r="V357" s="635"/>
      <c r="W357" s="42" t="s">
        <v>0</v>
      </c>
      <c r="X357" s="43">
        <f>IFERROR(SUM(X354:X355),"0")</f>
        <v>4000</v>
      </c>
      <c r="Y357" s="43">
        <f>IFERROR(SUM(Y354:Y355),"0")</f>
        <v>4005</v>
      </c>
      <c r="Z357" s="42"/>
      <c r="AA357" s="67"/>
      <c r="AB357" s="67"/>
      <c r="AC357" s="67"/>
    </row>
    <row r="358" spans="1:68" ht="14.25" customHeight="1" x14ac:dyDescent="0.25">
      <c r="A358" s="628" t="s">
        <v>82</v>
      </c>
      <c r="B358" s="628"/>
      <c r="C358" s="628"/>
      <c r="D358" s="628"/>
      <c r="E358" s="628"/>
      <c r="F358" s="628"/>
      <c r="G358" s="628"/>
      <c r="H358" s="628"/>
      <c r="I358" s="628"/>
      <c r="J358" s="628"/>
      <c r="K358" s="628"/>
      <c r="L358" s="628"/>
      <c r="M358" s="628"/>
      <c r="N358" s="628"/>
      <c r="O358" s="628"/>
      <c r="P358" s="628"/>
      <c r="Q358" s="628"/>
      <c r="R358" s="628"/>
      <c r="S358" s="628"/>
      <c r="T358" s="628"/>
      <c r="U358" s="628"/>
      <c r="V358" s="628"/>
      <c r="W358" s="628"/>
      <c r="X358" s="628"/>
      <c r="Y358" s="628"/>
      <c r="Z358" s="628"/>
      <c r="AA358" s="66"/>
      <c r="AB358" s="66"/>
      <c r="AC358" s="80"/>
    </row>
    <row r="359" spans="1:68" ht="27" customHeight="1" x14ac:dyDescent="0.25">
      <c r="A359" s="63" t="s">
        <v>578</v>
      </c>
      <c r="B359" s="63" t="s">
        <v>579</v>
      </c>
      <c r="C359" s="36">
        <v>4301051903</v>
      </c>
      <c r="D359" s="629">
        <v>4607091383928</v>
      </c>
      <c r="E359" s="629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8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31"/>
      <c r="R359" s="631"/>
      <c r="S359" s="631"/>
      <c r="T359" s="632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4301051897</v>
      </c>
      <c r="D360" s="629">
        <v>4607091384260</v>
      </c>
      <c r="E360" s="629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80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31"/>
      <c r="R360" s="631"/>
      <c r="S360" s="631"/>
      <c r="T360" s="632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36"/>
      <c r="B361" s="636"/>
      <c r="C361" s="636"/>
      <c r="D361" s="636"/>
      <c r="E361" s="636"/>
      <c r="F361" s="636"/>
      <c r="G361" s="636"/>
      <c r="H361" s="636"/>
      <c r="I361" s="636"/>
      <c r="J361" s="636"/>
      <c r="K361" s="636"/>
      <c r="L361" s="636"/>
      <c r="M361" s="636"/>
      <c r="N361" s="636"/>
      <c r="O361" s="637"/>
      <c r="P361" s="633" t="s">
        <v>40</v>
      </c>
      <c r="Q361" s="634"/>
      <c r="R361" s="634"/>
      <c r="S361" s="634"/>
      <c r="T361" s="634"/>
      <c r="U361" s="634"/>
      <c r="V361" s="635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36"/>
      <c r="B362" s="636"/>
      <c r="C362" s="636"/>
      <c r="D362" s="636"/>
      <c r="E362" s="636"/>
      <c r="F362" s="636"/>
      <c r="G362" s="636"/>
      <c r="H362" s="636"/>
      <c r="I362" s="636"/>
      <c r="J362" s="636"/>
      <c r="K362" s="636"/>
      <c r="L362" s="636"/>
      <c r="M362" s="636"/>
      <c r="N362" s="636"/>
      <c r="O362" s="637"/>
      <c r="P362" s="633" t="s">
        <v>40</v>
      </c>
      <c r="Q362" s="634"/>
      <c r="R362" s="634"/>
      <c r="S362" s="634"/>
      <c r="T362" s="634"/>
      <c r="U362" s="634"/>
      <c r="V362" s="635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28" t="s">
        <v>174</v>
      </c>
      <c r="B363" s="628"/>
      <c r="C363" s="628"/>
      <c r="D363" s="628"/>
      <c r="E363" s="628"/>
      <c r="F363" s="628"/>
      <c r="G363" s="628"/>
      <c r="H363" s="628"/>
      <c r="I363" s="628"/>
      <c r="J363" s="628"/>
      <c r="K363" s="628"/>
      <c r="L363" s="628"/>
      <c r="M363" s="628"/>
      <c r="N363" s="628"/>
      <c r="O363" s="628"/>
      <c r="P363" s="628"/>
      <c r="Q363" s="628"/>
      <c r="R363" s="628"/>
      <c r="S363" s="628"/>
      <c r="T363" s="628"/>
      <c r="U363" s="628"/>
      <c r="V363" s="628"/>
      <c r="W363" s="628"/>
      <c r="X363" s="628"/>
      <c r="Y363" s="628"/>
      <c r="Z363" s="628"/>
      <c r="AA363" s="66"/>
      <c r="AB363" s="66"/>
      <c r="AC363" s="80"/>
    </row>
    <row r="364" spans="1:68" ht="16.5" customHeight="1" x14ac:dyDescent="0.25">
      <c r="A364" s="63" t="s">
        <v>584</v>
      </c>
      <c r="B364" s="63" t="s">
        <v>585</v>
      </c>
      <c r="C364" s="36">
        <v>4301060524</v>
      </c>
      <c r="D364" s="629">
        <v>4607091384673</v>
      </c>
      <c r="E364" s="629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809" t="s">
        <v>586</v>
      </c>
      <c r="Q364" s="631"/>
      <c r="R364" s="631"/>
      <c r="S364" s="631"/>
      <c r="T364" s="632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36"/>
      <c r="B365" s="636"/>
      <c r="C365" s="636"/>
      <c r="D365" s="636"/>
      <c r="E365" s="636"/>
      <c r="F365" s="636"/>
      <c r="G365" s="636"/>
      <c r="H365" s="636"/>
      <c r="I365" s="636"/>
      <c r="J365" s="636"/>
      <c r="K365" s="636"/>
      <c r="L365" s="636"/>
      <c r="M365" s="636"/>
      <c r="N365" s="636"/>
      <c r="O365" s="637"/>
      <c r="P365" s="633" t="s">
        <v>40</v>
      </c>
      <c r="Q365" s="634"/>
      <c r="R365" s="634"/>
      <c r="S365" s="634"/>
      <c r="T365" s="634"/>
      <c r="U365" s="634"/>
      <c r="V365" s="635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36"/>
      <c r="B366" s="636"/>
      <c r="C366" s="636"/>
      <c r="D366" s="636"/>
      <c r="E366" s="636"/>
      <c r="F366" s="636"/>
      <c r="G366" s="636"/>
      <c r="H366" s="636"/>
      <c r="I366" s="636"/>
      <c r="J366" s="636"/>
      <c r="K366" s="636"/>
      <c r="L366" s="636"/>
      <c r="M366" s="636"/>
      <c r="N366" s="636"/>
      <c r="O366" s="637"/>
      <c r="P366" s="633" t="s">
        <v>40</v>
      </c>
      <c r="Q366" s="634"/>
      <c r="R366" s="634"/>
      <c r="S366" s="634"/>
      <c r="T366" s="634"/>
      <c r="U366" s="634"/>
      <c r="V366" s="635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27" t="s">
        <v>588</v>
      </c>
      <c r="B367" s="627"/>
      <c r="C367" s="627"/>
      <c r="D367" s="627"/>
      <c r="E367" s="627"/>
      <c r="F367" s="627"/>
      <c r="G367" s="627"/>
      <c r="H367" s="627"/>
      <c r="I367" s="627"/>
      <c r="J367" s="627"/>
      <c r="K367" s="627"/>
      <c r="L367" s="627"/>
      <c r="M367" s="627"/>
      <c r="N367" s="627"/>
      <c r="O367" s="627"/>
      <c r="P367" s="627"/>
      <c r="Q367" s="627"/>
      <c r="R367" s="627"/>
      <c r="S367" s="627"/>
      <c r="T367" s="627"/>
      <c r="U367" s="627"/>
      <c r="V367" s="627"/>
      <c r="W367" s="627"/>
      <c r="X367" s="627"/>
      <c r="Y367" s="627"/>
      <c r="Z367" s="627"/>
      <c r="AA367" s="65"/>
      <c r="AB367" s="65"/>
      <c r="AC367" s="79"/>
    </row>
    <row r="368" spans="1:68" ht="14.25" customHeight="1" x14ac:dyDescent="0.25">
      <c r="A368" s="628" t="s">
        <v>112</v>
      </c>
      <c r="B368" s="628"/>
      <c r="C368" s="628"/>
      <c r="D368" s="628"/>
      <c r="E368" s="628"/>
      <c r="F368" s="628"/>
      <c r="G368" s="628"/>
      <c r="H368" s="628"/>
      <c r="I368" s="628"/>
      <c r="J368" s="628"/>
      <c r="K368" s="628"/>
      <c r="L368" s="628"/>
      <c r="M368" s="628"/>
      <c r="N368" s="628"/>
      <c r="O368" s="628"/>
      <c r="P368" s="628"/>
      <c r="Q368" s="628"/>
      <c r="R368" s="628"/>
      <c r="S368" s="628"/>
      <c r="T368" s="628"/>
      <c r="U368" s="628"/>
      <c r="V368" s="628"/>
      <c r="W368" s="628"/>
      <c r="X368" s="628"/>
      <c r="Y368" s="628"/>
      <c r="Z368" s="628"/>
      <c r="AA368" s="66"/>
      <c r="AB368" s="66"/>
      <c r="AC368" s="80"/>
    </row>
    <row r="369" spans="1:68" ht="37.5" customHeight="1" x14ac:dyDescent="0.25">
      <c r="A369" s="63" t="s">
        <v>589</v>
      </c>
      <c r="B369" s="63" t="s">
        <v>590</v>
      </c>
      <c r="C369" s="36">
        <v>4301011873</v>
      </c>
      <c r="D369" s="629">
        <v>4680115881907</v>
      </c>
      <c r="E369" s="629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592</v>
      </c>
      <c r="B370" s="63" t="s">
        <v>593</v>
      </c>
      <c r="C370" s="36">
        <v>4301011875</v>
      </c>
      <c r="D370" s="629">
        <v>4680115884885</v>
      </c>
      <c r="E370" s="629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31"/>
      <c r="R370" s="631"/>
      <c r="S370" s="631"/>
      <c r="T370" s="63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595</v>
      </c>
      <c r="B371" s="63" t="s">
        <v>596</v>
      </c>
      <c r="C371" s="36">
        <v>4301011871</v>
      </c>
      <c r="D371" s="629">
        <v>4680115884908</v>
      </c>
      <c r="E371" s="629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31"/>
      <c r="R371" s="631"/>
      <c r="S371" s="631"/>
      <c r="T371" s="63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36"/>
      <c r="B372" s="636"/>
      <c r="C372" s="636"/>
      <c r="D372" s="636"/>
      <c r="E372" s="636"/>
      <c r="F372" s="636"/>
      <c r="G372" s="636"/>
      <c r="H372" s="636"/>
      <c r="I372" s="636"/>
      <c r="J372" s="636"/>
      <c r="K372" s="636"/>
      <c r="L372" s="636"/>
      <c r="M372" s="636"/>
      <c r="N372" s="636"/>
      <c r="O372" s="637"/>
      <c r="P372" s="633" t="s">
        <v>40</v>
      </c>
      <c r="Q372" s="634"/>
      <c r="R372" s="634"/>
      <c r="S372" s="634"/>
      <c r="T372" s="634"/>
      <c r="U372" s="634"/>
      <c r="V372" s="635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36"/>
      <c r="B373" s="636"/>
      <c r="C373" s="636"/>
      <c r="D373" s="636"/>
      <c r="E373" s="636"/>
      <c r="F373" s="636"/>
      <c r="G373" s="636"/>
      <c r="H373" s="636"/>
      <c r="I373" s="636"/>
      <c r="J373" s="636"/>
      <c r="K373" s="636"/>
      <c r="L373" s="636"/>
      <c r="M373" s="636"/>
      <c r="N373" s="636"/>
      <c r="O373" s="637"/>
      <c r="P373" s="633" t="s">
        <v>40</v>
      </c>
      <c r="Q373" s="634"/>
      <c r="R373" s="634"/>
      <c r="S373" s="634"/>
      <c r="T373" s="634"/>
      <c r="U373" s="634"/>
      <c r="V373" s="635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28" t="s">
        <v>76</v>
      </c>
      <c r="B374" s="628"/>
      <c r="C374" s="628"/>
      <c r="D374" s="628"/>
      <c r="E374" s="628"/>
      <c r="F374" s="628"/>
      <c r="G374" s="628"/>
      <c r="H374" s="628"/>
      <c r="I374" s="628"/>
      <c r="J374" s="628"/>
      <c r="K374" s="628"/>
      <c r="L374" s="628"/>
      <c r="M374" s="628"/>
      <c r="N374" s="628"/>
      <c r="O374" s="628"/>
      <c r="P374" s="628"/>
      <c r="Q374" s="628"/>
      <c r="R374" s="628"/>
      <c r="S374" s="628"/>
      <c r="T374" s="628"/>
      <c r="U374" s="628"/>
      <c r="V374" s="628"/>
      <c r="W374" s="628"/>
      <c r="X374" s="628"/>
      <c r="Y374" s="628"/>
      <c r="Z374" s="628"/>
      <c r="AA374" s="66"/>
      <c r="AB374" s="66"/>
      <c r="AC374" s="80"/>
    </row>
    <row r="375" spans="1:68" ht="27" customHeight="1" x14ac:dyDescent="0.25">
      <c r="A375" s="63" t="s">
        <v>597</v>
      </c>
      <c r="B375" s="63" t="s">
        <v>598</v>
      </c>
      <c r="C375" s="36">
        <v>4301031303</v>
      </c>
      <c r="D375" s="629">
        <v>4607091384802</v>
      </c>
      <c r="E375" s="629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31"/>
      <c r="R375" s="631"/>
      <c r="S375" s="631"/>
      <c r="T375" s="63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36"/>
      <c r="B376" s="636"/>
      <c r="C376" s="636"/>
      <c r="D376" s="636"/>
      <c r="E376" s="636"/>
      <c r="F376" s="636"/>
      <c r="G376" s="636"/>
      <c r="H376" s="636"/>
      <c r="I376" s="636"/>
      <c r="J376" s="636"/>
      <c r="K376" s="636"/>
      <c r="L376" s="636"/>
      <c r="M376" s="636"/>
      <c r="N376" s="636"/>
      <c r="O376" s="637"/>
      <c r="P376" s="633" t="s">
        <v>40</v>
      </c>
      <c r="Q376" s="634"/>
      <c r="R376" s="634"/>
      <c r="S376" s="634"/>
      <c r="T376" s="634"/>
      <c r="U376" s="634"/>
      <c r="V376" s="635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36"/>
      <c r="B377" s="636"/>
      <c r="C377" s="636"/>
      <c r="D377" s="636"/>
      <c r="E377" s="636"/>
      <c r="F377" s="636"/>
      <c r="G377" s="636"/>
      <c r="H377" s="636"/>
      <c r="I377" s="636"/>
      <c r="J377" s="636"/>
      <c r="K377" s="636"/>
      <c r="L377" s="636"/>
      <c r="M377" s="636"/>
      <c r="N377" s="636"/>
      <c r="O377" s="637"/>
      <c r="P377" s="633" t="s">
        <v>40</v>
      </c>
      <c r="Q377" s="634"/>
      <c r="R377" s="634"/>
      <c r="S377" s="634"/>
      <c r="T377" s="634"/>
      <c r="U377" s="634"/>
      <c r="V377" s="635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28" t="s">
        <v>82</v>
      </c>
      <c r="B378" s="628"/>
      <c r="C378" s="628"/>
      <c r="D378" s="628"/>
      <c r="E378" s="628"/>
      <c r="F378" s="628"/>
      <c r="G378" s="628"/>
      <c r="H378" s="628"/>
      <c r="I378" s="628"/>
      <c r="J378" s="628"/>
      <c r="K378" s="628"/>
      <c r="L378" s="628"/>
      <c r="M378" s="628"/>
      <c r="N378" s="628"/>
      <c r="O378" s="628"/>
      <c r="P378" s="628"/>
      <c r="Q378" s="628"/>
      <c r="R378" s="628"/>
      <c r="S378" s="628"/>
      <c r="T378" s="628"/>
      <c r="U378" s="628"/>
      <c r="V378" s="628"/>
      <c r="W378" s="628"/>
      <c r="X378" s="628"/>
      <c r="Y378" s="628"/>
      <c r="Z378" s="628"/>
      <c r="AA378" s="66"/>
      <c r="AB378" s="66"/>
      <c r="AC378" s="80"/>
    </row>
    <row r="379" spans="1:68" ht="27" customHeight="1" x14ac:dyDescent="0.25">
      <c r="A379" s="63" t="s">
        <v>600</v>
      </c>
      <c r="B379" s="63" t="s">
        <v>601</v>
      </c>
      <c r="C379" s="36">
        <v>4301051899</v>
      </c>
      <c r="D379" s="629">
        <v>4607091384246</v>
      </c>
      <c r="E379" s="629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8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31"/>
      <c r="R379" s="631"/>
      <c r="S379" s="631"/>
      <c r="T379" s="632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603</v>
      </c>
      <c r="B380" s="63" t="s">
        <v>604</v>
      </c>
      <c r="C380" s="36">
        <v>4301051660</v>
      </c>
      <c r="D380" s="629">
        <v>4607091384253</v>
      </c>
      <c r="E380" s="629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8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31"/>
      <c r="R380" s="631"/>
      <c r="S380" s="631"/>
      <c r="T380" s="63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36"/>
      <c r="B381" s="636"/>
      <c r="C381" s="636"/>
      <c r="D381" s="636"/>
      <c r="E381" s="636"/>
      <c r="F381" s="636"/>
      <c r="G381" s="636"/>
      <c r="H381" s="636"/>
      <c r="I381" s="636"/>
      <c r="J381" s="636"/>
      <c r="K381" s="636"/>
      <c r="L381" s="636"/>
      <c r="M381" s="636"/>
      <c r="N381" s="636"/>
      <c r="O381" s="637"/>
      <c r="P381" s="633" t="s">
        <v>40</v>
      </c>
      <c r="Q381" s="634"/>
      <c r="R381" s="634"/>
      <c r="S381" s="634"/>
      <c r="T381" s="634"/>
      <c r="U381" s="634"/>
      <c r="V381" s="635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36"/>
      <c r="B382" s="636"/>
      <c r="C382" s="636"/>
      <c r="D382" s="636"/>
      <c r="E382" s="636"/>
      <c r="F382" s="636"/>
      <c r="G382" s="636"/>
      <c r="H382" s="636"/>
      <c r="I382" s="636"/>
      <c r="J382" s="636"/>
      <c r="K382" s="636"/>
      <c r="L382" s="636"/>
      <c r="M382" s="636"/>
      <c r="N382" s="636"/>
      <c r="O382" s="637"/>
      <c r="P382" s="633" t="s">
        <v>40</v>
      </c>
      <c r="Q382" s="634"/>
      <c r="R382" s="634"/>
      <c r="S382" s="634"/>
      <c r="T382" s="634"/>
      <c r="U382" s="634"/>
      <c r="V382" s="635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28" t="s">
        <v>174</v>
      </c>
      <c r="B383" s="628"/>
      <c r="C383" s="628"/>
      <c r="D383" s="628"/>
      <c r="E383" s="628"/>
      <c r="F383" s="628"/>
      <c r="G383" s="628"/>
      <c r="H383" s="628"/>
      <c r="I383" s="628"/>
      <c r="J383" s="628"/>
      <c r="K383" s="628"/>
      <c r="L383" s="628"/>
      <c r="M383" s="628"/>
      <c r="N383" s="628"/>
      <c r="O383" s="628"/>
      <c r="P383" s="628"/>
      <c r="Q383" s="628"/>
      <c r="R383" s="628"/>
      <c r="S383" s="628"/>
      <c r="T383" s="628"/>
      <c r="U383" s="628"/>
      <c r="V383" s="628"/>
      <c r="W383" s="628"/>
      <c r="X383" s="628"/>
      <c r="Y383" s="628"/>
      <c r="Z383" s="628"/>
      <c r="AA383" s="66"/>
      <c r="AB383" s="66"/>
      <c r="AC383" s="80"/>
    </row>
    <row r="384" spans="1:68" ht="27" customHeight="1" x14ac:dyDescent="0.25">
      <c r="A384" s="63" t="s">
        <v>605</v>
      </c>
      <c r="B384" s="63" t="s">
        <v>606</v>
      </c>
      <c r="C384" s="36">
        <v>4301060441</v>
      </c>
      <c r="D384" s="629">
        <v>4607091389357</v>
      </c>
      <c r="E384" s="629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81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31"/>
      <c r="R384" s="631"/>
      <c r="S384" s="631"/>
      <c r="T384" s="63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36"/>
      <c r="B385" s="636"/>
      <c r="C385" s="636"/>
      <c r="D385" s="636"/>
      <c r="E385" s="636"/>
      <c r="F385" s="636"/>
      <c r="G385" s="636"/>
      <c r="H385" s="636"/>
      <c r="I385" s="636"/>
      <c r="J385" s="636"/>
      <c r="K385" s="636"/>
      <c r="L385" s="636"/>
      <c r="M385" s="636"/>
      <c r="N385" s="636"/>
      <c r="O385" s="637"/>
      <c r="P385" s="633" t="s">
        <v>40</v>
      </c>
      <c r="Q385" s="634"/>
      <c r="R385" s="634"/>
      <c r="S385" s="634"/>
      <c r="T385" s="634"/>
      <c r="U385" s="634"/>
      <c r="V385" s="635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36"/>
      <c r="B386" s="636"/>
      <c r="C386" s="636"/>
      <c r="D386" s="636"/>
      <c r="E386" s="636"/>
      <c r="F386" s="636"/>
      <c r="G386" s="636"/>
      <c r="H386" s="636"/>
      <c r="I386" s="636"/>
      <c r="J386" s="636"/>
      <c r="K386" s="636"/>
      <c r="L386" s="636"/>
      <c r="M386" s="636"/>
      <c r="N386" s="636"/>
      <c r="O386" s="637"/>
      <c r="P386" s="633" t="s">
        <v>40</v>
      </c>
      <c r="Q386" s="634"/>
      <c r="R386" s="634"/>
      <c r="S386" s="634"/>
      <c r="T386" s="634"/>
      <c r="U386" s="634"/>
      <c r="V386" s="635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26" t="s">
        <v>608</v>
      </c>
      <c r="B387" s="626"/>
      <c r="C387" s="626"/>
      <c r="D387" s="626"/>
      <c r="E387" s="626"/>
      <c r="F387" s="626"/>
      <c r="G387" s="626"/>
      <c r="H387" s="626"/>
      <c r="I387" s="626"/>
      <c r="J387" s="626"/>
      <c r="K387" s="626"/>
      <c r="L387" s="626"/>
      <c r="M387" s="626"/>
      <c r="N387" s="626"/>
      <c r="O387" s="626"/>
      <c r="P387" s="626"/>
      <c r="Q387" s="626"/>
      <c r="R387" s="626"/>
      <c r="S387" s="626"/>
      <c r="T387" s="626"/>
      <c r="U387" s="626"/>
      <c r="V387" s="626"/>
      <c r="W387" s="626"/>
      <c r="X387" s="626"/>
      <c r="Y387" s="626"/>
      <c r="Z387" s="626"/>
      <c r="AA387" s="54"/>
      <c r="AB387" s="54"/>
      <c r="AC387" s="54"/>
    </row>
    <row r="388" spans="1:68" ht="16.5" customHeight="1" x14ac:dyDescent="0.25">
      <c r="A388" s="627" t="s">
        <v>609</v>
      </c>
      <c r="B388" s="627"/>
      <c r="C388" s="627"/>
      <c r="D388" s="627"/>
      <c r="E388" s="627"/>
      <c r="F388" s="627"/>
      <c r="G388" s="627"/>
      <c r="H388" s="627"/>
      <c r="I388" s="627"/>
      <c r="J388" s="627"/>
      <c r="K388" s="627"/>
      <c r="L388" s="627"/>
      <c r="M388" s="627"/>
      <c r="N388" s="627"/>
      <c r="O388" s="627"/>
      <c r="P388" s="627"/>
      <c r="Q388" s="627"/>
      <c r="R388" s="627"/>
      <c r="S388" s="627"/>
      <c r="T388" s="627"/>
      <c r="U388" s="627"/>
      <c r="V388" s="627"/>
      <c r="W388" s="627"/>
      <c r="X388" s="627"/>
      <c r="Y388" s="627"/>
      <c r="Z388" s="627"/>
      <c r="AA388" s="65"/>
      <c r="AB388" s="65"/>
      <c r="AC388" s="79"/>
    </row>
    <row r="389" spans="1:68" ht="14.25" customHeight="1" x14ac:dyDescent="0.25">
      <c r="A389" s="628" t="s">
        <v>76</v>
      </c>
      <c r="B389" s="628"/>
      <c r="C389" s="628"/>
      <c r="D389" s="628"/>
      <c r="E389" s="628"/>
      <c r="F389" s="628"/>
      <c r="G389" s="628"/>
      <c r="H389" s="628"/>
      <c r="I389" s="628"/>
      <c r="J389" s="628"/>
      <c r="K389" s="628"/>
      <c r="L389" s="628"/>
      <c r="M389" s="628"/>
      <c r="N389" s="628"/>
      <c r="O389" s="628"/>
      <c r="P389" s="628"/>
      <c r="Q389" s="628"/>
      <c r="R389" s="628"/>
      <c r="S389" s="628"/>
      <c r="T389" s="628"/>
      <c r="U389" s="628"/>
      <c r="V389" s="628"/>
      <c r="W389" s="628"/>
      <c r="X389" s="628"/>
      <c r="Y389" s="628"/>
      <c r="Z389" s="628"/>
      <c r="AA389" s="66"/>
      <c r="AB389" s="66"/>
      <c r="AC389" s="80"/>
    </row>
    <row r="390" spans="1:68" ht="27" customHeight="1" x14ac:dyDescent="0.25">
      <c r="A390" s="63" t="s">
        <v>610</v>
      </c>
      <c r="B390" s="63" t="s">
        <v>611</v>
      </c>
      <c r="C390" s="36">
        <v>4301031405</v>
      </c>
      <c r="D390" s="629">
        <v>4680115886100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8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0</v>
      </c>
      <c r="BN390" s="78">
        <f t="shared" ref="BN390:BN399" si="50">IFERROR(Y390*I390/H390,"0")</f>
        <v>0</v>
      </c>
      <c r="BO390" s="78">
        <f t="shared" ref="BO390:BO399" si="51">IFERROR(1/J390*(X390/H390),"0")</f>
        <v>0</v>
      </c>
      <c r="BP390" s="78">
        <f t="shared" ref="BP390:BP399" si="52">IFERROR(1/J390*(Y390/H390),"0")</f>
        <v>0</v>
      </c>
    </row>
    <row r="391" spans="1:68" ht="27" customHeight="1" x14ac:dyDescent="0.25">
      <c r="A391" s="63" t="s">
        <v>613</v>
      </c>
      <c r="B391" s="63" t="s">
        <v>614</v>
      </c>
      <c r="C391" s="36">
        <v>4301031406</v>
      </c>
      <c r="D391" s="629">
        <v>4680115886117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613</v>
      </c>
      <c r="B392" s="63" t="s">
        <v>616</v>
      </c>
      <c r="C392" s="36">
        <v>4301031382</v>
      </c>
      <c r="D392" s="629">
        <v>4680115886117</v>
      </c>
      <c r="E392" s="62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4301031402</v>
      </c>
      <c r="D393" s="629">
        <v>4680115886124</v>
      </c>
      <c r="E393" s="62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620</v>
      </c>
      <c r="B394" s="63" t="s">
        <v>621</v>
      </c>
      <c r="C394" s="36">
        <v>4301031366</v>
      </c>
      <c r="D394" s="629">
        <v>4680115883147</v>
      </c>
      <c r="E394" s="629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 x14ac:dyDescent="0.25">
      <c r="A395" s="63" t="s">
        <v>622</v>
      </c>
      <c r="B395" s="63" t="s">
        <v>623</v>
      </c>
      <c r="C395" s="36">
        <v>4301031362</v>
      </c>
      <c r="D395" s="629">
        <v>4607091384338</v>
      </c>
      <c r="E395" s="629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customHeight="1" x14ac:dyDescent="0.25">
      <c r="A396" s="63" t="s">
        <v>624</v>
      </c>
      <c r="B396" s="63" t="s">
        <v>625</v>
      </c>
      <c r="C396" s="36">
        <v>4301031361</v>
      </c>
      <c r="D396" s="629">
        <v>4607091389524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4301031364</v>
      </c>
      <c r="D397" s="629">
        <v>4680115883161</v>
      </c>
      <c r="E397" s="629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4301031358</v>
      </c>
      <c r="D398" s="629">
        <v>4607091389531</v>
      </c>
      <c r="E398" s="629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8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31"/>
      <c r="R398" s="631"/>
      <c r="S398" s="631"/>
      <c r="T398" s="63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customHeight="1" x14ac:dyDescent="0.25">
      <c r="A399" s="63" t="s">
        <v>633</v>
      </c>
      <c r="B399" s="63" t="s">
        <v>634</v>
      </c>
      <c r="C399" s="36">
        <v>4301031360</v>
      </c>
      <c r="D399" s="629">
        <v>4607091384345</v>
      </c>
      <c r="E399" s="62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8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31"/>
      <c r="R399" s="631"/>
      <c r="S399" s="631"/>
      <c r="T399" s="63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 x14ac:dyDescent="0.2">
      <c r="A400" s="636"/>
      <c r="B400" s="636"/>
      <c r="C400" s="636"/>
      <c r="D400" s="636"/>
      <c r="E400" s="636"/>
      <c r="F400" s="636"/>
      <c r="G400" s="636"/>
      <c r="H400" s="636"/>
      <c r="I400" s="636"/>
      <c r="J400" s="636"/>
      <c r="K400" s="636"/>
      <c r="L400" s="636"/>
      <c r="M400" s="636"/>
      <c r="N400" s="636"/>
      <c r="O400" s="637"/>
      <c r="P400" s="633" t="s">
        <v>40</v>
      </c>
      <c r="Q400" s="634"/>
      <c r="R400" s="634"/>
      <c r="S400" s="634"/>
      <c r="T400" s="634"/>
      <c r="U400" s="634"/>
      <c r="V400" s="635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36"/>
      <c r="B401" s="636"/>
      <c r="C401" s="636"/>
      <c r="D401" s="636"/>
      <c r="E401" s="636"/>
      <c r="F401" s="636"/>
      <c r="G401" s="636"/>
      <c r="H401" s="636"/>
      <c r="I401" s="636"/>
      <c r="J401" s="636"/>
      <c r="K401" s="636"/>
      <c r="L401" s="636"/>
      <c r="M401" s="636"/>
      <c r="N401" s="636"/>
      <c r="O401" s="637"/>
      <c r="P401" s="633" t="s">
        <v>40</v>
      </c>
      <c r="Q401" s="634"/>
      <c r="R401" s="634"/>
      <c r="S401" s="634"/>
      <c r="T401" s="634"/>
      <c r="U401" s="634"/>
      <c r="V401" s="635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28" t="s">
        <v>82</v>
      </c>
      <c r="B402" s="628"/>
      <c r="C402" s="628"/>
      <c r="D402" s="628"/>
      <c r="E402" s="628"/>
      <c r="F402" s="628"/>
      <c r="G402" s="628"/>
      <c r="H402" s="628"/>
      <c r="I402" s="628"/>
      <c r="J402" s="628"/>
      <c r="K402" s="628"/>
      <c r="L402" s="628"/>
      <c r="M402" s="628"/>
      <c r="N402" s="628"/>
      <c r="O402" s="628"/>
      <c r="P402" s="628"/>
      <c r="Q402" s="628"/>
      <c r="R402" s="628"/>
      <c r="S402" s="628"/>
      <c r="T402" s="628"/>
      <c r="U402" s="628"/>
      <c r="V402" s="628"/>
      <c r="W402" s="628"/>
      <c r="X402" s="628"/>
      <c r="Y402" s="628"/>
      <c r="Z402" s="628"/>
      <c r="AA402" s="66"/>
      <c r="AB402" s="66"/>
      <c r="AC402" s="80"/>
    </row>
    <row r="403" spans="1:68" ht="27" customHeight="1" x14ac:dyDescent="0.25">
      <c r="A403" s="63" t="s">
        <v>635</v>
      </c>
      <c r="B403" s="63" t="s">
        <v>636</v>
      </c>
      <c r="C403" s="36">
        <v>4301051284</v>
      </c>
      <c r="D403" s="629">
        <v>4607091384352</v>
      </c>
      <c r="E403" s="629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8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31"/>
      <c r="R403" s="631"/>
      <c r="S403" s="631"/>
      <c r="T403" s="63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638</v>
      </c>
      <c r="B404" s="63" t="s">
        <v>639</v>
      </c>
      <c r="C404" s="36">
        <v>4301051431</v>
      </c>
      <c r="D404" s="629">
        <v>4607091389654</v>
      </c>
      <c r="E404" s="629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8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31"/>
      <c r="R404" s="631"/>
      <c r="S404" s="631"/>
      <c r="T404" s="63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6"/>
      <c r="B405" s="636"/>
      <c r="C405" s="636"/>
      <c r="D405" s="636"/>
      <c r="E405" s="636"/>
      <c r="F405" s="636"/>
      <c r="G405" s="636"/>
      <c r="H405" s="636"/>
      <c r="I405" s="636"/>
      <c r="J405" s="636"/>
      <c r="K405" s="636"/>
      <c r="L405" s="636"/>
      <c r="M405" s="636"/>
      <c r="N405" s="636"/>
      <c r="O405" s="637"/>
      <c r="P405" s="633" t="s">
        <v>40</v>
      </c>
      <c r="Q405" s="634"/>
      <c r="R405" s="634"/>
      <c r="S405" s="634"/>
      <c r="T405" s="634"/>
      <c r="U405" s="634"/>
      <c r="V405" s="635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36"/>
      <c r="B406" s="636"/>
      <c r="C406" s="636"/>
      <c r="D406" s="636"/>
      <c r="E406" s="636"/>
      <c r="F406" s="636"/>
      <c r="G406" s="636"/>
      <c r="H406" s="636"/>
      <c r="I406" s="636"/>
      <c r="J406" s="636"/>
      <c r="K406" s="636"/>
      <c r="L406" s="636"/>
      <c r="M406" s="636"/>
      <c r="N406" s="636"/>
      <c r="O406" s="637"/>
      <c r="P406" s="633" t="s">
        <v>40</v>
      </c>
      <c r="Q406" s="634"/>
      <c r="R406" s="634"/>
      <c r="S406" s="634"/>
      <c r="T406" s="634"/>
      <c r="U406" s="634"/>
      <c r="V406" s="635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27" t="s">
        <v>641</v>
      </c>
      <c r="B407" s="627"/>
      <c r="C407" s="627"/>
      <c r="D407" s="627"/>
      <c r="E407" s="627"/>
      <c r="F407" s="627"/>
      <c r="G407" s="627"/>
      <c r="H407" s="627"/>
      <c r="I407" s="627"/>
      <c r="J407" s="627"/>
      <c r="K407" s="627"/>
      <c r="L407" s="627"/>
      <c r="M407" s="627"/>
      <c r="N407" s="627"/>
      <c r="O407" s="627"/>
      <c r="P407" s="627"/>
      <c r="Q407" s="627"/>
      <c r="R407" s="627"/>
      <c r="S407" s="627"/>
      <c r="T407" s="627"/>
      <c r="U407" s="627"/>
      <c r="V407" s="627"/>
      <c r="W407" s="627"/>
      <c r="X407" s="627"/>
      <c r="Y407" s="627"/>
      <c r="Z407" s="627"/>
      <c r="AA407" s="65"/>
      <c r="AB407" s="65"/>
      <c r="AC407" s="79"/>
    </row>
    <row r="408" spans="1:68" ht="14.25" customHeight="1" x14ac:dyDescent="0.25">
      <c r="A408" s="628" t="s">
        <v>144</v>
      </c>
      <c r="B408" s="628"/>
      <c r="C408" s="628"/>
      <c r="D408" s="628"/>
      <c r="E408" s="628"/>
      <c r="F408" s="628"/>
      <c r="G408" s="628"/>
      <c r="H408" s="628"/>
      <c r="I408" s="628"/>
      <c r="J408" s="628"/>
      <c r="K408" s="628"/>
      <c r="L408" s="628"/>
      <c r="M408" s="628"/>
      <c r="N408" s="628"/>
      <c r="O408" s="628"/>
      <c r="P408" s="628"/>
      <c r="Q408" s="628"/>
      <c r="R408" s="628"/>
      <c r="S408" s="628"/>
      <c r="T408" s="628"/>
      <c r="U408" s="628"/>
      <c r="V408" s="628"/>
      <c r="W408" s="628"/>
      <c r="X408" s="628"/>
      <c r="Y408" s="628"/>
      <c r="Z408" s="628"/>
      <c r="AA408" s="66"/>
      <c r="AB408" s="66"/>
      <c r="AC408" s="80"/>
    </row>
    <row r="409" spans="1:68" ht="27" customHeight="1" x14ac:dyDescent="0.25">
      <c r="A409" s="63" t="s">
        <v>642</v>
      </c>
      <c r="B409" s="63" t="s">
        <v>643</v>
      </c>
      <c r="C409" s="36">
        <v>4301020319</v>
      </c>
      <c r="D409" s="629">
        <v>4680115885240</v>
      </c>
      <c r="E409" s="629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31"/>
      <c r="R409" s="631"/>
      <c r="S409" s="631"/>
      <c r="T409" s="63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36"/>
      <c r="B410" s="636"/>
      <c r="C410" s="636"/>
      <c r="D410" s="636"/>
      <c r="E410" s="636"/>
      <c r="F410" s="636"/>
      <c r="G410" s="636"/>
      <c r="H410" s="636"/>
      <c r="I410" s="636"/>
      <c r="J410" s="636"/>
      <c r="K410" s="636"/>
      <c r="L410" s="636"/>
      <c r="M410" s="636"/>
      <c r="N410" s="636"/>
      <c r="O410" s="637"/>
      <c r="P410" s="633" t="s">
        <v>40</v>
      </c>
      <c r="Q410" s="634"/>
      <c r="R410" s="634"/>
      <c r="S410" s="634"/>
      <c r="T410" s="634"/>
      <c r="U410" s="634"/>
      <c r="V410" s="63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36"/>
      <c r="B411" s="636"/>
      <c r="C411" s="636"/>
      <c r="D411" s="636"/>
      <c r="E411" s="636"/>
      <c r="F411" s="636"/>
      <c r="G411" s="636"/>
      <c r="H411" s="636"/>
      <c r="I411" s="636"/>
      <c r="J411" s="636"/>
      <c r="K411" s="636"/>
      <c r="L411" s="636"/>
      <c r="M411" s="636"/>
      <c r="N411" s="636"/>
      <c r="O411" s="637"/>
      <c r="P411" s="633" t="s">
        <v>40</v>
      </c>
      <c r="Q411" s="634"/>
      <c r="R411" s="634"/>
      <c r="S411" s="634"/>
      <c r="T411" s="634"/>
      <c r="U411" s="634"/>
      <c r="V411" s="63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28" t="s">
        <v>76</v>
      </c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8"/>
      <c r="P412" s="628"/>
      <c r="Q412" s="628"/>
      <c r="R412" s="628"/>
      <c r="S412" s="628"/>
      <c r="T412" s="628"/>
      <c r="U412" s="628"/>
      <c r="V412" s="628"/>
      <c r="W412" s="628"/>
      <c r="X412" s="628"/>
      <c r="Y412" s="628"/>
      <c r="Z412" s="628"/>
      <c r="AA412" s="66"/>
      <c r="AB412" s="66"/>
      <c r="AC412" s="80"/>
    </row>
    <row r="413" spans="1:68" ht="27" customHeight="1" x14ac:dyDescent="0.25">
      <c r="A413" s="63" t="s">
        <v>645</v>
      </c>
      <c r="B413" s="63" t="s">
        <v>646</v>
      </c>
      <c r="C413" s="36">
        <v>4301031403</v>
      </c>
      <c r="D413" s="629">
        <v>4680115886094</v>
      </c>
      <c r="E413" s="629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4301031363</v>
      </c>
      <c r="D414" s="629">
        <v>4607091389425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651</v>
      </c>
      <c r="B415" s="63" t="s">
        <v>652</v>
      </c>
      <c r="C415" s="36">
        <v>4301031373</v>
      </c>
      <c r="D415" s="629">
        <v>4680115880771</v>
      </c>
      <c r="E415" s="629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8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31"/>
      <c r="R415" s="631"/>
      <c r="S415" s="631"/>
      <c r="T415" s="63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654</v>
      </c>
      <c r="B416" s="63" t="s">
        <v>655</v>
      </c>
      <c r="C416" s="36">
        <v>4301031359</v>
      </c>
      <c r="D416" s="629">
        <v>4607091389500</v>
      </c>
      <c r="E416" s="629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83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31"/>
      <c r="R416" s="631"/>
      <c r="S416" s="631"/>
      <c r="T416" s="63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6"/>
      <c r="B417" s="636"/>
      <c r="C417" s="636"/>
      <c r="D417" s="636"/>
      <c r="E417" s="636"/>
      <c r="F417" s="636"/>
      <c r="G417" s="636"/>
      <c r="H417" s="636"/>
      <c r="I417" s="636"/>
      <c r="J417" s="636"/>
      <c r="K417" s="636"/>
      <c r="L417" s="636"/>
      <c r="M417" s="636"/>
      <c r="N417" s="636"/>
      <c r="O417" s="637"/>
      <c r="P417" s="633" t="s">
        <v>40</v>
      </c>
      <c r="Q417" s="634"/>
      <c r="R417" s="634"/>
      <c r="S417" s="634"/>
      <c r="T417" s="634"/>
      <c r="U417" s="634"/>
      <c r="V417" s="635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36"/>
      <c r="B418" s="636"/>
      <c r="C418" s="636"/>
      <c r="D418" s="636"/>
      <c r="E418" s="636"/>
      <c r="F418" s="636"/>
      <c r="G418" s="636"/>
      <c r="H418" s="636"/>
      <c r="I418" s="636"/>
      <c r="J418" s="636"/>
      <c r="K418" s="636"/>
      <c r="L418" s="636"/>
      <c r="M418" s="636"/>
      <c r="N418" s="636"/>
      <c r="O418" s="637"/>
      <c r="P418" s="633" t="s">
        <v>40</v>
      </c>
      <c r="Q418" s="634"/>
      <c r="R418" s="634"/>
      <c r="S418" s="634"/>
      <c r="T418" s="634"/>
      <c r="U418" s="634"/>
      <c r="V418" s="635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27" t="s">
        <v>656</v>
      </c>
      <c r="B419" s="627"/>
      <c r="C419" s="627"/>
      <c r="D419" s="627"/>
      <c r="E419" s="627"/>
      <c r="F419" s="627"/>
      <c r="G419" s="627"/>
      <c r="H419" s="627"/>
      <c r="I419" s="627"/>
      <c r="J419" s="627"/>
      <c r="K419" s="627"/>
      <c r="L419" s="627"/>
      <c r="M419" s="627"/>
      <c r="N419" s="627"/>
      <c r="O419" s="627"/>
      <c r="P419" s="627"/>
      <c r="Q419" s="627"/>
      <c r="R419" s="627"/>
      <c r="S419" s="627"/>
      <c r="T419" s="627"/>
      <c r="U419" s="627"/>
      <c r="V419" s="627"/>
      <c r="W419" s="627"/>
      <c r="X419" s="627"/>
      <c r="Y419" s="627"/>
      <c r="Z419" s="627"/>
      <c r="AA419" s="65"/>
      <c r="AB419" s="65"/>
      <c r="AC419" s="79"/>
    </row>
    <row r="420" spans="1:68" ht="14.25" customHeight="1" x14ac:dyDescent="0.25">
      <c r="A420" s="628" t="s">
        <v>76</v>
      </c>
      <c r="B420" s="628"/>
      <c r="C420" s="628"/>
      <c r="D420" s="628"/>
      <c r="E420" s="628"/>
      <c r="F420" s="628"/>
      <c r="G420" s="628"/>
      <c r="H420" s="628"/>
      <c r="I420" s="628"/>
      <c r="J420" s="628"/>
      <c r="K420" s="628"/>
      <c r="L420" s="628"/>
      <c r="M420" s="628"/>
      <c r="N420" s="628"/>
      <c r="O420" s="628"/>
      <c r="P420" s="628"/>
      <c r="Q420" s="628"/>
      <c r="R420" s="628"/>
      <c r="S420" s="628"/>
      <c r="T420" s="628"/>
      <c r="U420" s="628"/>
      <c r="V420" s="628"/>
      <c r="W420" s="628"/>
      <c r="X420" s="628"/>
      <c r="Y420" s="628"/>
      <c r="Z420" s="628"/>
      <c r="AA420" s="66"/>
      <c r="AB420" s="66"/>
      <c r="AC420" s="80"/>
    </row>
    <row r="421" spans="1:68" ht="27" customHeight="1" x14ac:dyDescent="0.25">
      <c r="A421" s="63" t="s">
        <v>657</v>
      </c>
      <c r="B421" s="63" t="s">
        <v>658</v>
      </c>
      <c r="C421" s="36">
        <v>4301031347</v>
      </c>
      <c r="D421" s="629">
        <v>4680115885110</v>
      </c>
      <c r="E421" s="629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83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31"/>
      <c r="R421" s="631"/>
      <c r="S421" s="631"/>
      <c r="T421" s="632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36"/>
      <c r="B422" s="636"/>
      <c r="C422" s="636"/>
      <c r="D422" s="636"/>
      <c r="E422" s="636"/>
      <c r="F422" s="636"/>
      <c r="G422" s="636"/>
      <c r="H422" s="636"/>
      <c r="I422" s="636"/>
      <c r="J422" s="636"/>
      <c r="K422" s="636"/>
      <c r="L422" s="636"/>
      <c r="M422" s="636"/>
      <c r="N422" s="636"/>
      <c r="O422" s="637"/>
      <c r="P422" s="633" t="s">
        <v>40</v>
      </c>
      <c r="Q422" s="634"/>
      <c r="R422" s="634"/>
      <c r="S422" s="634"/>
      <c r="T422" s="634"/>
      <c r="U422" s="634"/>
      <c r="V422" s="635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36"/>
      <c r="B423" s="636"/>
      <c r="C423" s="636"/>
      <c r="D423" s="636"/>
      <c r="E423" s="636"/>
      <c r="F423" s="636"/>
      <c r="G423" s="636"/>
      <c r="H423" s="636"/>
      <c r="I423" s="636"/>
      <c r="J423" s="636"/>
      <c r="K423" s="636"/>
      <c r="L423" s="636"/>
      <c r="M423" s="636"/>
      <c r="N423" s="636"/>
      <c r="O423" s="637"/>
      <c r="P423" s="633" t="s">
        <v>40</v>
      </c>
      <c r="Q423" s="634"/>
      <c r="R423" s="634"/>
      <c r="S423" s="634"/>
      <c r="T423" s="634"/>
      <c r="U423" s="634"/>
      <c r="V423" s="635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27" t="s">
        <v>660</v>
      </c>
      <c r="B424" s="627"/>
      <c r="C424" s="627"/>
      <c r="D424" s="627"/>
      <c r="E424" s="627"/>
      <c r="F424" s="627"/>
      <c r="G424" s="627"/>
      <c r="H424" s="627"/>
      <c r="I424" s="627"/>
      <c r="J424" s="627"/>
      <c r="K424" s="627"/>
      <c r="L424" s="627"/>
      <c r="M424" s="627"/>
      <c r="N424" s="627"/>
      <c r="O424" s="627"/>
      <c r="P424" s="627"/>
      <c r="Q424" s="627"/>
      <c r="R424" s="627"/>
      <c r="S424" s="627"/>
      <c r="T424" s="627"/>
      <c r="U424" s="627"/>
      <c r="V424" s="627"/>
      <c r="W424" s="627"/>
      <c r="X424" s="627"/>
      <c r="Y424" s="627"/>
      <c r="Z424" s="627"/>
      <c r="AA424" s="65"/>
      <c r="AB424" s="65"/>
      <c r="AC424" s="79"/>
    </row>
    <row r="425" spans="1:68" ht="14.25" customHeight="1" x14ac:dyDescent="0.25">
      <c r="A425" s="628" t="s">
        <v>76</v>
      </c>
      <c r="B425" s="628"/>
      <c r="C425" s="628"/>
      <c r="D425" s="628"/>
      <c r="E425" s="628"/>
      <c r="F425" s="628"/>
      <c r="G425" s="628"/>
      <c r="H425" s="628"/>
      <c r="I425" s="628"/>
      <c r="J425" s="628"/>
      <c r="K425" s="628"/>
      <c r="L425" s="628"/>
      <c r="M425" s="628"/>
      <c r="N425" s="628"/>
      <c r="O425" s="628"/>
      <c r="P425" s="628"/>
      <c r="Q425" s="628"/>
      <c r="R425" s="628"/>
      <c r="S425" s="628"/>
      <c r="T425" s="628"/>
      <c r="U425" s="628"/>
      <c r="V425" s="628"/>
      <c r="W425" s="628"/>
      <c r="X425" s="628"/>
      <c r="Y425" s="628"/>
      <c r="Z425" s="628"/>
      <c r="AA425" s="66"/>
      <c r="AB425" s="66"/>
      <c r="AC425" s="80"/>
    </row>
    <row r="426" spans="1:68" ht="27" customHeight="1" x14ac:dyDescent="0.25">
      <c r="A426" s="63" t="s">
        <v>661</v>
      </c>
      <c r="B426" s="63" t="s">
        <v>662</v>
      </c>
      <c r="C426" s="36">
        <v>4301031261</v>
      </c>
      <c r="D426" s="629">
        <v>4680115885103</v>
      </c>
      <c r="E426" s="629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8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31"/>
      <c r="R426" s="631"/>
      <c r="S426" s="631"/>
      <c r="T426" s="632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36"/>
      <c r="B427" s="636"/>
      <c r="C427" s="636"/>
      <c r="D427" s="636"/>
      <c r="E427" s="636"/>
      <c r="F427" s="636"/>
      <c r="G427" s="636"/>
      <c r="H427" s="636"/>
      <c r="I427" s="636"/>
      <c r="J427" s="636"/>
      <c r="K427" s="636"/>
      <c r="L427" s="636"/>
      <c r="M427" s="636"/>
      <c r="N427" s="636"/>
      <c r="O427" s="637"/>
      <c r="P427" s="633" t="s">
        <v>40</v>
      </c>
      <c r="Q427" s="634"/>
      <c r="R427" s="634"/>
      <c r="S427" s="634"/>
      <c r="T427" s="634"/>
      <c r="U427" s="634"/>
      <c r="V427" s="635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36"/>
      <c r="B428" s="636"/>
      <c r="C428" s="636"/>
      <c r="D428" s="636"/>
      <c r="E428" s="636"/>
      <c r="F428" s="636"/>
      <c r="G428" s="636"/>
      <c r="H428" s="636"/>
      <c r="I428" s="636"/>
      <c r="J428" s="636"/>
      <c r="K428" s="636"/>
      <c r="L428" s="636"/>
      <c r="M428" s="636"/>
      <c r="N428" s="636"/>
      <c r="O428" s="637"/>
      <c r="P428" s="633" t="s">
        <v>40</v>
      </c>
      <c r="Q428" s="634"/>
      <c r="R428" s="634"/>
      <c r="S428" s="634"/>
      <c r="T428" s="634"/>
      <c r="U428" s="634"/>
      <c r="V428" s="635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26" t="s">
        <v>664</v>
      </c>
      <c r="B429" s="626"/>
      <c r="C429" s="626"/>
      <c r="D429" s="626"/>
      <c r="E429" s="626"/>
      <c r="F429" s="626"/>
      <c r="G429" s="626"/>
      <c r="H429" s="626"/>
      <c r="I429" s="626"/>
      <c r="J429" s="626"/>
      <c r="K429" s="626"/>
      <c r="L429" s="626"/>
      <c r="M429" s="626"/>
      <c r="N429" s="626"/>
      <c r="O429" s="626"/>
      <c r="P429" s="626"/>
      <c r="Q429" s="626"/>
      <c r="R429" s="626"/>
      <c r="S429" s="626"/>
      <c r="T429" s="626"/>
      <c r="U429" s="626"/>
      <c r="V429" s="626"/>
      <c r="W429" s="626"/>
      <c r="X429" s="626"/>
      <c r="Y429" s="626"/>
      <c r="Z429" s="626"/>
      <c r="AA429" s="54"/>
      <c r="AB429" s="54"/>
      <c r="AC429" s="54"/>
    </row>
    <row r="430" spans="1:68" ht="16.5" customHeight="1" x14ac:dyDescent="0.25">
      <c r="A430" s="627" t="s">
        <v>664</v>
      </c>
      <c r="B430" s="627"/>
      <c r="C430" s="627"/>
      <c r="D430" s="627"/>
      <c r="E430" s="627"/>
      <c r="F430" s="627"/>
      <c r="G430" s="627"/>
      <c r="H430" s="627"/>
      <c r="I430" s="627"/>
      <c r="J430" s="627"/>
      <c r="K430" s="627"/>
      <c r="L430" s="627"/>
      <c r="M430" s="627"/>
      <c r="N430" s="627"/>
      <c r="O430" s="627"/>
      <c r="P430" s="627"/>
      <c r="Q430" s="627"/>
      <c r="R430" s="627"/>
      <c r="S430" s="627"/>
      <c r="T430" s="627"/>
      <c r="U430" s="627"/>
      <c r="V430" s="627"/>
      <c r="W430" s="627"/>
      <c r="X430" s="627"/>
      <c r="Y430" s="627"/>
      <c r="Z430" s="627"/>
      <c r="AA430" s="65"/>
      <c r="AB430" s="65"/>
      <c r="AC430" s="79"/>
    </row>
    <row r="431" spans="1:68" ht="14.25" customHeight="1" x14ac:dyDescent="0.25">
      <c r="A431" s="628" t="s">
        <v>112</v>
      </c>
      <c r="B431" s="628"/>
      <c r="C431" s="628"/>
      <c r="D431" s="628"/>
      <c r="E431" s="628"/>
      <c r="F431" s="628"/>
      <c r="G431" s="628"/>
      <c r="H431" s="628"/>
      <c r="I431" s="628"/>
      <c r="J431" s="628"/>
      <c r="K431" s="628"/>
      <c r="L431" s="628"/>
      <c r="M431" s="628"/>
      <c r="N431" s="628"/>
      <c r="O431" s="628"/>
      <c r="P431" s="628"/>
      <c r="Q431" s="628"/>
      <c r="R431" s="628"/>
      <c r="S431" s="628"/>
      <c r="T431" s="628"/>
      <c r="U431" s="628"/>
      <c r="V431" s="628"/>
      <c r="W431" s="628"/>
      <c r="X431" s="628"/>
      <c r="Y431" s="628"/>
      <c r="Z431" s="628"/>
      <c r="AA431" s="66"/>
      <c r="AB431" s="66"/>
      <c r="AC431" s="80"/>
    </row>
    <row r="432" spans="1:68" ht="27" customHeight="1" x14ac:dyDescent="0.25">
      <c r="A432" s="63" t="s">
        <v>665</v>
      </c>
      <c r="B432" s="63" t="s">
        <v>666</v>
      </c>
      <c r="C432" s="36">
        <v>4301011795</v>
      </c>
      <c r="D432" s="629">
        <v>4607091389067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customHeight="1" x14ac:dyDescent="0.25">
      <c r="A433" s="63" t="s">
        <v>668</v>
      </c>
      <c r="B433" s="63" t="s">
        <v>669</v>
      </c>
      <c r="C433" s="36">
        <v>4301011961</v>
      </c>
      <c r="D433" s="629">
        <v>4680115885271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3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671</v>
      </c>
      <c r="B434" s="63" t="s">
        <v>672</v>
      </c>
      <c r="C434" s="36">
        <v>4301011376</v>
      </c>
      <c r="D434" s="629">
        <v>4680115885226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customHeight="1" x14ac:dyDescent="0.25">
      <c r="A435" s="63" t="s">
        <v>674</v>
      </c>
      <c r="B435" s="63" t="s">
        <v>675</v>
      </c>
      <c r="C435" s="36">
        <v>4301012145</v>
      </c>
      <c r="D435" s="629">
        <v>4607091383522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39" t="s">
        <v>676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16.5" customHeight="1" x14ac:dyDescent="0.25">
      <c r="A436" s="63" t="s">
        <v>678</v>
      </c>
      <c r="B436" s="63" t="s">
        <v>679</v>
      </c>
      <c r="C436" s="36">
        <v>4301011774</v>
      </c>
      <c r="D436" s="629">
        <v>4680115884502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4301011771</v>
      </c>
      <c r="D437" s="629">
        <v>4607091389104</v>
      </c>
      <c r="E437" s="62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8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684</v>
      </c>
      <c r="B438" s="63" t="s">
        <v>685</v>
      </c>
      <c r="C438" s="36">
        <v>4301012125</v>
      </c>
      <c r="D438" s="629">
        <v>4680115886391</v>
      </c>
      <c r="E438" s="629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686</v>
      </c>
      <c r="B439" s="63" t="s">
        <v>687</v>
      </c>
      <c r="C439" s="36">
        <v>4301012035</v>
      </c>
      <c r="D439" s="629">
        <v>4680115880603</v>
      </c>
      <c r="E439" s="629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4301012146</v>
      </c>
      <c r="D440" s="629">
        <v>4607091389999</v>
      </c>
      <c r="E440" s="629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4" t="s">
        <v>690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4301012036</v>
      </c>
      <c r="D441" s="629">
        <v>4680115882782</v>
      </c>
      <c r="E441" s="629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693</v>
      </c>
      <c r="B442" s="63" t="s">
        <v>694</v>
      </c>
      <c r="C442" s="36">
        <v>4301012050</v>
      </c>
      <c r="D442" s="629">
        <v>4680115885479</v>
      </c>
      <c r="E442" s="629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695</v>
      </c>
      <c r="B443" s="63" t="s">
        <v>696</v>
      </c>
      <c r="C443" s="36">
        <v>4301012034</v>
      </c>
      <c r="D443" s="629">
        <v>4607091389982</v>
      </c>
      <c r="E443" s="62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1"/>
      <c r="R443" s="631"/>
      <c r="S443" s="631"/>
      <c r="T443" s="63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6"/>
      <c r="B445" s="636"/>
      <c r="C445" s="636"/>
      <c r="D445" s="636"/>
      <c r="E445" s="636"/>
      <c r="F445" s="636"/>
      <c r="G445" s="636"/>
      <c r="H445" s="636"/>
      <c r="I445" s="636"/>
      <c r="J445" s="636"/>
      <c r="K445" s="636"/>
      <c r="L445" s="636"/>
      <c r="M445" s="636"/>
      <c r="N445" s="636"/>
      <c r="O445" s="637"/>
      <c r="P445" s="633" t="s">
        <v>40</v>
      </c>
      <c r="Q445" s="634"/>
      <c r="R445" s="634"/>
      <c r="S445" s="634"/>
      <c r="T445" s="634"/>
      <c r="U445" s="634"/>
      <c r="V445" s="635"/>
      <c r="W445" s="42" t="s">
        <v>0</v>
      </c>
      <c r="X445" s="43">
        <f>IFERROR(SUM(X432:X443),"0")</f>
        <v>0</v>
      </c>
      <c r="Y445" s="43">
        <f>IFERROR(SUM(Y432:Y443),"0")</f>
        <v>0</v>
      </c>
      <c r="Z445" s="42"/>
      <c r="AA445" s="67"/>
      <c r="AB445" s="67"/>
      <c r="AC445" s="67"/>
    </row>
    <row r="446" spans="1:68" ht="14.25" customHeight="1" x14ac:dyDescent="0.25">
      <c r="A446" s="628" t="s">
        <v>144</v>
      </c>
      <c r="B446" s="628"/>
      <c r="C446" s="628"/>
      <c r="D446" s="628"/>
      <c r="E446" s="628"/>
      <c r="F446" s="628"/>
      <c r="G446" s="628"/>
      <c r="H446" s="628"/>
      <c r="I446" s="628"/>
      <c r="J446" s="628"/>
      <c r="K446" s="628"/>
      <c r="L446" s="628"/>
      <c r="M446" s="628"/>
      <c r="N446" s="628"/>
      <c r="O446" s="628"/>
      <c r="P446" s="628"/>
      <c r="Q446" s="628"/>
      <c r="R446" s="628"/>
      <c r="S446" s="628"/>
      <c r="T446" s="628"/>
      <c r="U446" s="628"/>
      <c r="V446" s="628"/>
      <c r="W446" s="628"/>
      <c r="X446" s="628"/>
      <c r="Y446" s="628"/>
      <c r="Z446" s="628"/>
      <c r="AA446" s="66"/>
      <c r="AB446" s="66"/>
      <c r="AC446" s="80"/>
    </row>
    <row r="447" spans="1:68" ht="16.5" customHeight="1" x14ac:dyDescent="0.25">
      <c r="A447" s="63" t="s">
        <v>697</v>
      </c>
      <c r="B447" s="63" t="s">
        <v>698</v>
      </c>
      <c r="C447" s="36">
        <v>4301020334</v>
      </c>
      <c r="D447" s="629">
        <v>4607091388930</v>
      </c>
      <c r="E447" s="629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84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1100</v>
      </c>
      <c r="Y447" s="55">
        <f>IFERROR(IF(X447="",0,CEILING((X447/$H447),1)*$H447),"")</f>
        <v>1103.52</v>
      </c>
      <c r="Z447" s="41">
        <f>IFERROR(IF(Y447=0,"",ROUNDUP(Y447/H447,0)*0.01196),"")</f>
        <v>2.4996399999999999</v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1175</v>
      </c>
      <c r="BN447" s="78">
        <f>IFERROR(Y447*I447/H447,"0")</f>
        <v>1178.76</v>
      </c>
      <c r="BO447" s="78">
        <f>IFERROR(1/J447*(X447/H447),"0")</f>
        <v>2.0032051282051282</v>
      </c>
      <c r="BP447" s="78">
        <f>IFERROR(1/J447*(Y447/H447),"0")</f>
        <v>2.0096153846153846</v>
      </c>
    </row>
    <row r="448" spans="1:68" ht="16.5" customHeight="1" x14ac:dyDescent="0.25">
      <c r="A448" s="63" t="s">
        <v>700</v>
      </c>
      <c r="B448" s="63" t="s">
        <v>701</v>
      </c>
      <c r="C448" s="36">
        <v>4301020384</v>
      </c>
      <c r="D448" s="629">
        <v>4680115886407</v>
      </c>
      <c r="E448" s="629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84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702</v>
      </c>
      <c r="B449" s="63" t="s">
        <v>703</v>
      </c>
      <c r="C449" s="36">
        <v>4301020385</v>
      </c>
      <c r="D449" s="629">
        <v>4680115880054</v>
      </c>
      <c r="E449" s="629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8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1"/>
      <c r="R449" s="631"/>
      <c r="S449" s="631"/>
      <c r="T449" s="632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39</v>
      </c>
      <c r="X450" s="43">
        <f>IFERROR(X447/H447,"0")+IFERROR(X448/H448,"0")+IFERROR(X449/H449,"0")</f>
        <v>208.33333333333331</v>
      </c>
      <c r="Y450" s="43">
        <f>IFERROR(Y447/H447,"0")+IFERROR(Y448/H448,"0")+IFERROR(Y449/H449,"0")</f>
        <v>209</v>
      </c>
      <c r="Z450" s="43">
        <f>IFERROR(IF(Z447="",0,Z447),"0")+IFERROR(IF(Z448="",0,Z448),"0")+IFERROR(IF(Z449="",0,Z449),"0")</f>
        <v>2.4996399999999999</v>
      </c>
      <c r="AA450" s="67"/>
      <c r="AB450" s="67"/>
      <c r="AC450" s="67"/>
    </row>
    <row r="451" spans="1:68" x14ac:dyDescent="0.2">
      <c r="A451" s="636"/>
      <c r="B451" s="636"/>
      <c r="C451" s="636"/>
      <c r="D451" s="636"/>
      <c r="E451" s="636"/>
      <c r="F451" s="636"/>
      <c r="G451" s="636"/>
      <c r="H451" s="636"/>
      <c r="I451" s="636"/>
      <c r="J451" s="636"/>
      <c r="K451" s="636"/>
      <c r="L451" s="636"/>
      <c r="M451" s="636"/>
      <c r="N451" s="636"/>
      <c r="O451" s="637"/>
      <c r="P451" s="633" t="s">
        <v>40</v>
      </c>
      <c r="Q451" s="634"/>
      <c r="R451" s="634"/>
      <c r="S451" s="634"/>
      <c r="T451" s="634"/>
      <c r="U451" s="634"/>
      <c r="V451" s="635"/>
      <c r="W451" s="42" t="s">
        <v>0</v>
      </c>
      <c r="X451" s="43">
        <f>IFERROR(SUM(X447:X449),"0")</f>
        <v>1100</v>
      </c>
      <c r="Y451" s="43">
        <f>IFERROR(SUM(Y447:Y449),"0")</f>
        <v>1103.52</v>
      </c>
      <c r="Z451" s="42"/>
      <c r="AA451" s="67"/>
      <c r="AB451" s="67"/>
      <c r="AC451" s="67"/>
    </row>
    <row r="452" spans="1:68" ht="14.25" customHeight="1" x14ac:dyDescent="0.25">
      <c r="A452" s="628" t="s">
        <v>76</v>
      </c>
      <c r="B452" s="628"/>
      <c r="C452" s="628"/>
      <c r="D452" s="628"/>
      <c r="E452" s="628"/>
      <c r="F452" s="628"/>
      <c r="G452" s="628"/>
      <c r="H452" s="628"/>
      <c r="I452" s="628"/>
      <c r="J452" s="628"/>
      <c r="K452" s="628"/>
      <c r="L452" s="628"/>
      <c r="M452" s="628"/>
      <c r="N452" s="628"/>
      <c r="O452" s="628"/>
      <c r="P452" s="628"/>
      <c r="Q452" s="628"/>
      <c r="R452" s="628"/>
      <c r="S452" s="628"/>
      <c r="T452" s="628"/>
      <c r="U452" s="628"/>
      <c r="V452" s="628"/>
      <c r="W452" s="628"/>
      <c r="X452" s="628"/>
      <c r="Y452" s="628"/>
      <c r="Z452" s="628"/>
      <c r="AA452" s="66"/>
      <c r="AB452" s="66"/>
      <c r="AC452" s="80"/>
    </row>
    <row r="453" spans="1:68" ht="27" customHeight="1" x14ac:dyDescent="0.25">
      <c r="A453" s="63" t="s">
        <v>704</v>
      </c>
      <c r="B453" s="63" t="s">
        <v>705</v>
      </c>
      <c r="C453" s="36">
        <v>4301031349</v>
      </c>
      <c r="D453" s="629">
        <v>4680115883116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8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707</v>
      </c>
      <c r="B454" s="63" t="s">
        <v>708</v>
      </c>
      <c r="C454" s="36">
        <v>4301031350</v>
      </c>
      <c r="D454" s="629">
        <v>4680115883093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4301031353</v>
      </c>
      <c r="D455" s="629">
        <v>4680115883109</v>
      </c>
      <c r="E455" s="629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713</v>
      </c>
      <c r="B456" s="63" t="s">
        <v>714</v>
      </c>
      <c r="C456" s="36">
        <v>4301031419</v>
      </c>
      <c r="D456" s="629">
        <v>4680115882072</v>
      </c>
      <c r="E456" s="629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8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715</v>
      </c>
      <c r="B457" s="63" t="s">
        <v>716</v>
      </c>
      <c r="C457" s="36">
        <v>4301031418</v>
      </c>
      <c r="D457" s="629">
        <v>4680115882102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717</v>
      </c>
      <c r="B458" s="63" t="s">
        <v>718</v>
      </c>
      <c r="C458" s="36">
        <v>4301031417</v>
      </c>
      <c r="D458" s="629">
        <v>4680115882096</v>
      </c>
      <c r="E458" s="629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8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1"/>
      <c r="R458" s="631"/>
      <c r="S458" s="631"/>
      <c r="T458" s="632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6"/>
      <c r="B460" s="636"/>
      <c r="C460" s="636"/>
      <c r="D460" s="636"/>
      <c r="E460" s="636"/>
      <c r="F460" s="636"/>
      <c r="G460" s="636"/>
      <c r="H460" s="636"/>
      <c r="I460" s="636"/>
      <c r="J460" s="636"/>
      <c r="K460" s="636"/>
      <c r="L460" s="636"/>
      <c r="M460" s="636"/>
      <c r="N460" s="636"/>
      <c r="O460" s="637"/>
      <c r="P460" s="633" t="s">
        <v>40</v>
      </c>
      <c r="Q460" s="634"/>
      <c r="R460" s="634"/>
      <c r="S460" s="634"/>
      <c r="T460" s="634"/>
      <c r="U460" s="634"/>
      <c r="V460" s="635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28" t="s">
        <v>82</v>
      </c>
      <c r="B461" s="628"/>
      <c r="C461" s="628"/>
      <c r="D461" s="628"/>
      <c r="E461" s="628"/>
      <c r="F461" s="628"/>
      <c r="G461" s="628"/>
      <c r="H461" s="628"/>
      <c r="I461" s="628"/>
      <c r="J461" s="628"/>
      <c r="K461" s="628"/>
      <c r="L461" s="628"/>
      <c r="M461" s="628"/>
      <c r="N461" s="628"/>
      <c r="O461" s="628"/>
      <c r="P461" s="628"/>
      <c r="Q461" s="628"/>
      <c r="R461" s="628"/>
      <c r="S461" s="628"/>
      <c r="T461" s="628"/>
      <c r="U461" s="628"/>
      <c r="V461" s="628"/>
      <c r="W461" s="628"/>
      <c r="X461" s="628"/>
      <c r="Y461" s="628"/>
      <c r="Z461" s="628"/>
      <c r="AA461" s="66"/>
      <c r="AB461" s="66"/>
      <c r="AC461" s="80"/>
    </row>
    <row r="462" spans="1:68" ht="16.5" customHeight="1" x14ac:dyDescent="0.25">
      <c r="A462" s="63" t="s">
        <v>719</v>
      </c>
      <c r="B462" s="63" t="s">
        <v>720</v>
      </c>
      <c r="C462" s="36">
        <v>4301051232</v>
      </c>
      <c r="D462" s="629">
        <v>4607091383409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722</v>
      </c>
      <c r="B463" s="63" t="s">
        <v>723</v>
      </c>
      <c r="C463" s="36">
        <v>4301051233</v>
      </c>
      <c r="D463" s="629">
        <v>4607091383416</v>
      </c>
      <c r="E463" s="629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725</v>
      </c>
      <c r="B464" s="63" t="s">
        <v>726</v>
      </c>
      <c r="C464" s="36">
        <v>4301051064</v>
      </c>
      <c r="D464" s="629">
        <v>4680115883536</v>
      </c>
      <c r="E464" s="629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8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1"/>
      <c r="R464" s="631"/>
      <c r="S464" s="631"/>
      <c r="T464" s="632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6"/>
      <c r="B466" s="636"/>
      <c r="C466" s="636"/>
      <c r="D466" s="636"/>
      <c r="E466" s="636"/>
      <c r="F466" s="636"/>
      <c r="G466" s="636"/>
      <c r="H466" s="636"/>
      <c r="I466" s="636"/>
      <c r="J466" s="636"/>
      <c r="K466" s="636"/>
      <c r="L466" s="636"/>
      <c r="M466" s="636"/>
      <c r="N466" s="636"/>
      <c r="O466" s="637"/>
      <c r="P466" s="633" t="s">
        <v>40</v>
      </c>
      <c r="Q466" s="634"/>
      <c r="R466" s="634"/>
      <c r="S466" s="634"/>
      <c r="T466" s="634"/>
      <c r="U466" s="634"/>
      <c r="V466" s="635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6" t="s">
        <v>728</v>
      </c>
      <c r="B467" s="626"/>
      <c r="C467" s="626"/>
      <c r="D467" s="626"/>
      <c r="E467" s="626"/>
      <c r="F467" s="626"/>
      <c r="G467" s="626"/>
      <c r="H467" s="626"/>
      <c r="I467" s="626"/>
      <c r="J467" s="626"/>
      <c r="K467" s="626"/>
      <c r="L467" s="626"/>
      <c r="M467" s="626"/>
      <c r="N467" s="626"/>
      <c r="O467" s="626"/>
      <c r="P467" s="626"/>
      <c r="Q467" s="626"/>
      <c r="R467" s="626"/>
      <c r="S467" s="626"/>
      <c r="T467" s="626"/>
      <c r="U467" s="626"/>
      <c r="V467" s="626"/>
      <c r="W467" s="626"/>
      <c r="X467" s="626"/>
      <c r="Y467" s="626"/>
      <c r="Z467" s="626"/>
      <c r="AA467" s="54"/>
      <c r="AB467" s="54"/>
      <c r="AC467" s="54"/>
    </row>
    <row r="468" spans="1:68" ht="16.5" customHeight="1" x14ac:dyDescent="0.25">
      <c r="A468" s="627" t="s">
        <v>728</v>
      </c>
      <c r="B468" s="627"/>
      <c r="C468" s="627"/>
      <c r="D468" s="627"/>
      <c r="E468" s="627"/>
      <c r="F468" s="627"/>
      <c r="G468" s="627"/>
      <c r="H468" s="627"/>
      <c r="I468" s="627"/>
      <c r="J468" s="627"/>
      <c r="K468" s="627"/>
      <c r="L468" s="627"/>
      <c r="M468" s="627"/>
      <c r="N468" s="627"/>
      <c r="O468" s="627"/>
      <c r="P468" s="627"/>
      <c r="Q468" s="627"/>
      <c r="R468" s="627"/>
      <c r="S468" s="627"/>
      <c r="T468" s="627"/>
      <c r="U468" s="627"/>
      <c r="V468" s="627"/>
      <c r="W468" s="627"/>
      <c r="X468" s="627"/>
      <c r="Y468" s="627"/>
      <c r="Z468" s="627"/>
      <c r="AA468" s="65"/>
      <c r="AB468" s="65"/>
      <c r="AC468" s="79"/>
    </row>
    <row r="469" spans="1:68" ht="14.25" customHeight="1" x14ac:dyDescent="0.25">
      <c r="A469" s="628" t="s">
        <v>112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66"/>
      <c r="AB469" s="66"/>
      <c r="AC469" s="80"/>
    </row>
    <row r="470" spans="1:68" ht="27" customHeight="1" x14ac:dyDescent="0.25">
      <c r="A470" s="63" t="s">
        <v>729</v>
      </c>
      <c r="B470" s="63" t="s">
        <v>730</v>
      </c>
      <c r="C470" s="36">
        <v>4301011763</v>
      </c>
      <c r="D470" s="629">
        <v>4640242181011</v>
      </c>
      <c r="E470" s="629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86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4301011585</v>
      </c>
      <c r="D471" s="629">
        <v>4640242180441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4301011584</v>
      </c>
      <c r="D472" s="629">
        <v>4640242180564</v>
      </c>
      <c r="E472" s="629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86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738</v>
      </c>
      <c r="B473" s="63" t="s">
        <v>739</v>
      </c>
      <c r="C473" s="36">
        <v>4301011764</v>
      </c>
      <c r="D473" s="629">
        <v>4640242181189</v>
      </c>
      <c r="E473" s="629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8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1"/>
      <c r="R473" s="631"/>
      <c r="S473" s="631"/>
      <c r="T473" s="63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6"/>
      <c r="B475" s="636"/>
      <c r="C475" s="636"/>
      <c r="D475" s="636"/>
      <c r="E475" s="636"/>
      <c r="F475" s="636"/>
      <c r="G475" s="636"/>
      <c r="H475" s="636"/>
      <c r="I475" s="636"/>
      <c r="J475" s="636"/>
      <c r="K475" s="636"/>
      <c r="L475" s="636"/>
      <c r="M475" s="636"/>
      <c r="N475" s="636"/>
      <c r="O475" s="637"/>
      <c r="P475" s="633" t="s">
        <v>40</v>
      </c>
      <c r="Q475" s="634"/>
      <c r="R475" s="634"/>
      <c r="S475" s="634"/>
      <c r="T475" s="634"/>
      <c r="U475" s="634"/>
      <c r="V475" s="635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28" t="s">
        <v>144</v>
      </c>
      <c r="B476" s="628"/>
      <c r="C476" s="628"/>
      <c r="D476" s="628"/>
      <c r="E476" s="628"/>
      <c r="F476" s="628"/>
      <c r="G476" s="628"/>
      <c r="H476" s="628"/>
      <c r="I476" s="628"/>
      <c r="J476" s="628"/>
      <c r="K476" s="628"/>
      <c r="L476" s="628"/>
      <c r="M476" s="628"/>
      <c r="N476" s="628"/>
      <c r="O476" s="628"/>
      <c r="P476" s="628"/>
      <c r="Q476" s="628"/>
      <c r="R476" s="628"/>
      <c r="S476" s="628"/>
      <c r="T476" s="628"/>
      <c r="U476" s="628"/>
      <c r="V476" s="628"/>
      <c r="W476" s="628"/>
      <c r="X476" s="628"/>
      <c r="Y476" s="628"/>
      <c r="Z476" s="628"/>
      <c r="AA476" s="66"/>
      <c r="AB476" s="66"/>
      <c r="AC476" s="80"/>
    </row>
    <row r="477" spans="1:68" ht="27" customHeight="1" x14ac:dyDescent="0.25">
      <c r="A477" s="63" t="s">
        <v>740</v>
      </c>
      <c r="B477" s="63" t="s">
        <v>741</v>
      </c>
      <c r="C477" s="36">
        <v>4301020400</v>
      </c>
      <c r="D477" s="629">
        <v>4640242180519</v>
      </c>
      <c r="E477" s="629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743</v>
      </c>
      <c r="B478" s="63" t="s">
        <v>744</v>
      </c>
      <c r="C478" s="36">
        <v>4301020260</v>
      </c>
      <c r="D478" s="629">
        <v>4640242180526</v>
      </c>
      <c r="E478" s="629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865" t="s">
        <v>745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747</v>
      </c>
      <c r="B479" s="63" t="s">
        <v>748</v>
      </c>
      <c r="C479" s="36">
        <v>4301020295</v>
      </c>
      <c r="D479" s="629">
        <v>4640242181363</v>
      </c>
      <c r="E479" s="629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8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1"/>
      <c r="R479" s="631"/>
      <c r="S479" s="631"/>
      <c r="T479" s="63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6"/>
      <c r="B481" s="636"/>
      <c r="C481" s="636"/>
      <c r="D481" s="636"/>
      <c r="E481" s="636"/>
      <c r="F481" s="636"/>
      <c r="G481" s="636"/>
      <c r="H481" s="636"/>
      <c r="I481" s="636"/>
      <c r="J481" s="636"/>
      <c r="K481" s="636"/>
      <c r="L481" s="636"/>
      <c r="M481" s="636"/>
      <c r="N481" s="636"/>
      <c r="O481" s="637"/>
      <c r="P481" s="633" t="s">
        <v>40</v>
      </c>
      <c r="Q481" s="634"/>
      <c r="R481" s="634"/>
      <c r="S481" s="634"/>
      <c r="T481" s="634"/>
      <c r="U481" s="634"/>
      <c r="V481" s="635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28" t="s">
        <v>76</v>
      </c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8"/>
      <c r="P482" s="628"/>
      <c r="Q482" s="628"/>
      <c r="R482" s="628"/>
      <c r="S482" s="628"/>
      <c r="T482" s="628"/>
      <c r="U482" s="628"/>
      <c r="V482" s="628"/>
      <c r="W482" s="628"/>
      <c r="X482" s="628"/>
      <c r="Y482" s="628"/>
      <c r="Z482" s="628"/>
      <c r="AA482" s="66"/>
      <c r="AB482" s="66"/>
      <c r="AC482" s="80"/>
    </row>
    <row r="483" spans="1:68" ht="27" customHeight="1" x14ac:dyDescent="0.25">
      <c r="A483" s="63" t="s">
        <v>750</v>
      </c>
      <c r="B483" s="63" t="s">
        <v>751</v>
      </c>
      <c r="C483" s="36">
        <v>4301031280</v>
      </c>
      <c r="D483" s="629">
        <v>4640242180816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753</v>
      </c>
      <c r="B484" s="63" t="s">
        <v>754</v>
      </c>
      <c r="C484" s="36">
        <v>4301031244</v>
      </c>
      <c r="D484" s="629">
        <v>4640242180595</v>
      </c>
      <c r="E484" s="629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8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1"/>
      <c r="R484" s="631"/>
      <c r="S484" s="631"/>
      <c r="T484" s="632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6"/>
      <c r="B486" s="636"/>
      <c r="C486" s="636"/>
      <c r="D486" s="636"/>
      <c r="E486" s="636"/>
      <c r="F486" s="636"/>
      <c r="G486" s="636"/>
      <c r="H486" s="636"/>
      <c r="I486" s="636"/>
      <c r="J486" s="636"/>
      <c r="K486" s="636"/>
      <c r="L486" s="636"/>
      <c r="M486" s="636"/>
      <c r="N486" s="636"/>
      <c r="O486" s="637"/>
      <c r="P486" s="633" t="s">
        <v>40</v>
      </c>
      <c r="Q486" s="634"/>
      <c r="R486" s="634"/>
      <c r="S486" s="634"/>
      <c r="T486" s="634"/>
      <c r="U486" s="634"/>
      <c r="V486" s="635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628" t="s">
        <v>82</v>
      </c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8"/>
      <c r="P487" s="628"/>
      <c r="Q487" s="628"/>
      <c r="R487" s="628"/>
      <c r="S487" s="628"/>
      <c r="T487" s="628"/>
      <c r="U487" s="628"/>
      <c r="V487" s="628"/>
      <c r="W487" s="628"/>
      <c r="X487" s="628"/>
      <c r="Y487" s="628"/>
      <c r="Z487" s="628"/>
      <c r="AA487" s="66"/>
      <c r="AB487" s="66"/>
      <c r="AC487" s="80"/>
    </row>
    <row r="488" spans="1:68" ht="27" customHeight="1" x14ac:dyDescent="0.25">
      <c r="A488" s="63" t="s">
        <v>756</v>
      </c>
      <c r="B488" s="63" t="s">
        <v>757</v>
      </c>
      <c r="C488" s="36">
        <v>4301052046</v>
      </c>
      <c r="D488" s="629">
        <v>4640242180533</v>
      </c>
      <c r="E488" s="629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customHeight="1" x14ac:dyDescent="0.25">
      <c r="A491" s="628" t="s">
        <v>174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 x14ac:dyDescent="0.25">
      <c r="A492" s="63" t="s">
        <v>759</v>
      </c>
      <c r="B492" s="63" t="s">
        <v>760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762</v>
      </c>
      <c r="B493" s="63" t="s">
        <v>763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7" t="s">
        <v>765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 x14ac:dyDescent="0.25">
      <c r="A497" s="628" t="s">
        <v>144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 x14ac:dyDescent="0.25">
      <c r="A498" s="63" t="s">
        <v>766</v>
      </c>
      <c r="B498" s="63" t="s">
        <v>767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872" t="s">
        <v>768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18100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18119.52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18921.615384615387</v>
      </c>
      <c r="Y502" s="43">
        <f>IFERROR(SUM(BN22:BN498),"0")</f>
        <v>18942.09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30</v>
      </c>
      <c r="Y503" s="44">
        <f>ROUNDUP(SUM(BP22:BP498),0)</f>
        <v>30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19671.615384615387</v>
      </c>
      <c r="Y504" s="43">
        <f>GrossWeightTotalR+PalletQtyTotalR*25</f>
        <v>19692.09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1710.897435897436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1713</v>
      </c>
      <c r="Z505" s="42"/>
      <c r="AA505" s="67"/>
      <c r="AB505" s="67"/>
      <c r="AC505" s="67"/>
    </row>
    <row r="506" spans="1:68" ht="14.25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33.078740000000003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879" t="s">
        <v>110</v>
      </c>
      <c r="D508" s="879" t="s">
        <v>110</v>
      </c>
      <c r="E508" s="879" t="s">
        <v>110</v>
      </c>
      <c r="F508" s="879" t="s">
        <v>110</v>
      </c>
      <c r="G508" s="879" t="s">
        <v>110</v>
      </c>
      <c r="H508" s="879" t="s">
        <v>110</v>
      </c>
      <c r="I508" s="879" t="s">
        <v>262</v>
      </c>
      <c r="J508" s="879" t="s">
        <v>262</v>
      </c>
      <c r="K508" s="879" t="s">
        <v>262</v>
      </c>
      <c r="L508" s="879" t="s">
        <v>262</v>
      </c>
      <c r="M508" s="879" t="s">
        <v>262</v>
      </c>
      <c r="N508" s="880"/>
      <c r="O508" s="879" t="s">
        <v>262</v>
      </c>
      <c r="P508" s="879" t="s">
        <v>262</v>
      </c>
      <c r="Q508" s="879" t="s">
        <v>262</v>
      </c>
      <c r="R508" s="879" t="s">
        <v>262</v>
      </c>
      <c r="S508" s="879" t="s">
        <v>262</v>
      </c>
      <c r="T508" s="879" t="s">
        <v>552</v>
      </c>
      <c r="U508" s="879" t="s">
        <v>552</v>
      </c>
      <c r="V508" s="879" t="s">
        <v>608</v>
      </c>
      <c r="W508" s="879" t="s">
        <v>608</v>
      </c>
      <c r="X508" s="879" t="s">
        <v>608</v>
      </c>
      <c r="Y508" s="879" t="s">
        <v>608</v>
      </c>
      <c r="Z508" s="85" t="s">
        <v>664</v>
      </c>
      <c r="AA508" s="879" t="s">
        <v>728</v>
      </c>
      <c r="AB508" s="879" t="s">
        <v>728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75</v>
      </c>
      <c r="C509" s="879" t="s">
        <v>111</v>
      </c>
      <c r="D509" s="879" t="s">
        <v>126</v>
      </c>
      <c r="E509" s="879" t="s">
        <v>181</v>
      </c>
      <c r="F509" s="879" t="s">
        <v>201</v>
      </c>
      <c r="G509" s="879" t="s">
        <v>234</v>
      </c>
      <c r="H509" s="879" t="s">
        <v>110</v>
      </c>
      <c r="I509" s="879" t="s">
        <v>263</v>
      </c>
      <c r="J509" s="879" t="s">
        <v>303</v>
      </c>
      <c r="K509" s="879" t="s">
        <v>363</v>
      </c>
      <c r="L509" s="879" t="s">
        <v>408</v>
      </c>
      <c r="M509" s="879" t="s">
        <v>424</v>
      </c>
      <c r="N509" s="1"/>
      <c r="O509" s="879" t="s">
        <v>438</v>
      </c>
      <c r="P509" s="879" t="s">
        <v>448</v>
      </c>
      <c r="Q509" s="879" t="s">
        <v>455</v>
      </c>
      <c r="R509" s="879" t="s">
        <v>460</v>
      </c>
      <c r="S509" s="879" t="s">
        <v>542</v>
      </c>
      <c r="T509" s="879" t="s">
        <v>553</v>
      </c>
      <c r="U509" s="879" t="s">
        <v>588</v>
      </c>
      <c r="V509" s="879" t="s">
        <v>609</v>
      </c>
      <c r="W509" s="879" t="s">
        <v>641</v>
      </c>
      <c r="X509" s="879" t="s">
        <v>656</v>
      </c>
      <c r="Y509" s="879" t="s">
        <v>660</v>
      </c>
      <c r="Z509" s="879" t="s">
        <v>664</v>
      </c>
      <c r="AA509" s="879" t="s">
        <v>728</v>
      </c>
      <c r="AB509" s="879" t="s">
        <v>765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</f>
        <v>0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52">
        <f>IFERROR(Y127*1,"0")+IFERROR(Y128*1,"0")+IFERROR(Y132*1,"0")+IFERROR(Y133*1,"0")+IFERROR(Y137*1,"0")+IFERROR(Y138*1,"0")</f>
        <v>0</v>
      </c>
      <c r="H511" s="52">
        <f>IFERROR(Y143*1,"0")+IFERROR(Y144*1,"0")+IFERROR(Y148*1,"0")+IFERROR(Y149*1,"0")+IFERROR(Y150*1,"0")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0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6006</v>
      </c>
      <c r="S511" s="52">
        <f>IFERROR(Y336*1,"0")+IFERROR(Y337*1,"0")+IFERROR(Y338*1,"0")</f>
        <v>0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11010</v>
      </c>
      <c r="U511" s="52">
        <f>IFERROR(Y369*1,"0")+IFERROR(Y370*1,"0")+IFERROR(Y371*1,"0")+IFERROR(Y375*1,"0")+IFERROR(Y379*1,"0")+IFERROR(Y380*1,"0")+IFERROR(Y384*1,"0")</f>
        <v>0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52">
        <f>IFERROR(Y409*1,"0")+IFERROR(Y413*1,"0")+IFERROR(Y414*1,"0")+IFERROR(Y415*1,"0")+IFERROR(Y416*1,"0")</f>
        <v>0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1103.52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9"/>
    </row>
    <row r="3" spans="2:8" x14ac:dyDescent="0.2">
      <c r="B3" s="53" t="s">
        <v>771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773</v>
      </c>
      <c r="C6" s="53" t="s">
        <v>774</v>
      </c>
      <c r="D6" s="53" t="s">
        <v>775</v>
      </c>
      <c r="E6" s="53" t="s">
        <v>45</v>
      </c>
    </row>
    <row r="7" spans="2:8" x14ac:dyDescent="0.2">
      <c r="B7" s="53" t="s">
        <v>776</v>
      </c>
      <c r="C7" s="53" t="s">
        <v>777</v>
      </c>
      <c r="D7" s="53" t="s">
        <v>778</v>
      </c>
      <c r="E7" s="53" t="s">
        <v>45</v>
      </c>
    </row>
    <row r="8" spans="2:8" x14ac:dyDescent="0.2">
      <c r="B8" s="53" t="s">
        <v>779</v>
      </c>
      <c r="C8" s="53" t="s">
        <v>780</v>
      </c>
      <c r="D8" s="53" t="s">
        <v>781</v>
      </c>
      <c r="E8" s="53" t="s">
        <v>45</v>
      </c>
    </row>
    <row r="9" spans="2:8" x14ac:dyDescent="0.2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 x14ac:dyDescent="0.2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 x14ac:dyDescent="0.2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 x14ac:dyDescent="0.2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 x14ac:dyDescent="0.2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2025-09-23T08:48:22Z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