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8ACD5397-F387-49C3-B649-247F768D6F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" l="1"/>
  <c r="AJ10" i="1" s="1"/>
  <c r="S39" i="1"/>
  <c r="AJ39" i="1" s="1"/>
  <c r="S42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6" i="1"/>
  <c r="AJ30" i="1"/>
  <c r="AJ42" i="1"/>
  <c r="T5" i="1"/>
  <c r="AK5" i="1" l="1"/>
  <c r="P39" i="1"/>
  <c r="R96" i="1"/>
  <c r="S96" i="1" s="1"/>
  <c r="AJ96" i="1" s="1"/>
  <c r="R95" i="1"/>
  <c r="S95" i="1" s="1"/>
  <c r="AJ95" i="1" s="1"/>
  <c r="R94" i="1"/>
  <c r="S94" i="1" s="1"/>
  <c r="AJ94" i="1" s="1"/>
  <c r="R93" i="1"/>
  <c r="S93" i="1" s="1"/>
  <c r="AJ93" i="1" s="1"/>
  <c r="R85" i="1"/>
  <c r="S85" i="1" s="1"/>
  <c r="AJ85" i="1" s="1"/>
  <c r="R84" i="1"/>
  <c r="S84" i="1" s="1"/>
  <c r="AJ84" i="1" s="1"/>
  <c r="R73" i="1"/>
  <c r="S73" i="1" s="1"/>
  <c r="AJ73" i="1" s="1"/>
  <c r="R72" i="1"/>
  <c r="S72" i="1" s="1"/>
  <c r="AJ72" i="1" s="1"/>
  <c r="R70" i="1"/>
  <c r="S70" i="1" s="1"/>
  <c r="AJ70" i="1" s="1"/>
  <c r="R61" i="1"/>
  <c r="S61" i="1" s="1"/>
  <c r="AJ61" i="1" s="1"/>
  <c r="R58" i="1"/>
  <c r="S58" i="1" s="1"/>
  <c r="AJ58" i="1" s="1"/>
  <c r="R53" i="1"/>
  <c r="S53" i="1" s="1"/>
  <c r="AJ53" i="1" s="1"/>
  <c r="R50" i="1"/>
  <c r="S50" i="1" s="1"/>
  <c r="AJ50" i="1" s="1"/>
  <c r="R49" i="1"/>
  <c r="S49" i="1" s="1"/>
  <c r="AJ49" i="1" s="1"/>
  <c r="R47" i="1"/>
  <c r="S47" i="1" s="1"/>
  <c r="AJ47" i="1" s="1"/>
  <c r="R32" i="1"/>
  <c r="S32" i="1" s="1"/>
  <c r="AJ32" i="1" s="1"/>
  <c r="R23" i="1"/>
  <c r="S23" i="1" s="1"/>
  <c r="AJ23" i="1" s="1"/>
  <c r="R22" i="1"/>
  <c r="S22" i="1" s="1"/>
  <c r="AJ22" i="1" s="1"/>
  <c r="R21" i="1"/>
  <c r="S21" i="1" s="1"/>
  <c r="AJ21" i="1" s="1"/>
  <c r="R16" i="1"/>
  <c r="S16" i="1" s="1"/>
  <c r="AJ16" i="1" s="1"/>
  <c r="R11" i="1"/>
  <c r="S11" i="1" s="1"/>
  <c r="AJ11" i="1" s="1"/>
  <c r="R7" i="1"/>
  <c r="S7" i="1" s="1"/>
  <c r="AJ7" i="1" s="1"/>
  <c r="R12" i="1"/>
  <c r="S12" i="1" s="1"/>
  <c r="AJ12" i="1" s="1"/>
  <c r="R15" i="1"/>
  <c r="S15" i="1" s="1"/>
  <c r="AJ15" i="1" s="1"/>
  <c r="R17" i="1"/>
  <c r="S17" i="1" s="1"/>
  <c r="AJ17" i="1" s="1"/>
  <c r="R18" i="1"/>
  <c r="S18" i="1" s="1"/>
  <c r="AJ18" i="1" s="1"/>
  <c r="R19" i="1"/>
  <c r="S19" i="1" s="1"/>
  <c r="AJ19" i="1" s="1"/>
  <c r="R20" i="1"/>
  <c r="S20" i="1" s="1"/>
  <c r="AJ20" i="1" s="1"/>
  <c r="R24" i="1"/>
  <c r="S24" i="1" s="1"/>
  <c r="AJ24" i="1" s="1"/>
  <c r="R25" i="1"/>
  <c r="S25" i="1" s="1"/>
  <c r="AJ25" i="1" s="1"/>
  <c r="R28" i="1"/>
  <c r="S28" i="1" s="1"/>
  <c r="AJ28" i="1" s="1"/>
  <c r="R31" i="1"/>
  <c r="S31" i="1" s="1"/>
  <c r="AJ31" i="1" s="1"/>
  <c r="R34" i="1"/>
  <c r="S34" i="1" s="1"/>
  <c r="AJ34" i="1" s="1"/>
  <c r="R37" i="1"/>
  <c r="S37" i="1" s="1"/>
  <c r="AJ37" i="1" s="1"/>
  <c r="R38" i="1"/>
  <c r="S38" i="1" s="1"/>
  <c r="AJ38" i="1" s="1"/>
  <c r="R43" i="1"/>
  <c r="S43" i="1" s="1"/>
  <c r="AJ43" i="1" s="1"/>
  <c r="R44" i="1"/>
  <c r="S44" i="1" s="1"/>
  <c r="AJ44" i="1" s="1"/>
  <c r="R46" i="1"/>
  <c r="S46" i="1" s="1"/>
  <c r="AJ46" i="1" s="1"/>
  <c r="R48" i="1"/>
  <c r="S48" i="1" s="1"/>
  <c r="AJ48" i="1" s="1"/>
  <c r="R51" i="1"/>
  <c r="S51" i="1" s="1"/>
  <c r="AJ51" i="1" s="1"/>
  <c r="R52" i="1"/>
  <c r="S52" i="1" s="1"/>
  <c r="AJ52" i="1" s="1"/>
  <c r="R54" i="1"/>
  <c r="S54" i="1" s="1"/>
  <c r="AJ54" i="1" s="1"/>
  <c r="R55" i="1"/>
  <c r="S55" i="1" s="1"/>
  <c r="AJ55" i="1" s="1"/>
  <c r="R57" i="1"/>
  <c r="S57" i="1" s="1"/>
  <c r="AJ57" i="1" s="1"/>
  <c r="R59" i="1"/>
  <c r="S59" i="1" s="1"/>
  <c r="AJ59" i="1" s="1"/>
  <c r="R62" i="1"/>
  <c r="S62" i="1" s="1"/>
  <c r="AJ62" i="1" s="1"/>
  <c r="R63" i="1"/>
  <c r="S63" i="1" s="1"/>
  <c r="AJ63" i="1" s="1"/>
  <c r="R65" i="1"/>
  <c r="S65" i="1" s="1"/>
  <c r="AJ65" i="1" s="1"/>
  <c r="R66" i="1"/>
  <c r="S66" i="1" s="1"/>
  <c r="AJ66" i="1" s="1"/>
  <c r="R75" i="1"/>
  <c r="S75" i="1" s="1"/>
  <c r="AJ75" i="1" s="1"/>
  <c r="R76" i="1"/>
  <c r="S76" i="1" s="1"/>
  <c r="AJ76" i="1" s="1"/>
  <c r="R77" i="1"/>
  <c r="S77" i="1" s="1"/>
  <c r="AJ77" i="1" s="1"/>
  <c r="R80" i="1"/>
  <c r="S80" i="1" s="1"/>
  <c r="AJ80" i="1" s="1"/>
  <c r="R81" i="1"/>
  <c r="S81" i="1" s="1"/>
  <c r="AJ81" i="1" s="1"/>
  <c r="R82" i="1"/>
  <c r="S82" i="1" s="1"/>
  <c r="AJ82" i="1" s="1"/>
  <c r="R86" i="1"/>
  <c r="S86" i="1" s="1"/>
  <c r="AJ86" i="1" s="1"/>
  <c r="R87" i="1"/>
  <c r="S87" i="1" s="1"/>
  <c r="AJ87" i="1" s="1"/>
  <c r="R88" i="1"/>
  <c r="S88" i="1" s="1"/>
  <c r="AJ88" i="1" s="1"/>
  <c r="R89" i="1"/>
  <c r="S89" i="1" s="1"/>
  <c r="AJ89" i="1" s="1"/>
  <c r="R90" i="1"/>
  <c r="S90" i="1" s="1"/>
  <c r="AJ90" i="1" s="1"/>
  <c r="R91" i="1"/>
  <c r="S91" i="1" s="1"/>
  <c r="AJ91" i="1" s="1"/>
  <c r="R97" i="1"/>
  <c r="S97" i="1" s="1"/>
  <c r="AJ97" i="1" s="1"/>
  <c r="R98" i="1"/>
  <c r="S98" i="1" s="1"/>
  <c r="AJ98" i="1" s="1"/>
  <c r="P98" i="1" l="1"/>
  <c r="W98" i="1" s="1"/>
  <c r="L98" i="1"/>
  <c r="P97" i="1"/>
  <c r="W97" i="1" s="1"/>
  <c r="L97" i="1"/>
  <c r="P96" i="1"/>
  <c r="Q96" i="1" s="1"/>
  <c r="L96" i="1"/>
  <c r="P95" i="1"/>
  <c r="Q95" i="1" s="1"/>
  <c r="L95" i="1"/>
  <c r="P94" i="1"/>
  <c r="Q94" i="1" s="1"/>
  <c r="L94" i="1"/>
  <c r="P93" i="1"/>
  <c r="Q93" i="1" s="1"/>
  <c r="L93" i="1"/>
  <c r="P92" i="1"/>
  <c r="Q92" i="1" s="1"/>
  <c r="R92" i="1" s="1"/>
  <c r="S92" i="1" s="1"/>
  <c r="AJ92" i="1" s="1"/>
  <c r="L92" i="1"/>
  <c r="P91" i="1"/>
  <c r="W91" i="1" s="1"/>
  <c r="L91" i="1"/>
  <c r="P90" i="1"/>
  <c r="X90" i="1" s="1"/>
  <c r="L90" i="1"/>
  <c r="P89" i="1"/>
  <c r="W89" i="1" s="1"/>
  <c r="L89" i="1"/>
  <c r="P88" i="1"/>
  <c r="W88" i="1" s="1"/>
  <c r="L88" i="1"/>
  <c r="P87" i="1"/>
  <c r="W87" i="1" s="1"/>
  <c r="L87" i="1"/>
  <c r="P86" i="1"/>
  <c r="W86" i="1" s="1"/>
  <c r="L86" i="1"/>
  <c r="P85" i="1"/>
  <c r="Q85" i="1" s="1"/>
  <c r="L85" i="1"/>
  <c r="P84" i="1"/>
  <c r="Q84" i="1" s="1"/>
  <c r="L84" i="1"/>
  <c r="P83" i="1"/>
  <c r="Q83" i="1" s="1"/>
  <c r="R83" i="1" s="1"/>
  <c r="S83" i="1" s="1"/>
  <c r="AJ83" i="1" s="1"/>
  <c r="L83" i="1"/>
  <c r="P82" i="1"/>
  <c r="W82" i="1" s="1"/>
  <c r="L82" i="1"/>
  <c r="P81" i="1"/>
  <c r="W81" i="1" s="1"/>
  <c r="L81" i="1"/>
  <c r="P80" i="1"/>
  <c r="W80" i="1" s="1"/>
  <c r="L80" i="1"/>
  <c r="P79" i="1"/>
  <c r="X79" i="1" s="1"/>
  <c r="L79" i="1"/>
  <c r="P78" i="1"/>
  <c r="X78" i="1" s="1"/>
  <c r="L78" i="1"/>
  <c r="P77" i="1"/>
  <c r="W77" i="1" s="1"/>
  <c r="L77" i="1"/>
  <c r="P76" i="1"/>
  <c r="W76" i="1" s="1"/>
  <c r="L76" i="1"/>
  <c r="P75" i="1"/>
  <c r="W75" i="1" s="1"/>
  <c r="L75" i="1"/>
  <c r="P74" i="1"/>
  <c r="Q74" i="1" s="1"/>
  <c r="R74" i="1" s="1"/>
  <c r="S74" i="1" s="1"/>
  <c r="AJ74" i="1" s="1"/>
  <c r="L74" i="1"/>
  <c r="P73" i="1"/>
  <c r="Q73" i="1" s="1"/>
  <c r="L73" i="1"/>
  <c r="P72" i="1"/>
  <c r="Q72" i="1" s="1"/>
  <c r="L72" i="1"/>
  <c r="P71" i="1"/>
  <c r="Q71" i="1" s="1"/>
  <c r="R71" i="1" s="1"/>
  <c r="S71" i="1" s="1"/>
  <c r="AJ71" i="1" s="1"/>
  <c r="L71" i="1"/>
  <c r="P70" i="1"/>
  <c r="Q70" i="1" s="1"/>
  <c r="L70" i="1"/>
  <c r="E69" i="1"/>
  <c r="L69" i="1" s="1"/>
  <c r="P68" i="1"/>
  <c r="X68" i="1" s="1"/>
  <c r="L68" i="1"/>
  <c r="P67" i="1"/>
  <c r="X67" i="1" s="1"/>
  <c r="L67" i="1"/>
  <c r="P66" i="1"/>
  <c r="W66" i="1" s="1"/>
  <c r="L66" i="1"/>
  <c r="P65" i="1"/>
  <c r="W65" i="1" s="1"/>
  <c r="L65" i="1"/>
  <c r="P64" i="1"/>
  <c r="X64" i="1" s="1"/>
  <c r="L64" i="1"/>
  <c r="P63" i="1"/>
  <c r="W63" i="1" s="1"/>
  <c r="L63" i="1"/>
  <c r="P62" i="1"/>
  <c r="W62" i="1" s="1"/>
  <c r="L62" i="1"/>
  <c r="P61" i="1"/>
  <c r="X61" i="1" s="1"/>
  <c r="L61" i="1"/>
  <c r="P60" i="1"/>
  <c r="X60" i="1" s="1"/>
  <c r="L60" i="1"/>
  <c r="P59" i="1"/>
  <c r="W59" i="1" s="1"/>
  <c r="L59" i="1"/>
  <c r="P58" i="1"/>
  <c r="Q58" i="1" s="1"/>
  <c r="L58" i="1"/>
  <c r="P57" i="1"/>
  <c r="W57" i="1" s="1"/>
  <c r="L57" i="1"/>
  <c r="P56" i="1"/>
  <c r="X56" i="1" s="1"/>
  <c r="L56" i="1"/>
  <c r="P55" i="1"/>
  <c r="W55" i="1" s="1"/>
  <c r="L55" i="1"/>
  <c r="P54" i="1"/>
  <c r="W54" i="1" s="1"/>
  <c r="L54" i="1"/>
  <c r="P53" i="1"/>
  <c r="X53" i="1" s="1"/>
  <c r="L53" i="1"/>
  <c r="P52" i="1"/>
  <c r="W52" i="1" s="1"/>
  <c r="L52" i="1"/>
  <c r="P51" i="1"/>
  <c r="W51" i="1" s="1"/>
  <c r="L51" i="1"/>
  <c r="P50" i="1"/>
  <c r="X50" i="1" s="1"/>
  <c r="L50" i="1"/>
  <c r="P49" i="1"/>
  <c r="X49" i="1" s="1"/>
  <c r="L49" i="1"/>
  <c r="P48" i="1"/>
  <c r="W48" i="1" s="1"/>
  <c r="L48" i="1"/>
  <c r="P47" i="1"/>
  <c r="W47" i="1" s="1"/>
  <c r="L47" i="1"/>
  <c r="P46" i="1"/>
  <c r="W46" i="1" s="1"/>
  <c r="L46" i="1"/>
  <c r="P45" i="1"/>
  <c r="Q45" i="1" s="1"/>
  <c r="R45" i="1" s="1"/>
  <c r="S45" i="1" s="1"/>
  <c r="AJ45" i="1" s="1"/>
  <c r="L45" i="1"/>
  <c r="P44" i="1"/>
  <c r="W44" i="1" s="1"/>
  <c r="L44" i="1"/>
  <c r="P43" i="1"/>
  <c r="W43" i="1" s="1"/>
  <c r="L43" i="1"/>
  <c r="P42" i="1"/>
  <c r="Q42" i="1" s="1"/>
  <c r="L42" i="1"/>
  <c r="P41" i="1"/>
  <c r="Q41" i="1" s="1"/>
  <c r="R41" i="1" s="1"/>
  <c r="S41" i="1" s="1"/>
  <c r="AJ41" i="1" s="1"/>
  <c r="L41" i="1"/>
  <c r="P40" i="1"/>
  <c r="Q40" i="1" s="1"/>
  <c r="R40" i="1" s="1"/>
  <c r="S40" i="1" s="1"/>
  <c r="AJ40" i="1" s="1"/>
  <c r="L40" i="1"/>
  <c r="W39" i="1"/>
  <c r="L39" i="1"/>
  <c r="P38" i="1"/>
  <c r="W38" i="1" s="1"/>
  <c r="L38" i="1"/>
  <c r="P37" i="1"/>
  <c r="W37" i="1" s="1"/>
  <c r="L37" i="1"/>
  <c r="P36" i="1"/>
  <c r="X36" i="1" s="1"/>
  <c r="L36" i="1"/>
  <c r="P35" i="1"/>
  <c r="X35" i="1" s="1"/>
  <c r="L35" i="1"/>
  <c r="P34" i="1"/>
  <c r="W34" i="1" s="1"/>
  <c r="L34" i="1"/>
  <c r="P33" i="1"/>
  <c r="Q33" i="1" s="1"/>
  <c r="R33" i="1" s="1"/>
  <c r="S33" i="1" s="1"/>
  <c r="AJ33" i="1" s="1"/>
  <c r="L33" i="1"/>
  <c r="P32" i="1"/>
  <c r="Q32" i="1" s="1"/>
  <c r="L32" i="1"/>
  <c r="P31" i="1"/>
  <c r="W31" i="1" s="1"/>
  <c r="L31" i="1"/>
  <c r="P30" i="1"/>
  <c r="X30" i="1" s="1"/>
  <c r="L30" i="1"/>
  <c r="P29" i="1"/>
  <c r="X29" i="1" s="1"/>
  <c r="L29" i="1"/>
  <c r="P28" i="1"/>
  <c r="W28" i="1" s="1"/>
  <c r="L28" i="1"/>
  <c r="P27" i="1"/>
  <c r="Q27" i="1" s="1"/>
  <c r="R27" i="1" s="1"/>
  <c r="S27" i="1" s="1"/>
  <c r="AJ27" i="1" s="1"/>
  <c r="L27" i="1"/>
  <c r="P26" i="1"/>
  <c r="Q26" i="1" s="1"/>
  <c r="R26" i="1" s="1"/>
  <c r="S26" i="1" s="1"/>
  <c r="AJ26" i="1" s="1"/>
  <c r="L26" i="1"/>
  <c r="P25" i="1"/>
  <c r="W25" i="1" s="1"/>
  <c r="L25" i="1"/>
  <c r="P24" i="1"/>
  <c r="W24" i="1" s="1"/>
  <c r="L24" i="1"/>
  <c r="P23" i="1"/>
  <c r="W23" i="1" s="1"/>
  <c r="L23" i="1"/>
  <c r="P22" i="1"/>
  <c r="X22" i="1" s="1"/>
  <c r="L22" i="1"/>
  <c r="P21" i="1"/>
  <c r="X21" i="1" s="1"/>
  <c r="L21" i="1"/>
  <c r="P20" i="1"/>
  <c r="W20" i="1" s="1"/>
  <c r="L20" i="1"/>
  <c r="P19" i="1"/>
  <c r="W19" i="1" s="1"/>
  <c r="L19" i="1"/>
  <c r="P18" i="1"/>
  <c r="W18" i="1" s="1"/>
  <c r="L18" i="1"/>
  <c r="P17" i="1"/>
  <c r="W17" i="1" s="1"/>
  <c r="L17" i="1"/>
  <c r="P16" i="1"/>
  <c r="X16" i="1" s="1"/>
  <c r="L16" i="1"/>
  <c r="P15" i="1"/>
  <c r="W15" i="1" s="1"/>
  <c r="L15" i="1"/>
  <c r="P14" i="1"/>
  <c r="Q14" i="1" s="1"/>
  <c r="R14" i="1" s="1"/>
  <c r="S14" i="1" s="1"/>
  <c r="AJ14" i="1" s="1"/>
  <c r="L14" i="1"/>
  <c r="P13" i="1"/>
  <c r="Q13" i="1" s="1"/>
  <c r="R13" i="1" s="1"/>
  <c r="S13" i="1" s="1"/>
  <c r="AJ13" i="1" s="1"/>
  <c r="L13" i="1"/>
  <c r="P12" i="1"/>
  <c r="W12" i="1" s="1"/>
  <c r="L12" i="1"/>
  <c r="P11" i="1"/>
  <c r="X11" i="1" s="1"/>
  <c r="L11" i="1"/>
  <c r="P10" i="1"/>
  <c r="X10" i="1" s="1"/>
  <c r="L10" i="1"/>
  <c r="P9" i="1"/>
  <c r="X9" i="1" s="1"/>
  <c r="L9" i="1"/>
  <c r="P8" i="1"/>
  <c r="X8" i="1" s="1"/>
  <c r="L8" i="1"/>
  <c r="P7" i="1"/>
  <c r="W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 l="1"/>
  <c r="X54" i="1"/>
  <c r="Q22" i="1"/>
  <c r="W22" i="1" s="1"/>
  <c r="Q9" i="1"/>
  <c r="R9" i="1" s="1"/>
  <c r="S9" i="1" s="1"/>
  <c r="AJ9" i="1" s="1"/>
  <c r="X37" i="1"/>
  <c r="Q67" i="1"/>
  <c r="R67" i="1" s="1"/>
  <c r="S67" i="1" s="1"/>
  <c r="AJ67" i="1" s="1"/>
  <c r="Q78" i="1"/>
  <c r="R78" i="1" s="1"/>
  <c r="Q16" i="1"/>
  <c r="W16" i="1" s="1"/>
  <c r="Q30" i="1"/>
  <c r="R30" i="1" s="1"/>
  <c r="W30" i="1" s="1"/>
  <c r="Q49" i="1"/>
  <c r="Q61" i="1"/>
  <c r="X87" i="1"/>
  <c r="Q11" i="1"/>
  <c r="X19" i="1"/>
  <c r="X25" i="1"/>
  <c r="Q35" i="1"/>
  <c r="R35" i="1" s="1"/>
  <c r="S35" i="1" s="1"/>
  <c r="AJ35" i="1" s="1"/>
  <c r="X44" i="1"/>
  <c r="X51" i="1"/>
  <c r="X57" i="1"/>
  <c r="Q64" i="1"/>
  <c r="R64" i="1" s="1"/>
  <c r="X80" i="1"/>
  <c r="X91" i="1"/>
  <c r="Q8" i="1"/>
  <c r="R8" i="1" s="1"/>
  <c r="Q10" i="1"/>
  <c r="W10" i="1" s="1"/>
  <c r="X12" i="1"/>
  <c r="X17" i="1"/>
  <c r="Q21" i="1"/>
  <c r="X23" i="1"/>
  <c r="Q29" i="1"/>
  <c r="R29" i="1" s="1"/>
  <c r="X31" i="1"/>
  <c r="Q36" i="1"/>
  <c r="R36" i="1" s="1"/>
  <c r="X39" i="1"/>
  <c r="X47" i="1"/>
  <c r="Q50" i="1"/>
  <c r="W50" i="1" s="1"/>
  <c r="Q53" i="1"/>
  <c r="Q56" i="1"/>
  <c r="R56" i="1" s="1"/>
  <c r="Q60" i="1"/>
  <c r="R60" i="1" s="1"/>
  <c r="X62" i="1"/>
  <c r="X65" i="1"/>
  <c r="Q68" i="1"/>
  <c r="R68" i="1" s="1"/>
  <c r="X76" i="1"/>
  <c r="Q79" i="1"/>
  <c r="R79" i="1" s="1"/>
  <c r="X82" i="1"/>
  <c r="X89" i="1"/>
  <c r="X98" i="1"/>
  <c r="Q6" i="1"/>
  <c r="X6" i="1"/>
  <c r="W26" i="1"/>
  <c r="W27" i="1"/>
  <c r="W45" i="1"/>
  <c r="W58" i="1"/>
  <c r="W70" i="1"/>
  <c r="W71" i="1"/>
  <c r="W72" i="1"/>
  <c r="W73" i="1"/>
  <c r="W74" i="1"/>
  <c r="W92" i="1"/>
  <c r="W93" i="1"/>
  <c r="W94" i="1"/>
  <c r="W95" i="1"/>
  <c r="W96" i="1"/>
  <c r="L5" i="1"/>
  <c r="W13" i="1"/>
  <c r="W14" i="1"/>
  <c r="W32" i="1"/>
  <c r="W33" i="1"/>
  <c r="W40" i="1"/>
  <c r="W41" i="1"/>
  <c r="W42" i="1"/>
  <c r="W83" i="1"/>
  <c r="W84" i="1"/>
  <c r="W85" i="1"/>
  <c r="W11" i="1"/>
  <c r="X13" i="1"/>
  <c r="X14" i="1"/>
  <c r="W21" i="1"/>
  <c r="X26" i="1"/>
  <c r="X27" i="1"/>
  <c r="X32" i="1"/>
  <c r="X33" i="1"/>
  <c r="X40" i="1"/>
  <c r="X41" i="1"/>
  <c r="X42" i="1"/>
  <c r="X45" i="1"/>
  <c r="W49" i="1"/>
  <c r="W53" i="1"/>
  <c r="X58" i="1"/>
  <c r="W61" i="1"/>
  <c r="P69" i="1"/>
  <c r="X70" i="1"/>
  <c r="X71" i="1"/>
  <c r="X72" i="1"/>
  <c r="X73" i="1"/>
  <c r="X74" i="1"/>
  <c r="X83" i="1"/>
  <c r="X84" i="1"/>
  <c r="X85" i="1"/>
  <c r="X92" i="1"/>
  <c r="X93" i="1"/>
  <c r="X94" i="1"/>
  <c r="X95" i="1"/>
  <c r="X96" i="1"/>
  <c r="W90" i="1"/>
  <c r="X7" i="1"/>
  <c r="X15" i="1"/>
  <c r="X18" i="1"/>
  <c r="X20" i="1"/>
  <c r="X24" i="1"/>
  <c r="X28" i="1"/>
  <c r="X34" i="1"/>
  <c r="X38" i="1"/>
  <c r="X43" i="1"/>
  <c r="X46" i="1"/>
  <c r="X48" i="1"/>
  <c r="X52" i="1"/>
  <c r="X55" i="1"/>
  <c r="X59" i="1"/>
  <c r="X63" i="1"/>
  <c r="X66" i="1"/>
  <c r="X75" i="1"/>
  <c r="X77" i="1"/>
  <c r="X81" i="1"/>
  <c r="X86" i="1"/>
  <c r="X88" i="1"/>
  <c r="X97" i="1"/>
  <c r="W35" i="1" l="1"/>
  <c r="W79" i="1"/>
  <c r="S79" i="1"/>
  <c r="AJ79" i="1" s="1"/>
  <c r="W68" i="1"/>
  <c r="S68" i="1"/>
  <c r="AJ68" i="1" s="1"/>
  <c r="W56" i="1"/>
  <c r="S56" i="1"/>
  <c r="AJ56" i="1" s="1"/>
  <c r="W64" i="1"/>
  <c r="S64" i="1"/>
  <c r="AJ64" i="1" s="1"/>
  <c r="W67" i="1"/>
  <c r="W9" i="1"/>
  <c r="W60" i="1"/>
  <c r="S60" i="1"/>
  <c r="AJ60" i="1" s="1"/>
  <c r="W36" i="1"/>
  <c r="S36" i="1"/>
  <c r="AJ36" i="1" s="1"/>
  <c r="W29" i="1"/>
  <c r="S29" i="1"/>
  <c r="AJ29" i="1" s="1"/>
  <c r="W8" i="1"/>
  <c r="S8" i="1"/>
  <c r="AJ8" i="1" s="1"/>
  <c r="W78" i="1"/>
  <c r="S78" i="1"/>
  <c r="AJ78" i="1" s="1"/>
  <c r="R6" i="1"/>
  <c r="S6" i="1" s="1"/>
  <c r="Q69" i="1"/>
  <c r="R69" i="1" s="1"/>
  <c r="S69" i="1" s="1"/>
  <c r="AJ69" i="1" s="1"/>
  <c r="X69" i="1"/>
  <c r="P5" i="1"/>
  <c r="AJ6" i="1" l="1"/>
  <c r="S5" i="1"/>
  <c r="Q5" i="1"/>
  <c r="W69" i="1"/>
  <c r="W6" i="1"/>
  <c r="R5" i="1"/>
  <c r="AJ5" i="1" l="1"/>
</calcChain>
</file>

<file path=xl/sharedStrings.xml><?xml version="1.0" encoding="utf-8"?>
<sst xmlns="http://schemas.openxmlformats.org/spreadsheetml/2006/main" count="386" uniqueCount="158">
  <si>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</si>
  <si>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</si>
  <si>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</si>
  <si>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</si>
  <si>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</si>
  <si>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</si>
  <si>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</si>
  <si>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</si>
  <si>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</si>
  <si>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</si>
  <si>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</si>
  <si>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</si>
  <si>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</si>
  <si>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</si>
  <si>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</si>
  <si>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</si>
  <si>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</si>
  <si>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</si>
  <si>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</si>
  <si>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</si>
  <si>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</si>
  <si>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</si>
  <si>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</si>
  <si>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</si>
  <si>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</si>
  <si>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</si>
  <si>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</si>
  <si>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</si>
  <si>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</si>
  <si>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</si>
  <si>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</si>
  <si>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</si>
  <si>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</si>
  <si>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</si>
  <si>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</si>
  <si>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</si>
  <si>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</si>
  <si>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</si>
  <si>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</si>
  <si>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</si>
  <si>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</si>
  <si>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</si>
  <si>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</si>
  <si>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</si>
  <si>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</si>
  <si>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</si>
  <si>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</si>
  <si>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</si>
  <si>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</si>
  <si>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</si>
  <si>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</si>
  <si>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</si>
  <si>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</si>
  <si>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</si>
  <si>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Обжора</t>
    </r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</si>
  <si>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</si>
  <si>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</si>
  <si>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</si>
  <si>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</si>
  <si>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</si>
  <si>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нужно увеличить продажи / Мкд Трейд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</si>
  <si>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</si>
  <si>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</si>
  <si>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</si>
  <si>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134"/>
      </rPr>
      <t>/ новинка</t>
    </r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</si>
  <si>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</si>
  <si>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</si>
  <si>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</si>
  <si>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</si>
  <si>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</si>
  <si>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</si>
  <si>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</si>
  <si>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</si>
  <si>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</si>
  <si>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</si>
  <si>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</si>
  <si>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</si>
  <si>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</si>
  <si>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</si>
  <si>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</si>
  <si>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</si>
  <si>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</si>
  <si>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</si>
  <si>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</si>
  <si>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</si>
  <si>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Мкд Трейд</t>
    </r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</si>
  <si>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</si>
  <si>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</si>
  <si>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</si>
  <si>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</si>
  <si>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</si>
  <si>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</si>
  <si>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</si>
  <si>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</si>
  <si>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</si>
  <si>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</si>
  <si>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</si>
  <si>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</si>
  <si>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</si>
  <si>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07,04,25 в уценку 28шт. / вместо 6415</t>
    </r>
  </si>
  <si>
    <t>6770 ИСПАНСКИЕ сос ц/о мгс 0,41кг 6шт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</si>
  <si>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204"/>
      </rPr>
      <t>/ 29,05,25 в уценку 7шт. / 14,01,25 в уценку 31 шт. / Мкд Трейд</t>
    </r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</si>
  <si>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</si>
  <si>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</si>
  <si>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</si>
  <si>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</si>
  <si>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</si>
  <si>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</si>
  <si>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</si>
  <si>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</si>
  <si>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</si>
  <si>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</si>
  <si>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</si>
  <si>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</si>
  <si>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</si>
  <si>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</si>
  <si>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</si>
  <si>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</si>
  <si>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</si>
  <si>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</si>
  <si>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</si>
  <si>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</si>
  <si>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</si>
  <si>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</si>
  <si>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</si>
  <si>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нужно увеличить продажи / новинка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</si>
  <si>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</si>
  <si>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</si>
  <si>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</si>
  <si>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</si>
  <si>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</si>
  <si>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30,08,25 списание 41 шт. (пересчет)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</si>
  <si>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</si>
  <si>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</si>
  <si>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</si>
  <si>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</si>
  <si>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</si>
  <si>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</si>
  <si>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</si>
  <si>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</si>
  <si>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</si>
  <si>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</si>
  <si>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</si>
  <si>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</si>
  <si>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</si>
  <si>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</si>
  <si>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</si>
  <si>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</si>
  <si>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</si>
  <si>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</si>
  <si>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</si>
  <si>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</si>
  <si>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7276 СЛИВОЧНЫЕ ПМ сос п/о мгс 0,3кг 7шт  Останкино</t>
  </si>
  <si>
    <t>7284 ДЛЯ ДЕТЕЙ сос п/о мгс 0,33кг 6шт  Останкино</t>
  </si>
  <si>
    <t>итого</t>
  </si>
  <si>
    <t>заказ</t>
  </si>
  <si>
    <t>20,09,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</si>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</sst>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  <font>
      <sz val="11"/>
      <color rgb="FFFF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0" xfId="1" applyNumberFormat="1" applyFill="1"/>
    <xf numFmtId="164" fontId="4" fillId="6" borderId="0" xfId="1" applyNumberFormat="1" applyFont="1" applyFill="1"/>
    <xf numFmtId="164" fontId="5" fillId="6" borderId="0" xfId="1" applyNumberFormat="1" applyFont="1" applyFill="1"/>
    <xf numFmtId="164" fontId="5" fillId="0" borderId="0" xfId="1" applyNumberFormat="1" applyFont="1"/>
    <xf numFmtId="164" fontId="6" fillId="7" borderId="0" xfId="1" applyNumberFormat="1" applyFont="1" applyFill="1"/>
    <xf numFmtId="164" fontId="1" fillId="8" borderId="0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16" customWidth="1"/>
    <col min="23" max="24" width="5" customWidth="1"/>
    <col min="25" max="34" width="6" customWidth="1"/>
    <col min="35" max="35" width="35.140625" customWidth="1"/>
    <col min="36" max="37" width="7" customWidth="1"/>
    <col min="38" max="53" width="8" customWidth="1"/>
  </cols>
  <sheetData>
    <row r="1" spans="1:53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9" t="s">
        <v>16</v>
      </c>
      <c r="R3" s="9" t="s">
        <v>154</v>
      </c>
      <c r="S3" s="9" t="s">
        <v>155</v>
      </c>
      <c r="T3" s="9" t="s">
        <v>155</v>
      </c>
      <c r="U3" s="10" t="s">
        <v>17</v>
      </c>
      <c r="V3" s="10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4" t="s">
        <v>23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 t="s">
        <v>156</v>
      </c>
      <c r="T4" s="2" t="s">
        <v>157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2" t="s">
        <v>156</v>
      </c>
      <c r="AK4" s="2" t="s">
        <v>157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2"/>
      <c r="B5" s="2"/>
      <c r="C5" s="2"/>
      <c r="D5" s="2"/>
      <c r="E5" s="6">
        <f>SUM(E6:E494)</f>
        <v>10686.357000000002</v>
      </c>
      <c r="F5" s="6">
        <f>SUM(F6:F494)</f>
        <v>16138.179000000002</v>
      </c>
      <c r="G5" s="3"/>
      <c r="H5" s="2"/>
      <c r="I5" s="2"/>
      <c r="J5" s="2"/>
      <c r="K5" s="6">
        <f t="shared" ref="K5:U5" si="0">SUM(K6:K494)</f>
        <v>11395.593999999999</v>
      </c>
      <c r="L5" s="6">
        <f t="shared" si="0"/>
        <v>-709.23700000000008</v>
      </c>
      <c r="M5" s="6">
        <f t="shared" si="0"/>
        <v>0</v>
      </c>
      <c r="N5" s="6">
        <f t="shared" si="0"/>
        <v>0</v>
      </c>
      <c r="O5" s="6">
        <f t="shared" si="0"/>
        <v>6466</v>
      </c>
      <c r="P5" s="6">
        <f t="shared" si="0"/>
        <v>2137.2713999999996</v>
      </c>
      <c r="Q5" s="6">
        <f t="shared" si="0"/>
        <v>10171.045600000001</v>
      </c>
      <c r="R5" s="6">
        <f t="shared" si="0"/>
        <v>12097</v>
      </c>
      <c r="S5" s="6">
        <f t="shared" si="0"/>
        <v>6173</v>
      </c>
      <c r="T5" s="6">
        <f t="shared" ref="T5" si="1">SUM(T6:T494)</f>
        <v>5925</v>
      </c>
      <c r="U5" s="6">
        <f t="shared" si="0"/>
        <v>9060</v>
      </c>
      <c r="V5" s="2"/>
      <c r="W5" s="2"/>
      <c r="X5" s="2"/>
      <c r="Y5" s="6">
        <f t="shared" ref="Y5:AH5" si="2">SUM(Y6:Y494)</f>
        <v>1966.5973999999997</v>
      </c>
      <c r="Z5" s="6">
        <f t="shared" si="2"/>
        <v>2353.0862000000002</v>
      </c>
      <c r="AA5" s="6">
        <f t="shared" si="2"/>
        <v>2400.5655999999999</v>
      </c>
      <c r="AB5" s="6">
        <f t="shared" si="2"/>
        <v>2698.1014</v>
      </c>
      <c r="AC5" s="6">
        <f t="shared" si="2"/>
        <v>2727.5220000000013</v>
      </c>
      <c r="AD5" s="6">
        <f t="shared" si="2"/>
        <v>2448.9411999999993</v>
      </c>
      <c r="AE5" s="6">
        <f t="shared" si="2"/>
        <v>2002.7395999999997</v>
      </c>
      <c r="AF5" s="6">
        <f t="shared" si="2"/>
        <v>3154.9777999999992</v>
      </c>
      <c r="AG5" s="6">
        <f t="shared" si="2"/>
        <v>2466.6055999999994</v>
      </c>
      <c r="AH5" s="6">
        <f t="shared" si="2"/>
        <v>1974.0241999999998</v>
      </c>
      <c r="AI5" s="2"/>
      <c r="AJ5" s="6">
        <f>SUM(AJ6:AJ494)</f>
        <v>3255.4499999999994</v>
      </c>
      <c r="AK5" s="6">
        <f>SUM(AK6:AK494)</f>
        <v>3063.0299999999993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s="2" t="s">
        <v>36</v>
      </c>
      <c r="B6" s="2" t="s">
        <v>37</v>
      </c>
      <c r="C6" s="2">
        <v>363</v>
      </c>
      <c r="D6" s="2">
        <v>436</v>
      </c>
      <c r="E6" s="2">
        <v>245</v>
      </c>
      <c r="F6" s="2">
        <v>530</v>
      </c>
      <c r="G6" s="3">
        <v>0.4</v>
      </c>
      <c r="H6" s="2">
        <v>60</v>
      </c>
      <c r="I6" s="2" t="s">
        <v>38</v>
      </c>
      <c r="J6" s="2"/>
      <c r="K6" s="2">
        <v>246</v>
      </c>
      <c r="L6" s="2">
        <f t="shared" ref="L6:L37" si="3">E6-K6</f>
        <v>-1</v>
      </c>
      <c r="M6" s="2"/>
      <c r="N6" s="2"/>
      <c r="O6" s="2">
        <v>100</v>
      </c>
      <c r="P6" s="2">
        <f t="shared" ref="P6:P37" si="4">E6/5</f>
        <v>49</v>
      </c>
      <c r="Q6" s="11">
        <f>14*P6-O6-F6</f>
        <v>56</v>
      </c>
      <c r="R6" s="11">
        <f>ROUND(Q6,0)</f>
        <v>56</v>
      </c>
      <c r="S6" s="11">
        <f>R6-T6</f>
        <v>24</v>
      </c>
      <c r="T6" s="11">
        <v>32</v>
      </c>
      <c r="U6" s="11"/>
      <c r="V6" s="2"/>
      <c r="W6" s="2">
        <f>(F6+O6+R6)/P6</f>
        <v>14</v>
      </c>
      <c r="X6" s="2">
        <f t="shared" ref="X6:X37" si="5">(F6+O6)/P6</f>
        <v>12.857142857142858</v>
      </c>
      <c r="Y6" s="2">
        <v>51.2</v>
      </c>
      <c r="Z6" s="2">
        <v>62.6</v>
      </c>
      <c r="AA6" s="2">
        <v>54.6</v>
      </c>
      <c r="AB6" s="2">
        <v>71.2</v>
      </c>
      <c r="AC6" s="2">
        <v>67.2</v>
      </c>
      <c r="AD6" s="2">
        <v>86.6</v>
      </c>
      <c r="AE6" s="2">
        <v>43</v>
      </c>
      <c r="AF6" s="2">
        <v>69.8</v>
      </c>
      <c r="AG6" s="2">
        <v>74.400000000000006</v>
      </c>
      <c r="AH6" s="2">
        <v>40.799999999999997</v>
      </c>
      <c r="AI6" s="2"/>
      <c r="AJ6" s="2">
        <f>G6*S6</f>
        <v>9.6000000000000014</v>
      </c>
      <c r="AK6" s="2">
        <f>G6*T6</f>
        <v>12.8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2" t="s">
        <v>39</v>
      </c>
      <c r="B7" s="2" t="s">
        <v>40</v>
      </c>
      <c r="C7" s="2">
        <v>59.128</v>
      </c>
      <c r="D7" s="2">
        <v>61.392000000000003</v>
      </c>
      <c r="E7" s="2">
        <v>11.752000000000001</v>
      </c>
      <c r="F7" s="2">
        <v>59.42</v>
      </c>
      <c r="G7" s="3">
        <v>1</v>
      </c>
      <c r="H7" s="2">
        <v>120</v>
      </c>
      <c r="I7" s="2" t="s">
        <v>38</v>
      </c>
      <c r="J7" s="2"/>
      <c r="K7" s="2">
        <v>11</v>
      </c>
      <c r="L7" s="2">
        <f t="shared" si="3"/>
        <v>0.75200000000000067</v>
      </c>
      <c r="M7" s="2"/>
      <c r="N7" s="2"/>
      <c r="O7" s="2">
        <v>0</v>
      </c>
      <c r="P7" s="2">
        <f t="shared" si="4"/>
        <v>2.3504</v>
      </c>
      <c r="Q7" s="11"/>
      <c r="R7" s="11">
        <f t="shared" ref="R7:R69" si="6">ROUND(Q7,0)</f>
        <v>0</v>
      </c>
      <c r="S7" s="11">
        <f t="shared" ref="S7:S70" si="7">R7-T7</f>
        <v>0</v>
      </c>
      <c r="T7" s="11"/>
      <c r="U7" s="11"/>
      <c r="V7" s="2"/>
      <c r="W7" s="2">
        <f t="shared" ref="W7:W70" si="8">(F7+O7+R7)/P7</f>
        <v>25.280803267528931</v>
      </c>
      <c r="X7" s="2">
        <f t="shared" si="5"/>
        <v>25.280803267528931</v>
      </c>
      <c r="Y7" s="2">
        <v>2.2652000000000001</v>
      </c>
      <c r="Z7" s="2">
        <v>4.4547999999999996</v>
      </c>
      <c r="AA7" s="2">
        <v>2.4106000000000001</v>
      </c>
      <c r="AB7" s="2">
        <v>6.4753999999999996</v>
      </c>
      <c r="AC7" s="2">
        <v>5.8106</v>
      </c>
      <c r="AD7" s="2">
        <v>3.1623999999999999</v>
      </c>
      <c r="AE7" s="2">
        <v>1.5516000000000001</v>
      </c>
      <c r="AF7" s="2">
        <v>5.2084000000000001</v>
      </c>
      <c r="AG7" s="2">
        <v>5.2602000000000002</v>
      </c>
      <c r="AH7" s="2">
        <v>0.9768</v>
      </c>
      <c r="AI7" s="13" t="s">
        <v>41</v>
      </c>
      <c r="AJ7" s="2">
        <f t="shared" ref="AJ7:AJ70" si="9">G7*S7</f>
        <v>0</v>
      </c>
      <c r="AK7" s="2">
        <f t="shared" ref="AK7:AK70" si="10">G7*T7</f>
        <v>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2" t="s">
        <v>42</v>
      </c>
      <c r="B8" s="2" t="s">
        <v>40</v>
      </c>
      <c r="C8" s="2">
        <v>239.25899999999999</v>
      </c>
      <c r="D8" s="2">
        <v>382.39</v>
      </c>
      <c r="E8" s="2">
        <v>275.11</v>
      </c>
      <c r="F8" s="2">
        <v>243.64699999999999</v>
      </c>
      <c r="G8" s="3">
        <v>1</v>
      </c>
      <c r="H8" s="2">
        <v>60</v>
      </c>
      <c r="I8" s="2" t="s">
        <v>38</v>
      </c>
      <c r="J8" s="2"/>
      <c r="K8" s="2">
        <v>261.89999999999998</v>
      </c>
      <c r="L8" s="2">
        <f t="shared" si="3"/>
        <v>13.210000000000036</v>
      </c>
      <c r="M8" s="2"/>
      <c r="N8" s="2"/>
      <c r="O8" s="2">
        <v>100</v>
      </c>
      <c r="P8" s="2">
        <f t="shared" si="4"/>
        <v>55.022000000000006</v>
      </c>
      <c r="Q8" s="11">
        <f t="shared" ref="Q8:Q50" si="11">14*P8-O8-F8</f>
        <v>426.66100000000012</v>
      </c>
      <c r="R8" s="11">
        <f t="shared" si="6"/>
        <v>427</v>
      </c>
      <c r="S8" s="11">
        <f t="shared" si="7"/>
        <v>227</v>
      </c>
      <c r="T8" s="11">
        <v>200</v>
      </c>
      <c r="U8" s="11"/>
      <c r="V8" s="2"/>
      <c r="W8" s="2">
        <f t="shared" si="8"/>
        <v>14.006161171894876</v>
      </c>
      <c r="X8" s="2">
        <f t="shared" si="5"/>
        <v>6.2456290211188241</v>
      </c>
      <c r="Y8" s="2">
        <v>41.672600000000003</v>
      </c>
      <c r="Z8" s="2">
        <v>47.025599999999997</v>
      </c>
      <c r="AA8" s="2">
        <v>47.7012</v>
      </c>
      <c r="AB8" s="2">
        <v>49.623199999999997</v>
      </c>
      <c r="AC8" s="2">
        <v>61.058199999999999</v>
      </c>
      <c r="AD8" s="2">
        <v>41.773200000000003</v>
      </c>
      <c r="AE8" s="2">
        <v>49.02</v>
      </c>
      <c r="AF8" s="2">
        <v>60.944000000000003</v>
      </c>
      <c r="AG8" s="2">
        <v>47.648600000000002</v>
      </c>
      <c r="AH8" s="2">
        <v>39.049799999999998</v>
      </c>
      <c r="AI8" s="2"/>
      <c r="AJ8" s="2">
        <f t="shared" si="9"/>
        <v>227</v>
      </c>
      <c r="AK8" s="2">
        <f t="shared" si="10"/>
        <v>200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" t="s">
        <v>43</v>
      </c>
      <c r="B9" s="2" t="s">
        <v>40</v>
      </c>
      <c r="C9" s="2">
        <v>32.954000000000001</v>
      </c>
      <c r="D9" s="2">
        <v>13.214</v>
      </c>
      <c r="E9" s="2">
        <v>17.797999999999998</v>
      </c>
      <c r="F9" s="2">
        <v>26.8</v>
      </c>
      <c r="G9" s="3">
        <v>1</v>
      </c>
      <c r="H9" s="2">
        <v>120</v>
      </c>
      <c r="I9" s="2" t="s">
        <v>38</v>
      </c>
      <c r="J9" s="2"/>
      <c r="K9" s="2">
        <v>16.600000000000001</v>
      </c>
      <c r="L9" s="2">
        <f t="shared" si="3"/>
        <v>1.1979999999999968</v>
      </c>
      <c r="M9" s="2"/>
      <c r="N9" s="2"/>
      <c r="O9" s="2">
        <v>0</v>
      </c>
      <c r="P9" s="2">
        <f t="shared" si="4"/>
        <v>3.5595999999999997</v>
      </c>
      <c r="Q9" s="11">
        <f t="shared" si="11"/>
        <v>23.034399999999994</v>
      </c>
      <c r="R9" s="11">
        <f t="shared" si="6"/>
        <v>23</v>
      </c>
      <c r="S9" s="11">
        <f t="shared" si="7"/>
        <v>23</v>
      </c>
      <c r="T9" s="11"/>
      <c r="U9" s="11"/>
      <c r="V9" s="2"/>
      <c r="W9" s="2">
        <f t="shared" si="8"/>
        <v>13.990335992808181</v>
      </c>
      <c r="X9" s="2">
        <f t="shared" si="5"/>
        <v>7.5289358354871343</v>
      </c>
      <c r="Y9" s="2">
        <v>1.4796</v>
      </c>
      <c r="Z9" s="2">
        <v>2.0369999999999999</v>
      </c>
      <c r="AA9" s="2">
        <v>2.8138000000000001</v>
      </c>
      <c r="AB9" s="2">
        <v>4.8620000000000001</v>
      </c>
      <c r="AC9" s="2">
        <v>2.4174000000000002</v>
      </c>
      <c r="AD9" s="2">
        <v>2.1728000000000001</v>
      </c>
      <c r="AE9" s="2">
        <v>1.8839999999999999</v>
      </c>
      <c r="AF9" s="2">
        <v>3.7031999999999998</v>
      </c>
      <c r="AG9" s="2">
        <v>2.4904000000000002</v>
      </c>
      <c r="AH9" s="2">
        <v>2.2084000000000001</v>
      </c>
      <c r="AI9" s="2"/>
      <c r="AJ9" s="2">
        <f t="shared" si="9"/>
        <v>23</v>
      </c>
      <c r="AK9" s="2">
        <f t="shared" si="10"/>
        <v>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2" t="s">
        <v>44</v>
      </c>
      <c r="B10" s="2" t="s">
        <v>40</v>
      </c>
      <c r="C10" s="2"/>
      <c r="D10" s="2">
        <v>40.54</v>
      </c>
      <c r="E10" s="2">
        <v>22.960999999999999</v>
      </c>
      <c r="F10" s="2">
        <v>10.801</v>
      </c>
      <c r="G10" s="3">
        <v>1</v>
      </c>
      <c r="H10" s="2">
        <v>60</v>
      </c>
      <c r="I10" s="2" t="s">
        <v>38</v>
      </c>
      <c r="J10" s="2"/>
      <c r="K10" s="2">
        <v>32.9</v>
      </c>
      <c r="L10" s="2">
        <f t="shared" si="3"/>
        <v>-9.9390000000000001</v>
      </c>
      <c r="M10" s="2"/>
      <c r="N10" s="2"/>
      <c r="O10" s="2">
        <v>0</v>
      </c>
      <c r="P10" s="2">
        <f t="shared" si="4"/>
        <v>4.5922000000000001</v>
      </c>
      <c r="Q10" s="11">
        <f>11*P10-O10-F10</f>
        <v>39.713200000000001</v>
      </c>
      <c r="R10" s="11">
        <v>50</v>
      </c>
      <c r="S10" s="11">
        <f t="shared" si="7"/>
        <v>30</v>
      </c>
      <c r="T10" s="11">
        <v>20</v>
      </c>
      <c r="U10" s="11">
        <v>60</v>
      </c>
      <c r="V10" s="2"/>
      <c r="W10" s="2">
        <f t="shared" si="8"/>
        <v>13.240059230869736</v>
      </c>
      <c r="X10" s="2">
        <f t="shared" si="5"/>
        <v>2.3520317059361524</v>
      </c>
      <c r="Y10" s="2">
        <v>-0.13059999999999999</v>
      </c>
      <c r="Z10" s="2">
        <v>2.8220000000000001</v>
      </c>
      <c r="AA10" s="2">
        <v>8.5945999999999998</v>
      </c>
      <c r="AB10" s="2">
        <v>10.264200000000001</v>
      </c>
      <c r="AC10" s="2">
        <v>7.6520000000000001</v>
      </c>
      <c r="AD10" s="2">
        <v>9.5719999999999992</v>
      </c>
      <c r="AE10" s="2">
        <v>8.1888000000000005</v>
      </c>
      <c r="AF10" s="2">
        <v>11.0708</v>
      </c>
      <c r="AG10" s="2">
        <v>4.6002000000000001</v>
      </c>
      <c r="AH10" s="2">
        <v>14.040800000000001</v>
      </c>
      <c r="AI10" s="2"/>
      <c r="AJ10" s="2">
        <f t="shared" si="9"/>
        <v>30</v>
      </c>
      <c r="AK10" s="2">
        <f t="shared" si="10"/>
        <v>20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>
      <c r="A11" s="2" t="s">
        <v>45</v>
      </c>
      <c r="B11" s="2" t="s">
        <v>40</v>
      </c>
      <c r="C11" s="2">
        <v>266.17099999999999</v>
      </c>
      <c r="D11" s="2">
        <v>283.77699999999999</v>
      </c>
      <c r="E11" s="2">
        <v>240.916</v>
      </c>
      <c r="F11" s="2">
        <v>243.702</v>
      </c>
      <c r="G11" s="3">
        <v>1</v>
      </c>
      <c r="H11" s="2">
        <v>60</v>
      </c>
      <c r="I11" s="2" t="s">
        <v>38</v>
      </c>
      <c r="J11" s="2"/>
      <c r="K11" s="2">
        <v>232.4</v>
      </c>
      <c r="L11" s="2">
        <f t="shared" si="3"/>
        <v>8.5159999999999911</v>
      </c>
      <c r="M11" s="2"/>
      <c r="N11" s="2"/>
      <c r="O11" s="2">
        <v>100</v>
      </c>
      <c r="P11" s="2">
        <f t="shared" si="4"/>
        <v>48.183199999999999</v>
      </c>
      <c r="Q11" s="11">
        <f t="shared" si="11"/>
        <v>330.86279999999999</v>
      </c>
      <c r="R11" s="11">
        <f>U11</f>
        <v>380</v>
      </c>
      <c r="S11" s="11">
        <f t="shared" si="7"/>
        <v>190</v>
      </c>
      <c r="T11" s="11">
        <v>190</v>
      </c>
      <c r="U11" s="11">
        <v>380</v>
      </c>
      <c r="V11" s="2"/>
      <c r="W11" s="2">
        <f t="shared" si="8"/>
        <v>15.019799432167229</v>
      </c>
      <c r="X11" s="2">
        <f t="shared" si="5"/>
        <v>7.1332331601055969</v>
      </c>
      <c r="Y11" s="2">
        <v>40.046399999999998</v>
      </c>
      <c r="Z11" s="2">
        <v>40.612200000000001</v>
      </c>
      <c r="AA11" s="2">
        <v>53.900799999999997</v>
      </c>
      <c r="AB11" s="2">
        <v>45.369</v>
      </c>
      <c r="AC11" s="2">
        <v>56.806800000000003</v>
      </c>
      <c r="AD11" s="2">
        <v>61.067599999999999</v>
      </c>
      <c r="AE11" s="2">
        <v>41.661999999999999</v>
      </c>
      <c r="AF11" s="2">
        <v>65.1952</v>
      </c>
      <c r="AG11" s="2">
        <v>48.884599999999999</v>
      </c>
      <c r="AH11" s="2">
        <v>43.3538</v>
      </c>
      <c r="AI11" s="2"/>
      <c r="AJ11" s="2">
        <f t="shared" si="9"/>
        <v>190</v>
      </c>
      <c r="AK11" s="2">
        <f t="shared" si="10"/>
        <v>190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>
      <c r="A12" s="2" t="s">
        <v>46</v>
      </c>
      <c r="B12" s="2" t="s">
        <v>37</v>
      </c>
      <c r="C12" s="2">
        <v>109</v>
      </c>
      <c r="D12" s="2">
        <v>284</v>
      </c>
      <c r="E12" s="2">
        <v>90</v>
      </c>
      <c r="F12" s="2">
        <v>283</v>
      </c>
      <c r="G12" s="3">
        <v>0.25</v>
      </c>
      <c r="H12" s="2">
        <v>120</v>
      </c>
      <c r="I12" s="2" t="s">
        <v>38</v>
      </c>
      <c r="J12" s="2"/>
      <c r="K12" s="2">
        <v>93</v>
      </c>
      <c r="L12" s="2">
        <f t="shared" si="3"/>
        <v>-3</v>
      </c>
      <c r="M12" s="2"/>
      <c r="N12" s="2"/>
      <c r="O12" s="2">
        <v>50</v>
      </c>
      <c r="P12" s="2">
        <f t="shared" si="4"/>
        <v>18</v>
      </c>
      <c r="Q12" s="11"/>
      <c r="R12" s="11">
        <f t="shared" si="6"/>
        <v>0</v>
      </c>
      <c r="S12" s="11">
        <f t="shared" si="7"/>
        <v>0</v>
      </c>
      <c r="T12" s="11"/>
      <c r="U12" s="11"/>
      <c r="V12" s="2"/>
      <c r="W12" s="2">
        <f t="shared" si="8"/>
        <v>18.5</v>
      </c>
      <c r="X12" s="2">
        <f t="shared" si="5"/>
        <v>18.5</v>
      </c>
      <c r="Y12" s="2">
        <v>29.2</v>
      </c>
      <c r="Z12" s="2">
        <v>33.6</v>
      </c>
      <c r="AA12" s="2">
        <v>24.2</v>
      </c>
      <c r="AB12" s="2">
        <v>35.4</v>
      </c>
      <c r="AC12" s="2">
        <v>36.4</v>
      </c>
      <c r="AD12" s="2">
        <v>36.6</v>
      </c>
      <c r="AE12" s="2">
        <v>30.8</v>
      </c>
      <c r="AF12" s="2">
        <v>46</v>
      </c>
      <c r="AG12" s="2">
        <v>34.6</v>
      </c>
      <c r="AH12" s="2">
        <v>26.8</v>
      </c>
      <c r="AI12" s="2"/>
      <c r="AJ12" s="2">
        <f t="shared" si="9"/>
        <v>0</v>
      </c>
      <c r="AK12" s="2">
        <f t="shared" si="10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>
      <c r="A13" s="2" t="s">
        <v>47</v>
      </c>
      <c r="B13" s="2" t="s">
        <v>40</v>
      </c>
      <c r="C13" s="2">
        <v>110.474</v>
      </c>
      <c r="D13" s="2">
        <v>102.06399999999999</v>
      </c>
      <c r="E13" s="2">
        <v>107.70699999999999</v>
      </c>
      <c r="F13" s="2">
        <v>96.691999999999993</v>
      </c>
      <c r="G13" s="3">
        <v>1</v>
      </c>
      <c r="H13" s="2">
        <v>60</v>
      </c>
      <c r="I13" s="2" t="s">
        <v>38</v>
      </c>
      <c r="J13" s="2"/>
      <c r="K13" s="2">
        <v>99.5</v>
      </c>
      <c r="L13" s="2">
        <f t="shared" si="3"/>
        <v>8.2069999999999936</v>
      </c>
      <c r="M13" s="2"/>
      <c r="N13" s="2"/>
      <c r="O13" s="2">
        <v>0</v>
      </c>
      <c r="P13" s="2">
        <f t="shared" si="4"/>
        <v>21.541399999999999</v>
      </c>
      <c r="Q13" s="11">
        <f>13*P13-O13-F13</f>
        <v>183.34620000000001</v>
      </c>
      <c r="R13" s="11">
        <f t="shared" si="6"/>
        <v>183</v>
      </c>
      <c r="S13" s="11">
        <f t="shared" si="7"/>
        <v>103</v>
      </c>
      <c r="T13" s="11">
        <v>80</v>
      </c>
      <c r="U13" s="11"/>
      <c r="V13" s="2"/>
      <c r="W13" s="2">
        <f t="shared" si="8"/>
        <v>12.983928621166685</v>
      </c>
      <c r="X13" s="2">
        <f t="shared" si="5"/>
        <v>4.4886590472299845</v>
      </c>
      <c r="Y13" s="2">
        <v>13.945</v>
      </c>
      <c r="Z13" s="2">
        <v>20.9026</v>
      </c>
      <c r="AA13" s="2">
        <v>22.179400000000001</v>
      </c>
      <c r="AB13" s="2">
        <v>20.934000000000001</v>
      </c>
      <c r="AC13" s="2">
        <v>26.898800000000001</v>
      </c>
      <c r="AD13" s="2">
        <v>17.446000000000002</v>
      </c>
      <c r="AE13" s="2">
        <v>19.128799999999998</v>
      </c>
      <c r="AF13" s="2">
        <v>33.043799999999997</v>
      </c>
      <c r="AG13" s="2">
        <v>19.2896</v>
      </c>
      <c r="AH13" s="2">
        <v>19.97</v>
      </c>
      <c r="AI13" s="2"/>
      <c r="AJ13" s="2">
        <f t="shared" si="9"/>
        <v>103</v>
      </c>
      <c r="AK13" s="2">
        <f t="shared" si="10"/>
        <v>80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>
      <c r="A14" s="2" t="s">
        <v>48</v>
      </c>
      <c r="B14" s="2" t="s">
        <v>37</v>
      </c>
      <c r="C14" s="2">
        <v>208</v>
      </c>
      <c r="D14" s="2">
        <v>214</v>
      </c>
      <c r="E14" s="2">
        <v>191</v>
      </c>
      <c r="F14" s="2">
        <v>204</v>
      </c>
      <c r="G14" s="3">
        <v>0.25</v>
      </c>
      <c r="H14" s="2">
        <v>120</v>
      </c>
      <c r="I14" s="2" t="s">
        <v>38</v>
      </c>
      <c r="J14" s="2"/>
      <c r="K14" s="2">
        <v>191</v>
      </c>
      <c r="L14" s="2">
        <f t="shared" si="3"/>
        <v>0</v>
      </c>
      <c r="M14" s="2"/>
      <c r="N14" s="2"/>
      <c r="O14" s="2">
        <v>72</v>
      </c>
      <c r="P14" s="2">
        <f t="shared" si="4"/>
        <v>38.200000000000003</v>
      </c>
      <c r="Q14" s="11">
        <f t="shared" si="11"/>
        <v>258.80000000000007</v>
      </c>
      <c r="R14" s="11">
        <f t="shared" si="6"/>
        <v>259</v>
      </c>
      <c r="S14" s="11">
        <f t="shared" si="7"/>
        <v>139</v>
      </c>
      <c r="T14" s="11">
        <v>120</v>
      </c>
      <c r="U14" s="11"/>
      <c r="V14" s="2"/>
      <c r="W14" s="2">
        <f t="shared" si="8"/>
        <v>14.00523560209424</v>
      </c>
      <c r="X14" s="2">
        <f t="shared" si="5"/>
        <v>7.2251308900523554</v>
      </c>
      <c r="Y14" s="2">
        <v>33.799999999999997</v>
      </c>
      <c r="Z14" s="2">
        <v>36.799999999999997</v>
      </c>
      <c r="AA14" s="2">
        <v>42.6</v>
      </c>
      <c r="AB14" s="2">
        <v>46.2</v>
      </c>
      <c r="AC14" s="2">
        <v>46</v>
      </c>
      <c r="AD14" s="2">
        <v>44.8</v>
      </c>
      <c r="AE14" s="2">
        <v>27</v>
      </c>
      <c r="AF14" s="2">
        <v>50.6</v>
      </c>
      <c r="AG14" s="2">
        <v>42.8</v>
      </c>
      <c r="AH14" s="2">
        <v>32.4</v>
      </c>
      <c r="AI14" s="2"/>
      <c r="AJ14" s="2">
        <f t="shared" si="9"/>
        <v>34.75</v>
      </c>
      <c r="AK14" s="2">
        <f t="shared" si="10"/>
        <v>30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>
      <c r="A15" s="2" t="s">
        <v>49</v>
      </c>
      <c r="B15" s="2" t="s">
        <v>37</v>
      </c>
      <c r="C15" s="2">
        <v>69</v>
      </c>
      <c r="D15" s="2">
        <v>253</v>
      </c>
      <c r="E15" s="2">
        <v>55</v>
      </c>
      <c r="F15" s="2">
        <v>260</v>
      </c>
      <c r="G15" s="3">
        <v>0.4</v>
      </c>
      <c r="H15" s="2">
        <v>60</v>
      </c>
      <c r="I15" s="2" t="s">
        <v>38</v>
      </c>
      <c r="J15" s="2"/>
      <c r="K15" s="2">
        <v>93</v>
      </c>
      <c r="L15" s="2">
        <f t="shared" si="3"/>
        <v>-38</v>
      </c>
      <c r="M15" s="2"/>
      <c r="N15" s="2"/>
      <c r="O15" s="2">
        <v>0</v>
      </c>
      <c r="P15" s="2">
        <f t="shared" si="4"/>
        <v>11</v>
      </c>
      <c r="Q15" s="11"/>
      <c r="R15" s="11">
        <f t="shared" si="6"/>
        <v>0</v>
      </c>
      <c r="S15" s="11">
        <f t="shared" si="7"/>
        <v>0</v>
      </c>
      <c r="T15" s="11"/>
      <c r="U15" s="11"/>
      <c r="V15" s="2"/>
      <c r="W15" s="2">
        <f t="shared" si="8"/>
        <v>23.636363636363637</v>
      </c>
      <c r="X15" s="2">
        <f t="shared" si="5"/>
        <v>23.636363636363637</v>
      </c>
      <c r="Y15" s="2">
        <v>16</v>
      </c>
      <c r="Z15" s="2">
        <v>29</v>
      </c>
      <c r="AA15" s="2">
        <v>12</v>
      </c>
      <c r="AB15" s="2">
        <v>22.2</v>
      </c>
      <c r="AC15" s="2">
        <v>20.2</v>
      </c>
      <c r="AD15" s="2">
        <v>15</v>
      </c>
      <c r="AE15" s="2">
        <v>20.399999999999999</v>
      </c>
      <c r="AF15" s="2">
        <v>21.4</v>
      </c>
      <c r="AG15" s="2">
        <v>22.8</v>
      </c>
      <c r="AH15" s="2">
        <v>15.4</v>
      </c>
      <c r="AI15" s="14" t="s">
        <v>50</v>
      </c>
      <c r="AJ15" s="2">
        <f t="shared" si="9"/>
        <v>0</v>
      </c>
      <c r="AK15" s="2">
        <f t="shared" si="10"/>
        <v>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>
      <c r="A16" s="2" t="s">
        <v>51</v>
      </c>
      <c r="B16" s="2" t="s">
        <v>40</v>
      </c>
      <c r="C16" s="2">
        <v>224.011</v>
      </c>
      <c r="D16" s="2">
        <v>240.01300000000001</v>
      </c>
      <c r="E16" s="2">
        <v>206.18700000000001</v>
      </c>
      <c r="F16" s="2">
        <v>202.15700000000001</v>
      </c>
      <c r="G16" s="3">
        <v>1</v>
      </c>
      <c r="H16" s="2">
        <v>45</v>
      </c>
      <c r="I16" s="2" t="s">
        <v>38</v>
      </c>
      <c r="J16" s="2"/>
      <c r="K16" s="2">
        <v>199.1</v>
      </c>
      <c r="L16" s="2">
        <f t="shared" si="3"/>
        <v>7.0870000000000175</v>
      </c>
      <c r="M16" s="2"/>
      <c r="N16" s="2"/>
      <c r="O16" s="2">
        <v>20</v>
      </c>
      <c r="P16" s="2">
        <f t="shared" si="4"/>
        <v>41.237400000000001</v>
      </c>
      <c r="Q16" s="11">
        <f t="shared" si="11"/>
        <v>355.16660000000002</v>
      </c>
      <c r="R16" s="11">
        <f>U16</f>
        <v>400</v>
      </c>
      <c r="S16" s="11">
        <f t="shared" si="7"/>
        <v>200</v>
      </c>
      <c r="T16" s="11">
        <v>200</v>
      </c>
      <c r="U16" s="11">
        <v>400</v>
      </c>
      <c r="V16" s="2"/>
      <c r="W16" s="2">
        <f t="shared" si="8"/>
        <v>15.087202393943363</v>
      </c>
      <c r="X16" s="2">
        <f t="shared" si="5"/>
        <v>5.3872698084748309</v>
      </c>
      <c r="Y16" s="2">
        <v>24.540800000000001</v>
      </c>
      <c r="Z16" s="2">
        <v>35.703000000000003</v>
      </c>
      <c r="AA16" s="2">
        <v>27.761399999999998</v>
      </c>
      <c r="AB16" s="2">
        <v>37.322800000000001</v>
      </c>
      <c r="AC16" s="2">
        <v>43.194800000000001</v>
      </c>
      <c r="AD16" s="2">
        <v>10.7402</v>
      </c>
      <c r="AE16" s="2">
        <v>29.8048</v>
      </c>
      <c r="AF16" s="2">
        <v>41.695799999999998</v>
      </c>
      <c r="AG16" s="2">
        <v>25.8064</v>
      </c>
      <c r="AH16" s="2">
        <v>31.324999999999999</v>
      </c>
      <c r="AI16" s="2" t="s">
        <v>52</v>
      </c>
      <c r="AJ16" s="2">
        <f t="shared" si="9"/>
        <v>200</v>
      </c>
      <c r="AK16" s="2">
        <f t="shared" si="10"/>
        <v>200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>
      <c r="A17" s="2" t="s">
        <v>53</v>
      </c>
      <c r="B17" s="2" t="s">
        <v>37</v>
      </c>
      <c r="C17" s="2">
        <v>327</v>
      </c>
      <c r="D17" s="2">
        <v>129</v>
      </c>
      <c r="E17" s="2">
        <v>75</v>
      </c>
      <c r="F17" s="2">
        <v>372</v>
      </c>
      <c r="G17" s="3">
        <v>0.12</v>
      </c>
      <c r="H17" s="2">
        <v>60</v>
      </c>
      <c r="I17" s="2" t="s">
        <v>38</v>
      </c>
      <c r="J17" s="2"/>
      <c r="K17" s="2">
        <v>76</v>
      </c>
      <c r="L17" s="2">
        <f t="shared" si="3"/>
        <v>-1</v>
      </c>
      <c r="M17" s="2"/>
      <c r="N17" s="2"/>
      <c r="O17" s="2">
        <v>0</v>
      </c>
      <c r="P17" s="2">
        <f t="shared" si="4"/>
        <v>15</v>
      </c>
      <c r="Q17" s="11"/>
      <c r="R17" s="11">
        <f t="shared" si="6"/>
        <v>0</v>
      </c>
      <c r="S17" s="11">
        <f t="shared" si="7"/>
        <v>0</v>
      </c>
      <c r="T17" s="11"/>
      <c r="U17" s="11"/>
      <c r="V17" s="2"/>
      <c r="W17" s="2">
        <f t="shared" si="8"/>
        <v>24.8</v>
      </c>
      <c r="X17" s="2">
        <f t="shared" si="5"/>
        <v>24.8</v>
      </c>
      <c r="Y17" s="2">
        <v>22</v>
      </c>
      <c r="Z17" s="2">
        <v>35.4</v>
      </c>
      <c r="AA17" s="2">
        <v>31.8</v>
      </c>
      <c r="AB17" s="2">
        <v>47.4</v>
      </c>
      <c r="AC17" s="2">
        <v>27.6</v>
      </c>
      <c r="AD17" s="2">
        <v>31</v>
      </c>
      <c r="AE17" s="2">
        <v>21.4</v>
      </c>
      <c r="AF17" s="2">
        <v>31</v>
      </c>
      <c r="AG17" s="2">
        <v>27.2</v>
      </c>
      <c r="AH17" s="2">
        <v>5.4</v>
      </c>
      <c r="AI17" s="15" t="s">
        <v>54</v>
      </c>
      <c r="AJ17" s="2">
        <f t="shared" si="9"/>
        <v>0</v>
      </c>
      <c r="AK17" s="2">
        <f t="shared" si="10"/>
        <v>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>
      <c r="A18" s="2" t="s">
        <v>55</v>
      </c>
      <c r="B18" s="2" t="s">
        <v>37</v>
      </c>
      <c r="C18" s="2">
        <v>128</v>
      </c>
      <c r="D18" s="2">
        <v>438</v>
      </c>
      <c r="E18" s="2">
        <v>208</v>
      </c>
      <c r="F18" s="2">
        <v>333</v>
      </c>
      <c r="G18" s="3">
        <v>0.25</v>
      </c>
      <c r="H18" s="2">
        <v>120</v>
      </c>
      <c r="I18" s="2" t="s">
        <v>38</v>
      </c>
      <c r="J18" s="2"/>
      <c r="K18" s="2">
        <v>210</v>
      </c>
      <c r="L18" s="2">
        <f t="shared" si="3"/>
        <v>-2</v>
      </c>
      <c r="M18" s="2"/>
      <c r="N18" s="2"/>
      <c r="O18" s="2">
        <v>300</v>
      </c>
      <c r="P18" s="2">
        <f t="shared" si="4"/>
        <v>41.6</v>
      </c>
      <c r="Q18" s="11"/>
      <c r="R18" s="11">
        <f t="shared" si="6"/>
        <v>0</v>
      </c>
      <c r="S18" s="11">
        <f t="shared" si="7"/>
        <v>0</v>
      </c>
      <c r="T18" s="11"/>
      <c r="U18" s="11"/>
      <c r="V18" s="2"/>
      <c r="W18" s="2">
        <f t="shared" si="8"/>
        <v>15.216346153846153</v>
      </c>
      <c r="X18" s="2">
        <f t="shared" si="5"/>
        <v>15.216346153846153</v>
      </c>
      <c r="Y18" s="2">
        <v>57</v>
      </c>
      <c r="Z18" s="2">
        <v>52.4</v>
      </c>
      <c r="AA18" s="2">
        <v>52</v>
      </c>
      <c r="AB18" s="2">
        <v>56.4</v>
      </c>
      <c r="AC18" s="2">
        <v>54.4</v>
      </c>
      <c r="AD18" s="2">
        <v>54.4</v>
      </c>
      <c r="AE18" s="2">
        <v>50.4</v>
      </c>
      <c r="AF18" s="2">
        <v>78.400000000000006</v>
      </c>
      <c r="AG18" s="2">
        <v>47.8</v>
      </c>
      <c r="AH18" s="2">
        <v>48</v>
      </c>
      <c r="AI18" s="2"/>
      <c r="AJ18" s="2">
        <f t="shared" si="9"/>
        <v>0</v>
      </c>
      <c r="AK18" s="2">
        <f t="shared" si="10"/>
        <v>0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>
      <c r="A19" s="2" t="s">
        <v>56</v>
      </c>
      <c r="B19" s="2" t="s">
        <v>37</v>
      </c>
      <c r="C19" s="2"/>
      <c r="D19" s="2">
        <v>48</v>
      </c>
      <c r="E19" s="2"/>
      <c r="F19" s="2">
        <v>43</v>
      </c>
      <c r="G19" s="3">
        <v>0.25</v>
      </c>
      <c r="H19" s="2">
        <v>120</v>
      </c>
      <c r="I19" s="2" t="s">
        <v>38</v>
      </c>
      <c r="J19" s="2"/>
      <c r="K19" s="2"/>
      <c r="L19" s="2">
        <f t="shared" si="3"/>
        <v>0</v>
      </c>
      <c r="M19" s="2"/>
      <c r="N19" s="2"/>
      <c r="O19" s="2">
        <v>0</v>
      </c>
      <c r="P19" s="2">
        <f t="shared" si="4"/>
        <v>0</v>
      </c>
      <c r="Q19" s="11"/>
      <c r="R19" s="11">
        <f t="shared" si="6"/>
        <v>0</v>
      </c>
      <c r="S19" s="11">
        <f t="shared" si="7"/>
        <v>0</v>
      </c>
      <c r="T19" s="11"/>
      <c r="U19" s="11"/>
      <c r="V19" s="2"/>
      <c r="W19" s="2" t="e">
        <f t="shared" si="8"/>
        <v>#DIV/0!</v>
      </c>
      <c r="X19" s="2" t="e">
        <f t="shared" si="5"/>
        <v>#DIV/0!</v>
      </c>
      <c r="Y19" s="2">
        <v>0</v>
      </c>
      <c r="Z19" s="2">
        <v>0.2</v>
      </c>
      <c r="AA19" s="2">
        <v>1.2</v>
      </c>
      <c r="AB19" s="2">
        <v>9.6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16" t="s">
        <v>57</v>
      </c>
      <c r="AJ19" s="2">
        <f t="shared" si="9"/>
        <v>0</v>
      </c>
      <c r="AK19" s="2">
        <f t="shared" si="10"/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>
      <c r="A20" s="2" t="s">
        <v>58</v>
      </c>
      <c r="B20" s="2" t="s">
        <v>40</v>
      </c>
      <c r="C20" s="2">
        <v>46.164999999999999</v>
      </c>
      <c r="D20" s="2">
        <v>0.501</v>
      </c>
      <c r="E20" s="2">
        <v>4.9619999999999997</v>
      </c>
      <c r="F20" s="2">
        <v>39.683999999999997</v>
      </c>
      <c r="G20" s="3">
        <v>1</v>
      </c>
      <c r="H20" s="2">
        <v>120</v>
      </c>
      <c r="I20" s="2" t="s">
        <v>38</v>
      </c>
      <c r="J20" s="2"/>
      <c r="K20" s="2">
        <v>5.5</v>
      </c>
      <c r="L20" s="2">
        <f t="shared" si="3"/>
        <v>-0.53800000000000026</v>
      </c>
      <c r="M20" s="2"/>
      <c r="N20" s="2"/>
      <c r="O20" s="2">
        <v>0</v>
      </c>
      <c r="P20" s="2">
        <f t="shared" si="4"/>
        <v>0.99239999999999995</v>
      </c>
      <c r="Q20" s="11"/>
      <c r="R20" s="11">
        <f t="shared" si="6"/>
        <v>0</v>
      </c>
      <c r="S20" s="11">
        <f t="shared" si="7"/>
        <v>0</v>
      </c>
      <c r="T20" s="11"/>
      <c r="U20" s="11"/>
      <c r="V20" s="2"/>
      <c r="W20" s="2">
        <f t="shared" si="8"/>
        <v>39.987908101571946</v>
      </c>
      <c r="X20" s="2">
        <f t="shared" si="5"/>
        <v>39.987908101571946</v>
      </c>
      <c r="Y20" s="2">
        <v>1.2030000000000001</v>
      </c>
      <c r="Z20" s="2">
        <v>1.4014</v>
      </c>
      <c r="AA20" s="2">
        <v>1.8076000000000001</v>
      </c>
      <c r="AB20" s="2">
        <v>1.6172</v>
      </c>
      <c r="AC20" s="2">
        <v>2.9214000000000002</v>
      </c>
      <c r="AD20" s="2">
        <v>4.0488</v>
      </c>
      <c r="AE20" s="2">
        <v>1.4276</v>
      </c>
      <c r="AF20" s="2">
        <v>1.6133999999999999</v>
      </c>
      <c r="AG20" s="2">
        <v>3.72</v>
      </c>
      <c r="AH20" s="2">
        <v>1.3093999999999999</v>
      </c>
      <c r="AI20" s="14" t="s">
        <v>50</v>
      </c>
      <c r="AJ20" s="2">
        <f t="shared" si="9"/>
        <v>0</v>
      </c>
      <c r="AK20" s="2">
        <f t="shared" si="10"/>
        <v>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>
      <c r="A21" s="2" t="s">
        <v>59</v>
      </c>
      <c r="B21" s="2" t="s">
        <v>37</v>
      </c>
      <c r="C21" s="2">
        <v>136</v>
      </c>
      <c r="D21" s="2">
        <v>274</v>
      </c>
      <c r="E21" s="2">
        <v>154</v>
      </c>
      <c r="F21" s="2">
        <v>247</v>
      </c>
      <c r="G21" s="3">
        <v>0.4</v>
      </c>
      <c r="H21" s="2">
        <v>45</v>
      </c>
      <c r="I21" s="2" t="s">
        <v>38</v>
      </c>
      <c r="J21" s="2"/>
      <c r="K21" s="2">
        <v>159</v>
      </c>
      <c r="L21" s="2">
        <f t="shared" si="3"/>
        <v>-5</v>
      </c>
      <c r="M21" s="2"/>
      <c r="N21" s="2"/>
      <c r="O21" s="2"/>
      <c r="P21" s="2">
        <f t="shared" si="4"/>
        <v>30.8</v>
      </c>
      <c r="Q21" s="11">
        <f>13*P21-O21-F21</f>
        <v>153.40000000000003</v>
      </c>
      <c r="R21" s="11">
        <f t="shared" ref="R21:R23" si="12">U21</f>
        <v>250</v>
      </c>
      <c r="S21" s="11">
        <f t="shared" si="7"/>
        <v>130</v>
      </c>
      <c r="T21" s="11">
        <v>120</v>
      </c>
      <c r="U21" s="11">
        <v>250</v>
      </c>
      <c r="V21" s="2"/>
      <c r="W21" s="2">
        <f t="shared" si="8"/>
        <v>16.136363636363637</v>
      </c>
      <c r="X21" s="2">
        <f t="shared" si="5"/>
        <v>8.0194805194805188</v>
      </c>
      <c r="Y21" s="2">
        <v>6.4</v>
      </c>
      <c r="Z21" s="2">
        <v>27</v>
      </c>
      <c r="AA21" s="2">
        <v>21</v>
      </c>
      <c r="AB21" s="2">
        <v>31.6</v>
      </c>
      <c r="AC21" s="2">
        <v>42.4</v>
      </c>
      <c r="AD21" s="2">
        <v>24.6</v>
      </c>
      <c r="AE21" s="2">
        <v>19.2</v>
      </c>
      <c r="AF21" s="2">
        <v>24.4</v>
      </c>
      <c r="AG21" s="2">
        <v>38.200000000000003</v>
      </c>
      <c r="AH21" s="2">
        <v>22.8</v>
      </c>
      <c r="AI21" s="15" t="s">
        <v>60</v>
      </c>
      <c r="AJ21" s="2">
        <f t="shared" si="9"/>
        <v>52</v>
      </c>
      <c r="AK21" s="2">
        <f t="shared" si="10"/>
        <v>48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>
      <c r="A22" s="2" t="s">
        <v>61</v>
      </c>
      <c r="B22" s="2" t="s">
        <v>40</v>
      </c>
      <c r="C22" s="2">
        <v>178.261</v>
      </c>
      <c r="D22" s="2">
        <v>6.8739999999999997</v>
      </c>
      <c r="E22" s="2">
        <v>128.76400000000001</v>
      </c>
      <c r="F22" s="2">
        <v>43.881</v>
      </c>
      <c r="G22" s="3">
        <v>1</v>
      </c>
      <c r="H22" s="2">
        <v>60</v>
      </c>
      <c r="I22" s="2" t="s">
        <v>38</v>
      </c>
      <c r="J22" s="2"/>
      <c r="K22" s="2">
        <v>120.6</v>
      </c>
      <c r="L22" s="2">
        <f t="shared" si="3"/>
        <v>8.1640000000000157</v>
      </c>
      <c r="M22" s="2"/>
      <c r="N22" s="2"/>
      <c r="O22" s="2">
        <v>130</v>
      </c>
      <c r="P22" s="2">
        <f t="shared" si="4"/>
        <v>25.752800000000001</v>
      </c>
      <c r="Q22" s="11">
        <f t="shared" si="11"/>
        <v>186.65819999999999</v>
      </c>
      <c r="R22" s="11">
        <f t="shared" si="12"/>
        <v>220</v>
      </c>
      <c r="S22" s="11">
        <f t="shared" si="7"/>
        <v>120</v>
      </c>
      <c r="T22" s="11">
        <v>100</v>
      </c>
      <c r="U22" s="11">
        <v>220</v>
      </c>
      <c r="V22" s="2"/>
      <c r="W22" s="2">
        <f t="shared" si="8"/>
        <v>15.294686403031902</v>
      </c>
      <c r="X22" s="2">
        <f t="shared" si="5"/>
        <v>6.7519260041626543</v>
      </c>
      <c r="Y22" s="2">
        <v>21.088999999999999</v>
      </c>
      <c r="Z22" s="2">
        <v>19.784600000000001</v>
      </c>
      <c r="AA22" s="2">
        <v>21.511800000000001</v>
      </c>
      <c r="AB22" s="2">
        <v>21.934999999999999</v>
      </c>
      <c r="AC22" s="2">
        <v>35.121600000000001</v>
      </c>
      <c r="AD22" s="2">
        <v>31.181999999999999</v>
      </c>
      <c r="AE22" s="2">
        <v>12.4124</v>
      </c>
      <c r="AF22" s="2">
        <v>35.7926</v>
      </c>
      <c r="AG22" s="2">
        <v>22.643000000000001</v>
      </c>
      <c r="AH22" s="2">
        <v>18.024999999999999</v>
      </c>
      <c r="AI22" s="2"/>
      <c r="AJ22" s="2">
        <f t="shared" si="9"/>
        <v>120</v>
      </c>
      <c r="AK22" s="2">
        <f t="shared" si="10"/>
        <v>100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>
      <c r="A23" s="2" t="s">
        <v>62</v>
      </c>
      <c r="B23" s="2" t="s">
        <v>37</v>
      </c>
      <c r="C23" s="2">
        <v>189</v>
      </c>
      <c r="D23" s="2">
        <v>122</v>
      </c>
      <c r="E23" s="2">
        <v>112</v>
      </c>
      <c r="F23" s="2">
        <v>186</v>
      </c>
      <c r="G23" s="3">
        <v>0.22</v>
      </c>
      <c r="H23" s="2">
        <v>120</v>
      </c>
      <c r="I23" s="2" t="s">
        <v>38</v>
      </c>
      <c r="J23" s="2"/>
      <c r="K23" s="2">
        <v>113</v>
      </c>
      <c r="L23" s="2">
        <f t="shared" si="3"/>
        <v>-1</v>
      </c>
      <c r="M23" s="2"/>
      <c r="N23" s="2"/>
      <c r="O23" s="2">
        <v>140</v>
      </c>
      <c r="P23" s="2">
        <f t="shared" si="4"/>
        <v>22.4</v>
      </c>
      <c r="Q23" s="11"/>
      <c r="R23" s="11">
        <f t="shared" si="12"/>
        <v>100</v>
      </c>
      <c r="S23" s="11">
        <f t="shared" si="7"/>
        <v>36</v>
      </c>
      <c r="T23" s="11">
        <v>64</v>
      </c>
      <c r="U23" s="11">
        <v>100</v>
      </c>
      <c r="V23" s="2"/>
      <c r="W23" s="2">
        <f t="shared" si="8"/>
        <v>19.017857142857142</v>
      </c>
      <c r="X23" s="2">
        <f t="shared" si="5"/>
        <v>14.553571428571429</v>
      </c>
      <c r="Y23" s="2">
        <v>30.8</v>
      </c>
      <c r="Z23" s="2">
        <v>14.4</v>
      </c>
      <c r="AA23" s="2">
        <v>33</v>
      </c>
      <c r="AB23" s="2">
        <v>25.4</v>
      </c>
      <c r="AC23" s="2">
        <v>3.4</v>
      </c>
      <c r="AD23" s="2">
        <v>34.200000000000003</v>
      </c>
      <c r="AE23" s="2">
        <v>19.8</v>
      </c>
      <c r="AF23" s="2">
        <v>41</v>
      </c>
      <c r="AG23" s="2">
        <v>29.8</v>
      </c>
      <c r="AH23" s="2">
        <v>24</v>
      </c>
      <c r="AI23" s="2"/>
      <c r="AJ23" s="2">
        <f t="shared" si="9"/>
        <v>7.92</v>
      </c>
      <c r="AK23" s="2">
        <f t="shared" si="10"/>
        <v>14.08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>
      <c r="A24" s="2" t="s">
        <v>63</v>
      </c>
      <c r="B24" s="2" t="s">
        <v>37</v>
      </c>
      <c r="C24" s="2">
        <v>51</v>
      </c>
      <c r="D24" s="2">
        <v>3</v>
      </c>
      <c r="E24" s="2">
        <v>16</v>
      </c>
      <c r="F24" s="2">
        <v>34</v>
      </c>
      <c r="G24" s="3">
        <v>0.4</v>
      </c>
      <c r="H24" s="2">
        <v>60</v>
      </c>
      <c r="I24" s="2" t="s">
        <v>38</v>
      </c>
      <c r="J24" s="2"/>
      <c r="K24" s="2">
        <v>16</v>
      </c>
      <c r="L24" s="2">
        <f t="shared" si="3"/>
        <v>0</v>
      </c>
      <c r="M24" s="2"/>
      <c r="N24" s="2"/>
      <c r="O24" s="2">
        <v>40</v>
      </c>
      <c r="P24" s="2">
        <f t="shared" si="4"/>
        <v>3.2</v>
      </c>
      <c r="Q24" s="11"/>
      <c r="R24" s="11">
        <f t="shared" si="6"/>
        <v>0</v>
      </c>
      <c r="S24" s="11">
        <f t="shared" si="7"/>
        <v>0</v>
      </c>
      <c r="T24" s="11"/>
      <c r="U24" s="11"/>
      <c r="V24" s="2"/>
      <c r="W24" s="2">
        <f t="shared" si="8"/>
        <v>23.125</v>
      </c>
      <c r="X24" s="2">
        <f t="shared" si="5"/>
        <v>23.125</v>
      </c>
      <c r="Y24" s="2">
        <v>5.4</v>
      </c>
      <c r="Z24" s="2">
        <v>5.8</v>
      </c>
      <c r="AA24" s="2">
        <v>4.8</v>
      </c>
      <c r="AB24" s="2">
        <v>8.1999999999999993</v>
      </c>
      <c r="AC24" s="2">
        <v>12.6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15" t="s">
        <v>64</v>
      </c>
      <c r="AJ24" s="2">
        <f t="shared" si="9"/>
        <v>0</v>
      </c>
      <c r="AK24" s="2">
        <f t="shared" si="10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>
      <c r="A25" s="2" t="s">
        <v>65</v>
      </c>
      <c r="B25" s="2" t="s">
        <v>37</v>
      </c>
      <c r="C25" s="2">
        <v>99</v>
      </c>
      <c r="D25" s="2">
        <v>60</v>
      </c>
      <c r="E25" s="2">
        <v>44</v>
      </c>
      <c r="F25" s="2">
        <v>111</v>
      </c>
      <c r="G25" s="3">
        <v>0.09</v>
      </c>
      <c r="H25" s="2">
        <v>60</v>
      </c>
      <c r="I25" s="2" t="s">
        <v>38</v>
      </c>
      <c r="J25" s="2"/>
      <c r="K25" s="2">
        <v>44</v>
      </c>
      <c r="L25" s="2">
        <f t="shared" si="3"/>
        <v>0</v>
      </c>
      <c r="M25" s="2"/>
      <c r="N25" s="2"/>
      <c r="O25" s="2">
        <v>15</v>
      </c>
      <c r="P25" s="2">
        <f t="shared" si="4"/>
        <v>8.8000000000000007</v>
      </c>
      <c r="Q25" s="11"/>
      <c r="R25" s="11">
        <f t="shared" si="6"/>
        <v>0</v>
      </c>
      <c r="S25" s="11">
        <f t="shared" si="7"/>
        <v>0</v>
      </c>
      <c r="T25" s="11"/>
      <c r="U25" s="11"/>
      <c r="V25" s="2"/>
      <c r="W25" s="2">
        <f t="shared" si="8"/>
        <v>14.318181818181817</v>
      </c>
      <c r="X25" s="2">
        <f t="shared" si="5"/>
        <v>14.318181818181817</v>
      </c>
      <c r="Y25" s="2">
        <v>12</v>
      </c>
      <c r="Z25" s="2">
        <v>4</v>
      </c>
      <c r="AA25" s="2">
        <v>0</v>
      </c>
      <c r="AB25" s="2">
        <v>7.6</v>
      </c>
      <c r="AC25" s="2">
        <v>17.8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 t="s">
        <v>57</v>
      </c>
      <c r="AJ25" s="2">
        <f t="shared" si="9"/>
        <v>0</v>
      </c>
      <c r="AK25" s="2">
        <f t="shared" si="10"/>
        <v>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>
      <c r="A26" s="2" t="s">
        <v>66</v>
      </c>
      <c r="B26" s="2" t="s">
        <v>37</v>
      </c>
      <c r="C26" s="2">
        <v>86</v>
      </c>
      <c r="D26" s="2">
        <v>132</v>
      </c>
      <c r="E26" s="2">
        <v>79</v>
      </c>
      <c r="F26" s="2">
        <v>132</v>
      </c>
      <c r="G26" s="3">
        <v>0.09</v>
      </c>
      <c r="H26" s="2">
        <v>45</v>
      </c>
      <c r="I26" s="2" t="s">
        <v>38</v>
      </c>
      <c r="J26" s="2"/>
      <c r="K26" s="2">
        <v>83</v>
      </c>
      <c r="L26" s="2">
        <f t="shared" si="3"/>
        <v>-4</v>
      </c>
      <c r="M26" s="2"/>
      <c r="N26" s="2"/>
      <c r="O26" s="2">
        <v>0</v>
      </c>
      <c r="P26" s="2">
        <f t="shared" si="4"/>
        <v>15.8</v>
      </c>
      <c r="Q26" s="11">
        <f>13*P26-O26-F26</f>
        <v>73.400000000000006</v>
      </c>
      <c r="R26" s="11">
        <f t="shared" si="6"/>
        <v>73</v>
      </c>
      <c r="S26" s="11">
        <f t="shared" si="7"/>
        <v>73</v>
      </c>
      <c r="T26" s="11"/>
      <c r="U26" s="11"/>
      <c r="V26" s="2"/>
      <c r="W26" s="2">
        <f t="shared" si="8"/>
        <v>12.974683544303797</v>
      </c>
      <c r="X26" s="2">
        <f t="shared" si="5"/>
        <v>8.3544303797468356</v>
      </c>
      <c r="Y26" s="2">
        <v>3.2</v>
      </c>
      <c r="Z26" s="2">
        <v>17.8</v>
      </c>
      <c r="AA26" s="2">
        <v>15</v>
      </c>
      <c r="AB26" s="2">
        <v>17</v>
      </c>
      <c r="AC26" s="2">
        <v>9.6</v>
      </c>
      <c r="AD26" s="2">
        <v>7.8</v>
      </c>
      <c r="AE26" s="2">
        <v>18.8</v>
      </c>
      <c r="AF26" s="2">
        <v>13.8</v>
      </c>
      <c r="AG26" s="2">
        <v>7.6</v>
      </c>
      <c r="AH26" s="2">
        <v>14.2</v>
      </c>
      <c r="AI26" s="15" t="s">
        <v>41</v>
      </c>
      <c r="AJ26" s="2">
        <f t="shared" si="9"/>
        <v>6.5699999999999994</v>
      </c>
      <c r="AK26" s="2">
        <f t="shared" si="10"/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>
      <c r="A27" s="2" t="s">
        <v>67</v>
      </c>
      <c r="B27" s="2" t="s">
        <v>37</v>
      </c>
      <c r="C27" s="2">
        <v>142</v>
      </c>
      <c r="D27" s="2">
        <v>155</v>
      </c>
      <c r="E27" s="2">
        <v>182</v>
      </c>
      <c r="F27" s="2">
        <v>98</v>
      </c>
      <c r="G27" s="3">
        <v>0.4</v>
      </c>
      <c r="H27" s="2" t="e">
        <v>#N/A</v>
      </c>
      <c r="I27" s="2" t="s">
        <v>38</v>
      </c>
      <c r="J27" s="2"/>
      <c r="K27" s="2">
        <v>184</v>
      </c>
      <c r="L27" s="2">
        <f t="shared" si="3"/>
        <v>-2</v>
      </c>
      <c r="M27" s="2"/>
      <c r="N27" s="2"/>
      <c r="O27" s="2">
        <v>257</v>
      </c>
      <c r="P27" s="2">
        <f t="shared" si="4"/>
        <v>36.4</v>
      </c>
      <c r="Q27" s="11">
        <f t="shared" si="11"/>
        <v>154.59999999999997</v>
      </c>
      <c r="R27" s="11">
        <f t="shared" si="6"/>
        <v>155</v>
      </c>
      <c r="S27" s="11">
        <f t="shared" si="7"/>
        <v>65</v>
      </c>
      <c r="T27" s="11">
        <v>90</v>
      </c>
      <c r="U27" s="11"/>
      <c r="V27" s="2"/>
      <c r="W27" s="2">
        <f t="shared" si="8"/>
        <v>14.010989010989011</v>
      </c>
      <c r="X27" s="2">
        <f t="shared" si="5"/>
        <v>9.7527472527472536</v>
      </c>
      <c r="Y27" s="2">
        <v>37.4</v>
      </c>
      <c r="Z27" s="2">
        <v>34</v>
      </c>
      <c r="AA27" s="2">
        <v>38.6</v>
      </c>
      <c r="AB27" s="2">
        <v>35</v>
      </c>
      <c r="AC27" s="2">
        <v>24.8</v>
      </c>
      <c r="AD27" s="2">
        <v>13.6</v>
      </c>
      <c r="AE27" s="2">
        <v>62.8</v>
      </c>
      <c r="AF27" s="2">
        <v>27.4</v>
      </c>
      <c r="AG27" s="2">
        <v>0</v>
      </c>
      <c r="AH27" s="2">
        <v>0</v>
      </c>
      <c r="AI27" s="2" t="s">
        <v>57</v>
      </c>
      <c r="AJ27" s="2">
        <f t="shared" si="9"/>
        <v>26</v>
      </c>
      <c r="AK27" s="2">
        <f t="shared" si="10"/>
        <v>36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>
      <c r="A28" s="2" t="s">
        <v>68</v>
      </c>
      <c r="B28" s="2" t="s">
        <v>37</v>
      </c>
      <c r="C28" s="2">
        <v>212</v>
      </c>
      <c r="D28" s="2"/>
      <c r="E28" s="2">
        <v>34</v>
      </c>
      <c r="F28" s="2">
        <v>172</v>
      </c>
      <c r="G28" s="3">
        <v>0.15</v>
      </c>
      <c r="H28" s="2">
        <v>45</v>
      </c>
      <c r="I28" s="2" t="s">
        <v>38</v>
      </c>
      <c r="J28" s="2"/>
      <c r="K28" s="2">
        <v>34</v>
      </c>
      <c r="L28" s="2">
        <f t="shared" si="3"/>
        <v>0</v>
      </c>
      <c r="M28" s="2"/>
      <c r="N28" s="2"/>
      <c r="O28" s="2">
        <v>0</v>
      </c>
      <c r="P28" s="2">
        <f t="shared" si="4"/>
        <v>6.8</v>
      </c>
      <c r="Q28" s="11"/>
      <c r="R28" s="11">
        <f t="shared" si="6"/>
        <v>0</v>
      </c>
      <c r="S28" s="11">
        <f t="shared" si="7"/>
        <v>0</v>
      </c>
      <c r="T28" s="11"/>
      <c r="U28" s="11"/>
      <c r="V28" s="2"/>
      <c r="W28" s="2">
        <f t="shared" si="8"/>
        <v>25.294117647058822</v>
      </c>
      <c r="X28" s="2">
        <f t="shared" si="5"/>
        <v>25.294117647058822</v>
      </c>
      <c r="Y28" s="2">
        <v>6.6</v>
      </c>
      <c r="Z28" s="2">
        <v>11.8</v>
      </c>
      <c r="AA28" s="2">
        <v>3.6</v>
      </c>
      <c r="AB28" s="2">
        <v>9.4</v>
      </c>
      <c r="AC28" s="2">
        <v>19.2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15" t="s">
        <v>64</v>
      </c>
      <c r="AJ28" s="2">
        <f t="shared" si="9"/>
        <v>0</v>
      </c>
      <c r="AK28" s="2">
        <f t="shared" si="10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>
      <c r="A29" s="2" t="s">
        <v>69</v>
      </c>
      <c r="B29" s="2" t="s">
        <v>40</v>
      </c>
      <c r="C29" s="2">
        <v>83.36</v>
      </c>
      <c r="D29" s="2">
        <v>3.117</v>
      </c>
      <c r="E29" s="2">
        <v>80.372</v>
      </c>
      <c r="F29" s="2"/>
      <c r="G29" s="3">
        <v>1</v>
      </c>
      <c r="H29" s="2">
        <v>45</v>
      </c>
      <c r="I29" s="2" t="s">
        <v>38</v>
      </c>
      <c r="J29" s="2"/>
      <c r="K29" s="2">
        <v>145.5</v>
      </c>
      <c r="L29" s="2">
        <f t="shared" si="3"/>
        <v>-65.128</v>
      </c>
      <c r="M29" s="2"/>
      <c r="N29" s="2"/>
      <c r="O29" s="2">
        <v>177</v>
      </c>
      <c r="P29" s="2">
        <f t="shared" si="4"/>
        <v>16.074400000000001</v>
      </c>
      <c r="Q29" s="11">
        <f t="shared" si="11"/>
        <v>48.041600000000017</v>
      </c>
      <c r="R29" s="11">
        <f t="shared" si="6"/>
        <v>48</v>
      </c>
      <c r="S29" s="11">
        <f t="shared" si="7"/>
        <v>0</v>
      </c>
      <c r="T29" s="11">
        <v>48</v>
      </c>
      <c r="U29" s="11"/>
      <c r="V29" s="2"/>
      <c r="W29" s="2">
        <f t="shared" si="8"/>
        <v>13.997412034041705</v>
      </c>
      <c r="X29" s="2">
        <f t="shared" si="5"/>
        <v>11.011297466779475</v>
      </c>
      <c r="Y29" s="2">
        <v>17.595800000000001</v>
      </c>
      <c r="Z29" s="2">
        <v>12.476599999999999</v>
      </c>
      <c r="AA29" s="2">
        <v>12.6996</v>
      </c>
      <c r="AB29" s="2">
        <v>26.084</v>
      </c>
      <c r="AC29" s="2">
        <v>14.797599999999999</v>
      </c>
      <c r="AD29" s="2">
        <v>16.674399999999999</v>
      </c>
      <c r="AE29" s="2">
        <v>11.592000000000001</v>
      </c>
      <c r="AF29" s="2">
        <v>20.995000000000001</v>
      </c>
      <c r="AG29" s="2">
        <v>13.3302</v>
      </c>
      <c r="AH29" s="2">
        <v>19.6328</v>
      </c>
      <c r="AI29" s="2"/>
      <c r="AJ29" s="2">
        <f t="shared" si="9"/>
        <v>0</v>
      </c>
      <c r="AK29" s="2">
        <f t="shared" si="10"/>
        <v>48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>
      <c r="A30" s="2" t="s">
        <v>70</v>
      </c>
      <c r="B30" s="2" t="s">
        <v>37</v>
      </c>
      <c r="C30" s="2">
        <v>144</v>
      </c>
      <c r="D30" s="2">
        <v>73</v>
      </c>
      <c r="E30" s="2">
        <v>76</v>
      </c>
      <c r="F30" s="2">
        <v>135</v>
      </c>
      <c r="G30" s="3">
        <v>0.4</v>
      </c>
      <c r="H30" s="2">
        <v>60</v>
      </c>
      <c r="I30" s="2" t="s">
        <v>38</v>
      </c>
      <c r="J30" s="2"/>
      <c r="K30" s="2">
        <v>79</v>
      </c>
      <c r="L30" s="2">
        <f t="shared" si="3"/>
        <v>-3</v>
      </c>
      <c r="M30" s="2"/>
      <c r="N30" s="2"/>
      <c r="O30" s="2">
        <v>0</v>
      </c>
      <c r="P30" s="2">
        <f t="shared" si="4"/>
        <v>15.2</v>
      </c>
      <c r="Q30" s="11">
        <f>13*P30-O30-F30</f>
        <v>62.599999999999994</v>
      </c>
      <c r="R30" s="11">
        <f t="shared" si="6"/>
        <v>63</v>
      </c>
      <c r="S30" s="11">
        <v>32</v>
      </c>
      <c r="T30" s="11">
        <v>32</v>
      </c>
      <c r="U30" s="11"/>
      <c r="V30" s="2"/>
      <c r="W30" s="2">
        <f t="shared" si="8"/>
        <v>13.026315789473685</v>
      </c>
      <c r="X30" s="2">
        <f t="shared" si="5"/>
        <v>8.8815789473684212</v>
      </c>
      <c r="Y30" s="2">
        <v>5.8</v>
      </c>
      <c r="Z30" s="2">
        <v>19.8</v>
      </c>
      <c r="AA30" s="2">
        <v>21.2</v>
      </c>
      <c r="AB30" s="2">
        <v>15.2</v>
      </c>
      <c r="AC30" s="2">
        <v>16.399999999999999</v>
      </c>
      <c r="AD30" s="2">
        <v>16.600000000000001</v>
      </c>
      <c r="AE30" s="2">
        <v>17.600000000000001</v>
      </c>
      <c r="AF30" s="2">
        <v>56.2</v>
      </c>
      <c r="AG30" s="2">
        <v>26</v>
      </c>
      <c r="AH30" s="2">
        <v>25.8</v>
      </c>
      <c r="AI30" s="15" t="s">
        <v>60</v>
      </c>
      <c r="AJ30" s="2">
        <f t="shared" si="9"/>
        <v>12.8</v>
      </c>
      <c r="AK30" s="2">
        <f t="shared" si="10"/>
        <v>12.8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>
      <c r="A31" s="2" t="s">
        <v>71</v>
      </c>
      <c r="B31" s="2" t="s">
        <v>37</v>
      </c>
      <c r="C31" s="2">
        <v>1</v>
      </c>
      <c r="D31" s="2"/>
      <c r="E31" s="2">
        <v>1</v>
      </c>
      <c r="F31" s="2"/>
      <c r="G31" s="3">
        <v>0.4</v>
      </c>
      <c r="H31" s="2">
        <v>60</v>
      </c>
      <c r="I31" s="2" t="s">
        <v>38</v>
      </c>
      <c r="J31" s="2"/>
      <c r="K31" s="2">
        <v>7</v>
      </c>
      <c r="L31" s="2">
        <f t="shared" si="3"/>
        <v>-6</v>
      </c>
      <c r="M31" s="2"/>
      <c r="N31" s="2"/>
      <c r="O31" s="2">
        <v>106</v>
      </c>
      <c r="P31" s="2">
        <f t="shared" si="4"/>
        <v>0.2</v>
      </c>
      <c r="Q31" s="11"/>
      <c r="R31" s="11">
        <f t="shared" si="6"/>
        <v>0</v>
      </c>
      <c r="S31" s="11">
        <f t="shared" si="7"/>
        <v>0</v>
      </c>
      <c r="T31" s="11"/>
      <c r="U31" s="11"/>
      <c r="V31" s="2"/>
      <c r="W31" s="2">
        <f t="shared" si="8"/>
        <v>530</v>
      </c>
      <c r="X31" s="2">
        <f t="shared" si="5"/>
        <v>530</v>
      </c>
      <c r="Y31" s="2">
        <v>11.8</v>
      </c>
      <c r="Z31" s="2">
        <v>8.1999999999999993</v>
      </c>
      <c r="AA31" s="2">
        <v>8</v>
      </c>
      <c r="AB31" s="2">
        <v>5</v>
      </c>
      <c r="AC31" s="2">
        <v>15.2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 t="s">
        <v>57</v>
      </c>
      <c r="AJ31" s="2">
        <f t="shared" si="9"/>
        <v>0</v>
      </c>
      <c r="AK31" s="2">
        <f t="shared" si="10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>
      <c r="A32" s="2" t="s">
        <v>72</v>
      </c>
      <c r="B32" s="2" t="s">
        <v>37</v>
      </c>
      <c r="C32" s="2">
        <v>327</v>
      </c>
      <c r="D32" s="2">
        <v>296</v>
      </c>
      <c r="E32" s="2">
        <v>349</v>
      </c>
      <c r="F32" s="2">
        <v>239</v>
      </c>
      <c r="G32" s="3">
        <v>0.4</v>
      </c>
      <c r="H32" s="2">
        <v>60</v>
      </c>
      <c r="I32" s="2" t="s">
        <v>38</v>
      </c>
      <c r="J32" s="2"/>
      <c r="K32" s="2">
        <v>347</v>
      </c>
      <c r="L32" s="2">
        <f t="shared" si="3"/>
        <v>2</v>
      </c>
      <c r="M32" s="2"/>
      <c r="N32" s="2"/>
      <c r="O32" s="2">
        <v>450</v>
      </c>
      <c r="P32" s="2">
        <f t="shared" si="4"/>
        <v>69.8</v>
      </c>
      <c r="Q32" s="11">
        <f t="shared" si="11"/>
        <v>288.19999999999993</v>
      </c>
      <c r="R32" s="11">
        <f>U32</f>
        <v>380</v>
      </c>
      <c r="S32" s="11">
        <f t="shared" si="7"/>
        <v>160</v>
      </c>
      <c r="T32" s="11">
        <v>220</v>
      </c>
      <c r="U32" s="11">
        <v>380</v>
      </c>
      <c r="V32" s="2"/>
      <c r="W32" s="2">
        <f t="shared" si="8"/>
        <v>15.315186246418339</v>
      </c>
      <c r="X32" s="2">
        <f t="shared" si="5"/>
        <v>9.8710601719197708</v>
      </c>
      <c r="Y32" s="2">
        <v>66.8</v>
      </c>
      <c r="Z32" s="2">
        <v>59.8</v>
      </c>
      <c r="AA32" s="2">
        <v>67.8</v>
      </c>
      <c r="AB32" s="2">
        <v>71</v>
      </c>
      <c r="AC32" s="2">
        <v>87.4</v>
      </c>
      <c r="AD32" s="2">
        <v>70.599999999999994</v>
      </c>
      <c r="AE32" s="2">
        <v>56.2</v>
      </c>
      <c r="AF32" s="2">
        <v>102.6</v>
      </c>
      <c r="AG32" s="2">
        <v>93.2</v>
      </c>
      <c r="AH32" s="2">
        <v>62.4</v>
      </c>
      <c r="AI32" s="2"/>
      <c r="AJ32" s="2">
        <f t="shared" si="9"/>
        <v>64</v>
      </c>
      <c r="AK32" s="2">
        <f t="shared" si="10"/>
        <v>88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>
      <c r="A33" s="2" t="s">
        <v>73</v>
      </c>
      <c r="B33" s="2" t="s">
        <v>37</v>
      </c>
      <c r="C33" s="2"/>
      <c r="D33" s="2">
        <v>547</v>
      </c>
      <c r="E33" s="2">
        <v>145</v>
      </c>
      <c r="F33" s="2">
        <v>388</v>
      </c>
      <c r="G33" s="3">
        <v>0.4</v>
      </c>
      <c r="H33" s="2">
        <v>60</v>
      </c>
      <c r="I33" s="2" t="s">
        <v>38</v>
      </c>
      <c r="J33" s="2"/>
      <c r="K33" s="2">
        <v>148</v>
      </c>
      <c r="L33" s="2">
        <f t="shared" si="3"/>
        <v>-3</v>
      </c>
      <c r="M33" s="2"/>
      <c r="N33" s="2"/>
      <c r="O33" s="2">
        <v>0</v>
      </c>
      <c r="P33" s="2">
        <f t="shared" si="4"/>
        <v>29</v>
      </c>
      <c r="Q33" s="11">
        <f t="shared" si="11"/>
        <v>18</v>
      </c>
      <c r="R33" s="11">
        <f t="shared" si="6"/>
        <v>18</v>
      </c>
      <c r="S33" s="11">
        <f t="shared" si="7"/>
        <v>0</v>
      </c>
      <c r="T33" s="11">
        <v>18</v>
      </c>
      <c r="U33" s="11"/>
      <c r="V33" s="2"/>
      <c r="W33" s="2">
        <f t="shared" si="8"/>
        <v>14</v>
      </c>
      <c r="X33" s="2">
        <f t="shared" si="5"/>
        <v>13.379310344827585</v>
      </c>
      <c r="Y33" s="2">
        <v>1</v>
      </c>
      <c r="Z33" s="2">
        <v>55.4</v>
      </c>
      <c r="AA33" s="2">
        <v>55.4</v>
      </c>
      <c r="AB33" s="2">
        <v>53.4</v>
      </c>
      <c r="AC33" s="2">
        <v>59.8</v>
      </c>
      <c r="AD33" s="2">
        <v>54.6</v>
      </c>
      <c r="AE33" s="2">
        <v>44</v>
      </c>
      <c r="AF33" s="2">
        <v>84.6</v>
      </c>
      <c r="AG33" s="2">
        <v>56.8</v>
      </c>
      <c r="AH33" s="2">
        <v>53.8</v>
      </c>
      <c r="AI33" s="2" t="s">
        <v>52</v>
      </c>
      <c r="AJ33" s="2">
        <f t="shared" si="9"/>
        <v>0</v>
      </c>
      <c r="AK33" s="2">
        <f t="shared" si="10"/>
        <v>7.2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>
      <c r="A34" s="2" t="s">
        <v>74</v>
      </c>
      <c r="B34" s="2" t="s">
        <v>37</v>
      </c>
      <c r="C34" s="2">
        <v>275</v>
      </c>
      <c r="D34" s="2">
        <v>880</v>
      </c>
      <c r="E34" s="2">
        <v>289</v>
      </c>
      <c r="F34" s="2">
        <v>809</v>
      </c>
      <c r="G34" s="3">
        <v>0.4</v>
      </c>
      <c r="H34" s="2">
        <v>60</v>
      </c>
      <c r="I34" s="2" t="s">
        <v>38</v>
      </c>
      <c r="J34" s="2"/>
      <c r="K34" s="2">
        <v>316</v>
      </c>
      <c r="L34" s="2">
        <f t="shared" si="3"/>
        <v>-27</v>
      </c>
      <c r="M34" s="2"/>
      <c r="N34" s="2"/>
      <c r="O34" s="2">
        <v>80</v>
      </c>
      <c r="P34" s="2">
        <f t="shared" si="4"/>
        <v>57.8</v>
      </c>
      <c r="Q34" s="11"/>
      <c r="R34" s="11">
        <f t="shared" si="6"/>
        <v>0</v>
      </c>
      <c r="S34" s="11">
        <f t="shared" si="7"/>
        <v>0</v>
      </c>
      <c r="T34" s="11"/>
      <c r="U34" s="11"/>
      <c r="V34" s="2"/>
      <c r="W34" s="2">
        <f t="shared" si="8"/>
        <v>15.380622837370243</v>
      </c>
      <c r="X34" s="2">
        <f t="shared" si="5"/>
        <v>15.380622837370243</v>
      </c>
      <c r="Y34" s="2">
        <v>84.2</v>
      </c>
      <c r="Z34" s="2">
        <v>96.8</v>
      </c>
      <c r="AA34" s="2">
        <v>80.8</v>
      </c>
      <c r="AB34" s="2">
        <v>94.8</v>
      </c>
      <c r="AC34" s="2">
        <v>90.2</v>
      </c>
      <c r="AD34" s="2">
        <v>85.6</v>
      </c>
      <c r="AE34" s="2">
        <v>64</v>
      </c>
      <c r="AF34" s="2">
        <v>136</v>
      </c>
      <c r="AG34" s="2">
        <v>98.2</v>
      </c>
      <c r="AH34" s="2">
        <v>71.2</v>
      </c>
      <c r="AI34" s="2" t="s">
        <v>52</v>
      </c>
      <c r="AJ34" s="2">
        <f t="shared" si="9"/>
        <v>0</v>
      </c>
      <c r="AK34" s="2">
        <f t="shared" si="10"/>
        <v>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>
      <c r="A35" s="2" t="s">
        <v>75</v>
      </c>
      <c r="B35" s="2" t="s">
        <v>37</v>
      </c>
      <c r="C35" s="2">
        <v>35</v>
      </c>
      <c r="D35" s="2">
        <v>91</v>
      </c>
      <c r="E35" s="2">
        <v>86</v>
      </c>
      <c r="F35" s="2">
        <v>34</v>
      </c>
      <c r="G35" s="3">
        <v>0.1</v>
      </c>
      <c r="H35" s="2">
        <v>45</v>
      </c>
      <c r="I35" s="2" t="s">
        <v>38</v>
      </c>
      <c r="J35" s="2"/>
      <c r="K35" s="2">
        <v>90</v>
      </c>
      <c r="L35" s="2">
        <f t="shared" si="3"/>
        <v>-4</v>
      </c>
      <c r="M35" s="2"/>
      <c r="N35" s="2"/>
      <c r="O35" s="2">
        <v>0</v>
      </c>
      <c r="P35" s="2">
        <f t="shared" si="4"/>
        <v>17.2</v>
      </c>
      <c r="Q35" s="11">
        <f t="shared" ref="Q35:Q36" si="13">11*P35-O35-F35</f>
        <v>155.19999999999999</v>
      </c>
      <c r="R35" s="11">
        <f t="shared" si="6"/>
        <v>155</v>
      </c>
      <c r="S35" s="11">
        <f t="shared" si="7"/>
        <v>85</v>
      </c>
      <c r="T35" s="11">
        <v>70</v>
      </c>
      <c r="U35" s="11"/>
      <c r="V35" s="2"/>
      <c r="W35" s="2">
        <f t="shared" si="8"/>
        <v>10.988372093023257</v>
      </c>
      <c r="X35" s="2">
        <f t="shared" si="5"/>
        <v>1.9767441860465118</v>
      </c>
      <c r="Y35" s="2">
        <v>7.8</v>
      </c>
      <c r="Z35" s="2">
        <v>13</v>
      </c>
      <c r="AA35" s="2">
        <v>13.6</v>
      </c>
      <c r="AB35" s="2">
        <v>14.6</v>
      </c>
      <c r="AC35" s="2">
        <v>11.4</v>
      </c>
      <c r="AD35" s="2">
        <v>9.4</v>
      </c>
      <c r="AE35" s="2">
        <v>8</v>
      </c>
      <c r="AF35" s="2">
        <v>16.2</v>
      </c>
      <c r="AG35" s="2">
        <v>16.2</v>
      </c>
      <c r="AH35" s="2">
        <v>6.2</v>
      </c>
      <c r="AI35" s="2"/>
      <c r="AJ35" s="2">
        <f t="shared" si="9"/>
        <v>8.5</v>
      </c>
      <c r="AK35" s="2">
        <f t="shared" si="10"/>
        <v>7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>
      <c r="A36" s="2" t="s">
        <v>76</v>
      </c>
      <c r="B36" s="2" t="s">
        <v>37</v>
      </c>
      <c r="C36" s="2">
        <v>26</v>
      </c>
      <c r="D36" s="2">
        <v>71</v>
      </c>
      <c r="E36" s="2">
        <v>62</v>
      </c>
      <c r="F36" s="2">
        <v>25</v>
      </c>
      <c r="G36" s="3">
        <v>0.1</v>
      </c>
      <c r="H36" s="2">
        <v>60</v>
      </c>
      <c r="I36" s="2" t="s">
        <v>38</v>
      </c>
      <c r="J36" s="2"/>
      <c r="K36" s="2">
        <v>63</v>
      </c>
      <c r="L36" s="2">
        <f t="shared" si="3"/>
        <v>-1</v>
      </c>
      <c r="M36" s="2"/>
      <c r="N36" s="2"/>
      <c r="O36" s="2">
        <v>0</v>
      </c>
      <c r="P36" s="2">
        <f t="shared" si="4"/>
        <v>12.4</v>
      </c>
      <c r="Q36" s="11">
        <f t="shared" si="13"/>
        <v>111.4</v>
      </c>
      <c r="R36" s="11">
        <f t="shared" si="6"/>
        <v>111</v>
      </c>
      <c r="S36" s="11">
        <f t="shared" si="7"/>
        <v>61</v>
      </c>
      <c r="T36" s="11">
        <v>50</v>
      </c>
      <c r="U36" s="11"/>
      <c r="V36" s="2"/>
      <c r="W36" s="2">
        <f t="shared" si="8"/>
        <v>10.96774193548387</v>
      </c>
      <c r="X36" s="2">
        <f t="shared" si="5"/>
        <v>2.0161290322580645</v>
      </c>
      <c r="Y36" s="2">
        <v>5.4</v>
      </c>
      <c r="Z36" s="2">
        <v>0.4</v>
      </c>
      <c r="AA36" s="2">
        <v>17</v>
      </c>
      <c r="AB36" s="2">
        <v>27.6</v>
      </c>
      <c r="AC36" s="2">
        <v>11.4</v>
      </c>
      <c r="AD36" s="2">
        <v>27.8</v>
      </c>
      <c r="AE36" s="2">
        <v>17.399999999999999</v>
      </c>
      <c r="AF36" s="2">
        <v>26.6</v>
      </c>
      <c r="AG36" s="2">
        <v>30.8</v>
      </c>
      <c r="AH36" s="2">
        <v>7.8</v>
      </c>
      <c r="AI36" s="2" t="s">
        <v>52</v>
      </c>
      <c r="AJ36" s="2">
        <f t="shared" si="9"/>
        <v>6.1000000000000005</v>
      </c>
      <c r="AK36" s="2">
        <f t="shared" si="10"/>
        <v>5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>
      <c r="A37" s="2" t="s">
        <v>77</v>
      </c>
      <c r="B37" s="2" t="s">
        <v>37</v>
      </c>
      <c r="C37" s="2">
        <v>144</v>
      </c>
      <c r="D37" s="2">
        <v>381</v>
      </c>
      <c r="E37" s="2">
        <v>115</v>
      </c>
      <c r="F37" s="2">
        <v>400</v>
      </c>
      <c r="G37" s="3">
        <v>0.1</v>
      </c>
      <c r="H37" s="2">
        <v>60</v>
      </c>
      <c r="I37" s="2" t="s">
        <v>38</v>
      </c>
      <c r="J37" s="2"/>
      <c r="K37" s="2">
        <v>118</v>
      </c>
      <c r="L37" s="2">
        <f t="shared" si="3"/>
        <v>-3</v>
      </c>
      <c r="M37" s="2"/>
      <c r="N37" s="2"/>
      <c r="O37" s="2">
        <v>0</v>
      </c>
      <c r="P37" s="2">
        <f t="shared" si="4"/>
        <v>23</v>
      </c>
      <c r="Q37" s="11"/>
      <c r="R37" s="11">
        <f t="shared" si="6"/>
        <v>0</v>
      </c>
      <c r="S37" s="11">
        <f t="shared" si="7"/>
        <v>0</v>
      </c>
      <c r="T37" s="11"/>
      <c r="U37" s="11"/>
      <c r="V37" s="2"/>
      <c r="W37" s="2">
        <f t="shared" si="8"/>
        <v>17.391304347826086</v>
      </c>
      <c r="X37" s="2">
        <f t="shared" si="5"/>
        <v>17.391304347826086</v>
      </c>
      <c r="Y37" s="2">
        <v>20.399999999999999</v>
      </c>
      <c r="Z37" s="2">
        <v>39.6</v>
      </c>
      <c r="AA37" s="2">
        <v>28.2</v>
      </c>
      <c r="AB37" s="2">
        <v>37.200000000000003</v>
      </c>
      <c r="AC37" s="2">
        <v>31</v>
      </c>
      <c r="AD37" s="2">
        <v>27</v>
      </c>
      <c r="AE37" s="2">
        <v>33.4</v>
      </c>
      <c r="AF37" s="2">
        <v>48</v>
      </c>
      <c r="AG37" s="2">
        <v>31.4</v>
      </c>
      <c r="AH37" s="2">
        <v>13.4</v>
      </c>
      <c r="AI37" s="13" t="s">
        <v>41</v>
      </c>
      <c r="AJ37" s="2">
        <f t="shared" si="9"/>
        <v>0</v>
      </c>
      <c r="AK37" s="2">
        <f t="shared" si="10"/>
        <v>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>
      <c r="A38" s="2" t="s">
        <v>78</v>
      </c>
      <c r="B38" s="2" t="s">
        <v>37</v>
      </c>
      <c r="C38" s="2"/>
      <c r="D38" s="2">
        <v>120</v>
      </c>
      <c r="E38" s="2"/>
      <c r="F38" s="2">
        <v>120</v>
      </c>
      <c r="G38" s="3">
        <v>0.1</v>
      </c>
      <c r="H38" s="2">
        <v>45</v>
      </c>
      <c r="I38" s="2" t="s">
        <v>38</v>
      </c>
      <c r="J38" s="2"/>
      <c r="K38" s="2">
        <v>2</v>
      </c>
      <c r="L38" s="2">
        <f t="shared" ref="L38:L69" si="14">E38-K38</f>
        <v>-2</v>
      </c>
      <c r="M38" s="2"/>
      <c r="N38" s="2"/>
      <c r="O38" s="2">
        <v>0</v>
      </c>
      <c r="P38" s="2">
        <f t="shared" ref="P38:P69" si="15">E38/5</f>
        <v>0</v>
      </c>
      <c r="Q38" s="11"/>
      <c r="R38" s="11">
        <f t="shared" si="6"/>
        <v>0</v>
      </c>
      <c r="S38" s="11">
        <f t="shared" si="7"/>
        <v>0</v>
      </c>
      <c r="T38" s="11"/>
      <c r="U38" s="11"/>
      <c r="V38" s="2"/>
      <c r="W38" s="2" t="e">
        <f t="shared" si="8"/>
        <v>#DIV/0!</v>
      </c>
      <c r="X38" s="2" t="e">
        <f t="shared" ref="X38:X69" si="16">(F38+O38)/P38</f>
        <v>#DIV/0!</v>
      </c>
      <c r="Y38" s="2">
        <v>3.6</v>
      </c>
      <c r="Z38" s="2">
        <v>14.4</v>
      </c>
      <c r="AA38" s="2">
        <v>5.2</v>
      </c>
      <c r="AB38" s="2">
        <v>1</v>
      </c>
      <c r="AC38" s="2">
        <v>12.8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 t="s">
        <v>57</v>
      </c>
      <c r="AJ38" s="2">
        <f t="shared" si="9"/>
        <v>0</v>
      </c>
      <c r="AK38" s="2">
        <f t="shared" si="10"/>
        <v>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>
      <c r="A39" s="2" t="s">
        <v>79</v>
      </c>
      <c r="B39" s="2" t="s">
        <v>37</v>
      </c>
      <c r="C39" s="2">
        <v>284</v>
      </c>
      <c r="D39" s="2">
        <v>156</v>
      </c>
      <c r="E39" s="2">
        <v>178</v>
      </c>
      <c r="F39" s="2">
        <v>233</v>
      </c>
      <c r="G39" s="3">
        <v>0.4</v>
      </c>
      <c r="H39" s="2">
        <v>45</v>
      </c>
      <c r="I39" s="2" t="s">
        <v>38</v>
      </c>
      <c r="J39" s="2"/>
      <c r="K39" s="2">
        <v>189</v>
      </c>
      <c r="L39" s="2">
        <f t="shared" si="14"/>
        <v>-11</v>
      </c>
      <c r="M39" s="2"/>
      <c r="N39" s="2"/>
      <c r="O39" s="2">
        <v>357</v>
      </c>
      <c r="P39" s="2">
        <f t="shared" si="15"/>
        <v>35.6</v>
      </c>
      <c r="Q39" s="11"/>
      <c r="R39" s="11">
        <v>80</v>
      </c>
      <c r="S39" s="11">
        <f t="shared" si="7"/>
        <v>0</v>
      </c>
      <c r="T39" s="11">
        <v>80</v>
      </c>
      <c r="U39" s="11">
        <v>120</v>
      </c>
      <c r="V39" s="2"/>
      <c r="W39" s="2">
        <f t="shared" si="8"/>
        <v>18.820224719101123</v>
      </c>
      <c r="X39" s="2">
        <f t="shared" si="16"/>
        <v>16.573033707865168</v>
      </c>
      <c r="Y39" s="2">
        <v>55.4</v>
      </c>
      <c r="Z39" s="2">
        <v>46.2</v>
      </c>
      <c r="AA39" s="2">
        <v>62.8</v>
      </c>
      <c r="AB39" s="2">
        <v>60.6</v>
      </c>
      <c r="AC39" s="2">
        <v>52.4</v>
      </c>
      <c r="AD39" s="2">
        <v>46</v>
      </c>
      <c r="AE39" s="2">
        <v>32.200000000000003</v>
      </c>
      <c r="AF39" s="2">
        <v>56.8</v>
      </c>
      <c r="AG39" s="2">
        <v>43.6</v>
      </c>
      <c r="AH39" s="2">
        <v>33.6</v>
      </c>
      <c r="AI39" s="13" t="s">
        <v>41</v>
      </c>
      <c r="AJ39" s="2">
        <f t="shared" si="9"/>
        <v>0</v>
      </c>
      <c r="AK39" s="2">
        <f t="shared" si="10"/>
        <v>32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>
      <c r="A40" s="2" t="s">
        <v>80</v>
      </c>
      <c r="B40" s="2" t="s">
        <v>40</v>
      </c>
      <c r="C40" s="2">
        <v>67.414000000000001</v>
      </c>
      <c r="D40" s="2">
        <v>179.37700000000001</v>
      </c>
      <c r="E40" s="2">
        <v>109.505</v>
      </c>
      <c r="F40" s="2">
        <v>113.25700000000001</v>
      </c>
      <c r="G40" s="3">
        <v>1</v>
      </c>
      <c r="H40" s="2">
        <v>60</v>
      </c>
      <c r="I40" s="2" t="s">
        <v>38</v>
      </c>
      <c r="J40" s="2"/>
      <c r="K40" s="2">
        <v>119.7</v>
      </c>
      <c r="L40" s="2">
        <f t="shared" si="14"/>
        <v>-10.195000000000007</v>
      </c>
      <c r="M40" s="2"/>
      <c r="N40" s="2"/>
      <c r="O40" s="2">
        <v>69</v>
      </c>
      <c r="P40" s="2">
        <f t="shared" si="15"/>
        <v>21.901</v>
      </c>
      <c r="Q40" s="11">
        <f t="shared" si="11"/>
        <v>124.35699999999997</v>
      </c>
      <c r="R40" s="11">
        <f t="shared" si="6"/>
        <v>124</v>
      </c>
      <c r="S40" s="11">
        <f t="shared" si="7"/>
        <v>64</v>
      </c>
      <c r="T40" s="11">
        <v>60</v>
      </c>
      <c r="U40" s="11"/>
      <c r="V40" s="2"/>
      <c r="W40" s="2">
        <f t="shared" si="8"/>
        <v>13.983699374457787</v>
      </c>
      <c r="X40" s="2">
        <f t="shared" si="16"/>
        <v>8.3218574494315334</v>
      </c>
      <c r="Y40" s="2">
        <v>19.867799999999999</v>
      </c>
      <c r="Z40" s="2">
        <v>24.639399999999998</v>
      </c>
      <c r="AA40" s="2">
        <v>23.075800000000001</v>
      </c>
      <c r="AB40" s="2">
        <v>25.9878</v>
      </c>
      <c r="AC40" s="2">
        <v>28.979800000000001</v>
      </c>
      <c r="AD40" s="2">
        <v>16.192399999999999</v>
      </c>
      <c r="AE40" s="2">
        <v>22.596599999999999</v>
      </c>
      <c r="AF40" s="2">
        <v>39.152799999999999</v>
      </c>
      <c r="AG40" s="2">
        <v>20.0794</v>
      </c>
      <c r="AH40" s="2">
        <v>21.672799999999999</v>
      </c>
      <c r="AI40" s="2"/>
      <c r="AJ40" s="2">
        <f t="shared" si="9"/>
        <v>64</v>
      </c>
      <c r="AK40" s="2">
        <f t="shared" si="10"/>
        <v>60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>
      <c r="A41" s="2" t="s">
        <v>81</v>
      </c>
      <c r="B41" s="2" t="s">
        <v>40</v>
      </c>
      <c r="C41" s="2">
        <v>63.435000000000002</v>
      </c>
      <c r="D41" s="2">
        <v>156.417</v>
      </c>
      <c r="E41" s="2">
        <v>93.457999999999998</v>
      </c>
      <c r="F41" s="2">
        <v>114.30500000000001</v>
      </c>
      <c r="G41" s="3">
        <v>1</v>
      </c>
      <c r="H41" s="2">
        <v>45</v>
      </c>
      <c r="I41" s="2" t="s">
        <v>38</v>
      </c>
      <c r="J41" s="2"/>
      <c r="K41" s="2">
        <v>98</v>
      </c>
      <c r="L41" s="2">
        <f t="shared" si="14"/>
        <v>-4.5420000000000016</v>
      </c>
      <c r="M41" s="2"/>
      <c r="N41" s="2"/>
      <c r="O41" s="2">
        <v>0</v>
      </c>
      <c r="P41" s="2">
        <f t="shared" si="15"/>
        <v>18.691600000000001</v>
      </c>
      <c r="Q41" s="11">
        <f t="shared" si="11"/>
        <v>147.37740000000002</v>
      </c>
      <c r="R41" s="11">
        <f t="shared" si="6"/>
        <v>147</v>
      </c>
      <c r="S41" s="11">
        <f t="shared" si="7"/>
        <v>77</v>
      </c>
      <c r="T41" s="11">
        <v>70</v>
      </c>
      <c r="U41" s="11"/>
      <c r="V41" s="2"/>
      <c r="W41" s="2">
        <f t="shared" si="8"/>
        <v>13.979809112114532</v>
      </c>
      <c r="X41" s="2">
        <f t="shared" si="16"/>
        <v>6.1153138308117017</v>
      </c>
      <c r="Y41" s="2">
        <v>11.510400000000001</v>
      </c>
      <c r="Z41" s="2">
        <v>20.149000000000001</v>
      </c>
      <c r="AA41" s="2">
        <v>11.689</v>
      </c>
      <c r="AB41" s="2">
        <v>19.253799999999998</v>
      </c>
      <c r="AC41" s="2">
        <v>21.540600000000001</v>
      </c>
      <c r="AD41" s="2">
        <v>20.083200000000001</v>
      </c>
      <c r="AE41" s="2">
        <v>7.7195999999999998</v>
      </c>
      <c r="AF41" s="2">
        <v>20.9574</v>
      </c>
      <c r="AG41" s="2">
        <v>22.893599999999999</v>
      </c>
      <c r="AH41" s="2">
        <v>14.9336</v>
      </c>
      <c r="AI41" s="2"/>
      <c r="AJ41" s="2">
        <f t="shared" si="9"/>
        <v>77</v>
      </c>
      <c r="AK41" s="2">
        <f t="shared" si="10"/>
        <v>70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>
      <c r="A42" s="2" t="s">
        <v>82</v>
      </c>
      <c r="B42" s="2" t="s">
        <v>40</v>
      </c>
      <c r="C42" s="2">
        <v>45.347000000000001</v>
      </c>
      <c r="D42" s="2">
        <v>69.373999999999995</v>
      </c>
      <c r="E42" s="2">
        <v>46.322000000000003</v>
      </c>
      <c r="F42" s="2">
        <v>60.293999999999997</v>
      </c>
      <c r="G42" s="3">
        <v>1</v>
      </c>
      <c r="H42" s="2">
        <v>45</v>
      </c>
      <c r="I42" s="2" t="s">
        <v>38</v>
      </c>
      <c r="J42" s="2"/>
      <c r="K42" s="2">
        <v>48</v>
      </c>
      <c r="L42" s="2">
        <f t="shared" si="14"/>
        <v>-1.6779999999999973</v>
      </c>
      <c r="M42" s="2"/>
      <c r="N42" s="2"/>
      <c r="O42" s="2">
        <v>10</v>
      </c>
      <c r="P42" s="2">
        <f t="shared" si="15"/>
        <v>9.2644000000000002</v>
      </c>
      <c r="Q42" s="11">
        <f t="shared" si="11"/>
        <v>59.407600000000016</v>
      </c>
      <c r="R42" s="11">
        <v>80</v>
      </c>
      <c r="S42" s="11">
        <f t="shared" si="7"/>
        <v>40</v>
      </c>
      <c r="T42" s="11">
        <v>40</v>
      </c>
      <c r="U42" s="11">
        <v>100</v>
      </c>
      <c r="V42" s="2"/>
      <c r="W42" s="2">
        <f t="shared" si="8"/>
        <v>16.222745131902766</v>
      </c>
      <c r="X42" s="2">
        <f t="shared" si="16"/>
        <v>7.5875393981261601</v>
      </c>
      <c r="Y42" s="2">
        <v>6.3982000000000001</v>
      </c>
      <c r="Z42" s="2">
        <v>9.8062000000000005</v>
      </c>
      <c r="AA42" s="2">
        <v>9.4608000000000008</v>
      </c>
      <c r="AB42" s="2">
        <v>10.3476</v>
      </c>
      <c r="AC42" s="2">
        <v>12.8628</v>
      </c>
      <c r="AD42" s="2">
        <v>2.7223999999999999</v>
      </c>
      <c r="AE42" s="2">
        <v>10.5472</v>
      </c>
      <c r="AF42" s="2">
        <v>14.2844</v>
      </c>
      <c r="AG42" s="2">
        <v>10.016400000000001</v>
      </c>
      <c r="AH42" s="2">
        <v>3.5756000000000001</v>
      </c>
      <c r="AI42" s="2"/>
      <c r="AJ42" s="2">
        <f t="shared" si="9"/>
        <v>40</v>
      </c>
      <c r="AK42" s="2">
        <f t="shared" si="10"/>
        <v>40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>
      <c r="A43" s="2" t="s">
        <v>83</v>
      </c>
      <c r="B43" s="2" t="s">
        <v>37</v>
      </c>
      <c r="C43" s="2">
        <v>6</v>
      </c>
      <c r="D43" s="2"/>
      <c r="E43" s="2">
        <v>-1</v>
      </c>
      <c r="F43" s="2">
        <v>6</v>
      </c>
      <c r="G43" s="3">
        <v>0.09</v>
      </c>
      <c r="H43" s="2">
        <v>45</v>
      </c>
      <c r="I43" s="2" t="s">
        <v>38</v>
      </c>
      <c r="J43" s="2"/>
      <c r="K43" s="2"/>
      <c r="L43" s="2">
        <f t="shared" si="14"/>
        <v>-1</v>
      </c>
      <c r="M43" s="2"/>
      <c r="N43" s="2"/>
      <c r="O43" s="2">
        <v>0</v>
      </c>
      <c r="P43" s="2">
        <f t="shared" si="15"/>
        <v>-0.2</v>
      </c>
      <c r="Q43" s="11"/>
      <c r="R43" s="11">
        <f t="shared" si="6"/>
        <v>0</v>
      </c>
      <c r="S43" s="11">
        <f t="shared" si="7"/>
        <v>0</v>
      </c>
      <c r="T43" s="11"/>
      <c r="U43" s="11"/>
      <c r="V43" s="2"/>
      <c r="W43" s="2">
        <f t="shared" si="8"/>
        <v>-30</v>
      </c>
      <c r="X43" s="2">
        <f t="shared" si="16"/>
        <v>-30</v>
      </c>
      <c r="Y43" s="2">
        <v>-0.4</v>
      </c>
      <c r="Z43" s="2">
        <v>-0.2</v>
      </c>
      <c r="AA43" s="2">
        <v>9.6</v>
      </c>
      <c r="AB43" s="2">
        <v>4.5999999999999996</v>
      </c>
      <c r="AC43" s="2">
        <v>3.2</v>
      </c>
      <c r="AD43" s="2">
        <v>-0.4</v>
      </c>
      <c r="AE43" s="2">
        <v>0</v>
      </c>
      <c r="AF43" s="2">
        <v>7.6</v>
      </c>
      <c r="AG43" s="2">
        <v>3.6</v>
      </c>
      <c r="AH43" s="2">
        <v>1.2</v>
      </c>
      <c r="AI43" s="14" t="s">
        <v>50</v>
      </c>
      <c r="AJ43" s="2">
        <f t="shared" si="9"/>
        <v>0</v>
      </c>
      <c r="AK43" s="2">
        <f t="shared" si="10"/>
        <v>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>
      <c r="A44" s="2" t="s">
        <v>84</v>
      </c>
      <c r="B44" s="2" t="s">
        <v>37</v>
      </c>
      <c r="C44" s="2">
        <v>119</v>
      </c>
      <c r="D44" s="2">
        <v>496</v>
      </c>
      <c r="E44" s="2">
        <v>29</v>
      </c>
      <c r="F44" s="2">
        <v>586</v>
      </c>
      <c r="G44" s="3">
        <v>0.35</v>
      </c>
      <c r="H44" s="2">
        <v>45</v>
      </c>
      <c r="I44" s="2" t="s">
        <v>38</v>
      </c>
      <c r="J44" s="2"/>
      <c r="K44" s="2">
        <v>30</v>
      </c>
      <c r="L44" s="2">
        <f t="shared" si="14"/>
        <v>-1</v>
      </c>
      <c r="M44" s="2"/>
      <c r="N44" s="2"/>
      <c r="O44" s="2">
        <v>0</v>
      </c>
      <c r="P44" s="2">
        <f t="shared" si="15"/>
        <v>5.8</v>
      </c>
      <c r="Q44" s="11"/>
      <c r="R44" s="11">
        <f t="shared" si="6"/>
        <v>0</v>
      </c>
      <c r="S44" s="11">
        <f t="shared" si="7"/>
        <v>0</v>
      </c>
      <c r="T44" s="11"/>
      <c r="U44" s="11"/>
      <c r="V44" s="2"/>
      <c r="W44" s="2">
        <f t="shared" si="8"/>
        <v>101.0344827586207</v>
      </c>
      <c r="X44" s="2">
        <f t="shared" si="16"/>
        <v>101.0344827586207</v>
      </c>
      <c r="Y44" s="2">
        <v>8.4</v>
      </c>
      <c r="Z44" s="2">
        <v>47.4</v>
      </c>
      <c r="AA44" s="2">
        <v>32.6</v>
      </c>
      <c r="AB44" s="2">
        <v>34.799999999999997</v>
      </c>
      <c r="AC44" s="2">
        <v>33.4</v>
      </c>
      <c r="AD44" s="2">
        <v>29</v>
      </c>
      <c r="AE44" s="2">
        <v>28.4</v>
      </c>
      <c r="AF44" s="2">
        <v>32.6</v>
      </c>
      <c r="AG44" s="2">
        <v>21.2</v>
      </c>
      <c r="AH44" s="2">
        <v>6.6</v>
      </c>
      <c r="AI44" s="15" t="s">
        <v>85</v>
      </c>
      <c r="AJ44" s="2">
        <f t="shared" si="9"/>
        <v>0</v>
      </c>
      <c r="AK44" s="2">
        <f t="shared" si="10"/>
        <v>0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>
      <c r="A45" s="2" t="s">
        <v>86</v>
      </c>
      <c r="B45" s="2" t="s">
        <v>40</v>
      </c>
      <c r="C45" s="2">
        <v>43.67</v>
      </c>
      <c r="D45" s="2">
        <v>127.00700000000001</v>
      </c>
      <c r="E45" s="2">
        <v>65.747</v>
      </c>
      <c r="F45" s="2">
        <v>58.432000000000002</v>
      </c>
      <c r="G45" s="3">
        <v>1</v>
      </c>
      <c r="H45" s="2">
        <v>45</v>
      </c>
      <c r="I45" s="2" t="s">
        <v>38</v>
      </c>
      <c r="J45" s="2"/>
      <c r="K45" s="2">
        <v>119</v>
      </c>
      <c r="L45" s="2">
        <f t="shared" si="14"/>
        <v>-53.253</v>
      </c>
      <c r="M45" s="2"/>
      <c r="N45" s="2"/>
      <c r="O45" s="2"/>
      <c r="P45" s="2">
        <f t="shared" si="15"/>
        <v>13.1494</v>
      </c>
      <c r="Q45" s="11">
        <f>13*P45-O45-F45</f>
        <v>112.51020000000001</v>
      </c>
      <c r="R45" s="11">
        <f t="shared" si="6"/>
        <v>113</v>
      </c>
      <c r="S45" s="11">
        <f t="shared" si="7"/>
        <v>63</v>
      </c>
      <c r="T45" s="11">
        <v>50</v>
      </c>
      <c r="U45" s="11"/>
      <c r="V45" s="2"/>
      <c r="W45" s="2">
        <f t="shared" si="8"/>
        <v>13.037248847856178</v>
      </c>
      <c r="X45" s="2">
        <f t="shared" si="16"/>
        <v>4.4437008532708715</v>
      </c>
      <c r="Y45" s="2">
        <v>6.1058000000000003</v>
      </c>
      <c r="Z45" s="2">
        <v>10.6624</v>
      </c>
      <c r="AA45" s="2">
        <v>6.5251999999999999</v>
      </c>
      <c r="AB45" s="2">
        <v>7.1205999999999996</v>
      </c>
      <c r="AC45" s="2">
        <v>13.554600000000001</v>
      </c>
      <c r="AD45" s="2">
        <v>14.5168</v>
      </c>
      <c r="AE45" s="2">
        <v>7.6532</v>
      </c>
      <c r="AF45" s="2">
        <v>6.2704000000000004</v>
      </c>
      <c r="AG45" s="2">
        <v>16.441199999999998</v>
      </c>
      <c r="AH45" s="2">
        <v>7.5072000000000001</v>
      </c>
      <c r="AI45" s="2" t="s">
        <v>52</v>
      </c>
      <c r="AJ45" s="2">
        <f t="shared" si="9"/>
        <v>63</v>
      </c>
      <c r="AK45" s="2">
        <f t="shared" si="10"/>
        <v>50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>
      <c r="A46" s="2" t="s">
        <v>87</v>
      </c>
      <c r="B46" s="2" t="s">
        <v>37</v>
      </c>
      <c r="C46" s="2">
        <v>287</v>
      </c>
      <c r="D46" s="2">
        <v>43</v>
      </c>
      <c r="E46" s="2">
        <v>47</v>
      </c>
      <c r="F46" s="2">
        <v>273</v>
      </c>
      <c r="G46" s="3">
        <v>0.4</v>
      </c>
      <c r="H46" s="2">
        <v>45</v>
      </c>
      <c r="I46" s="2" t="s">
        <v>38</v>
      </c>
      <c r="J46" s="2"/>
      <c r="K46" s="2">
        <v>54</v>
      </c>
      <c r="L46" s="2">
        <f t="shared" si="14"/>
        <v>-7</v>
      </c>
      <c r="M46" s="2"/>
      <c r="N46" s="2"/>
      <c r="O46" s="2">
        <v>0</v>
      </c>
      <c r="P46" s="2">
        <f t="shared" si="15"/>
        <v>9.4</v>
      </c>
      <c r="Q46" s="11"/>
      <c r="R46" s="11">
        <f t="shared" si="6"/>
        <v>0</v>
      </c>
      <c r="S46" s="11">
        <f t="shared" si="7"/>
        <v>0</v>
      </c>
      <c r="T46" s="11"/>
      <c r="U46" s="11"/>
      <c r="V46" s="2"/>
      <c r="W46" s="2">
        <f t="shared" si="8"/>
        <v>29.042553191489361</v>
      </c>
      <c r="X46" s="2">
        <f t="shared" si="16"/>
        <v>29.042553191489361</v>
      </c>
      <c r="Y46" s="2">
        <v>13.6</v>
      </c>
      <c r="Z46" s="2">
        <v>12.8</v>
      </c>
      <c r="AA46" s="2">
        <v>5.4</v>
      </c>
      <c r="AB46" s="2">
        <v>9.6</v>
      </c>
      <c r="AC46" s="2">
        <v>31.6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15" t="s">
        <v>64</v>
      </c>
      <c r="AJ46" s="2">
        <f t="shared" si="9"/>
        <v>0</v>
      </c>
      <c r="AK46" s="2">
        <f t="shared" si="10"/>
        <v>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>
      <c r="A47" s="2" t="s">
        <v>88</v>
      </c>
      <c r="B47" s="2" t="s">
        <v>37</v>
      </c>
      <c r="C47" s="2">
        <v>103</v>
      </c>
      <c r="D47" s="2">
        <v>162</v>
      </c>
      <c r="E47" s="2">
        <v>126</v>
      </c>
      <c r="F47" s="2">
        <v>131</v>
      </c>
      <c r="G47" s="3">
        <v>0.3</v>
      </c>
      <c r="H47" s="2" t="e">
        <v>#N/A</v>
      </c>
      <c r="I47" s="2" t="s">
        <v>38</v>
      </c>
      <c r="J47" s="2"/>
      <c r="K47" s="2">
        <v>136</v>
      </c>
      <c r="L47" s="2">
        <f t="shared" si="14"/>
        <v>-10</v>
      </c>
      <c r="M47" s="2"/>
      <c r="N47" s="2"/>
      <c r="O47" s="2">
        <v>360</v>
      </c>
      <c r="P47" s="2">
        <f t="shared" si="15"/>
        <v>25.2</v>
      </c>
      <c r="Q47" s="11"/>
      <c r="R47" s="11">
        <f>U47</f>
        <v>50</v>
      </c>
      <c r="S47" s="11">
        <f t="shared" si="7"/>
        <v>0</v>
      </c>
      <c r="T47" s="11">
        <v>50</v>
      </c>
      <c r="U47" s="11">
        <v>50</v>
      </c>
      <c r="V47" s="2"/>
      <c r="W47" s="2">
        <f t="shared" si="8"/>
        <v>21.468253968253968</v>
      </c>
      <c r="X47" s="2">
        <f t="shared" si="16"/>
        <v>19.484126984126984</v>
      </c>
      <c r="Y47" s="2">
        <v>39.4</v>
      </c>
      <c r="Z47" s="2">
        <v>31</v>
      </c>
      <c r="AA47" s="2">
        <v>17.399999999999999</v>
      </c>
      <c r="AB47" s="2">
        <v>32.200000000000003</v>
      </c>
      <c r="AC47" s="2">
        <v>45.2</v>
      </c>
      <c r="AD47" s="2">
        <v>29.8</v>
      </c>
      <c r="AE47" s="2">
        <v>24.8</v>
      </c>
      <c r="AF47" s="2">
        <v>47</v>
      </c>
      <c r="AG47" s="2">
        <v>63.6</v>
      </c>
      <c r="AH47" s="2">
        <v>28.6</v>
      </c>
      <c r="AI47" s="2"/>
      <c r="AJ47" s="2">
        <f t="shared" si="9"/>
        <v>0</v>
      </c>
      <c r="AK47" s="2">
        <f t="shared" si="10"/>
        <v>15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>
      <c r="A48" s="2" t="s">
        <v>89</v>
      </c>
      <c r="B48" s="2" t="s">
        <v>40</v>
      </c>
      <c r="C48" s="2">
        <v>59.320999999999998</v>
      </c>
      <c r="D48" s="2">
        <v>50.225999999999999</v>
      </c>
      <c r="E48" s="2">
        <v>24.032</v>
      </c>
      <c r="F48" s="2">
        <v>82.156999999999996</v>
      </c>
      <c r="G48" s="3">
        <v>1</v>
      </c>
      <c r="H48" s="2">
        <v>45</v>
      </c>
      <c r="I48" s="2" t="s">
        <v>38</v>
      </c>
      <c r="J48" s="2"/>
      <c r="K48" s="2">
        <v>23.5</v>
      </c>
      <c r="L48" s="2">
        <f t="shared" si="14"/>
        <v>0.53200000000000003</v>
      </c>
      <c r="M48" s="2"/>
      <c r="N48" s="2"/>
      <c r="O48" s="2">
        <v>0</v>
      </c>
      <c r="P48" s="2">
        <f t="shared" si="15"/>
        <v>4.8064</v>
      </c>
      <c r="Q48" s="11"/>
      <c r="R48" s="11">
        <f t="shared" si="6"/>
        <v>0</v>
      </c>
      <c r="S48" s="11">
        <f t="shared" si="7"/>
        <v>0</v>
      </c>
      <c r="T48" s="11"/>
      <c r="U48" s="11"/>
      <c r="V48" s="2"/>
      <c r="W48" s="2">
        <f t="shared" si="8"/>
        <v>17.09325066577896</v>
      </c>
      <c r="X48" s="2">
        <f t="shared" si="16"/>
        <v>17.09325066577896</v>
      </c>
      <c r="Y48" s="2">
        <v>0.68700000000000006</v>
      </c>
      <c r="Z48" s="2">
        <v>2.5045999999999999</v>
      </c>
      <c r="AA48" s="2">
        <v>6.9748000000000001</v>
      </c>
      <c r="AB48" s="2">
        <v>3.8117999999999999</v>
      </c>
      <c r="AC48" s="2">
        <v>4.7548000000000004</v>
      </c>
      <c r="AD48" s="2">
        <v>5.0362</v>
      </c>
      <c r="AE48" s="2">
        <v>1.9012</v>
      </c>
      <c r="AF48" s="2">
        <v>3.7974000000000001</v>
      </c>
      <c r="AG48" s="2">
        <v>4.7157999999999998</v>
      </c>
      <c r="AH48" s="2">
        <v>1.2416</v>
      </c>
      <c r="AI48" s="13" t="s">
        <v>41</v>
      </c>
      <c r="AJ48" s="2">
        <f t="shared" si="9"/>
        <v>0</v>
      </c>
      <c r="AK48" s="2">
        <f t="shared" si="10"/>
        <v>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>
      <c r="A49" s="2" t="s">
        <v>90</v>
      </c>
      <c r="B49" s="2" t="s">
        <v>37</v>
      </c>
      <c r="C49" s="2">
        <v>323</v>
      </c>
      <c r="D49" s="2">
        <v>630</v>
      </c>
      <c r="E49" s="2">
        <v>419</v>
      </c>
      <c r="F49" s="2">
        <v>479</v>
      </c>
      <c r="G49" s="3">
        <v>0.35</v>
      </c>
      <c r="H49" s="2">
        <v>45</v>
      </c>
      <c r="I49" s="2" t="s">
        <v>38</v>
      </c>
      <c r="J49" s="2"/>
      <c r="K49" s="2">
        <v>439</v>
      </c>
      <c r="L49" s="2">
        <f t="shared" si="14"/>
        <v>-20</v>
      </c>
      <c r="M49" s="2"/>
      <c r="N49" s="2"/>
      <c r="O49" s="2">
        <v>450</v>
      </c>
      <c r="P49" s="2">
        <f t="shared" si="15"/>
        <v>83.8</v>
      </c>
      <c r="Q49" s="11">
        <f t="shared" si="11"/>
        <v>244.20000000000005</v>
      </c>
      <c r="R49" s="11">
        <f t="shared" ref="R49:R50" si="17">U49</f>
        <v>350</v>
      </c>
      <c r="S49" s="11">
        <f t="shared" si="7"/>
        <v>150</v>
      </c>
      <c r="T49" s="11">
        <v>200</v>
      </c>
      <c r="U49" s="11">
        <v>350</v>
      </c>
      <c r="V49" s="2"/>
      <c r="W49" s="2">
        <f t="shared" si="8"/>
        <v>15.262529832935561</v>
      </c>
      <c r="X49" s="2">
        <f t="shared" si="16"/>
        <v>11.085918854415274</v>
      </c>
      <c r="Y49" s="2">
        <v>91.8</v>
      </c>
      <c r="Z49" s="2">
        <v>95.6</v>
      </c>
      <c r="AA49" s="2">
        <v>96.2</v>
      </c>
      <c r="AB49" s="2">
        <v>113.4</v>
      </c>
      <c r="AC49" s="2">
        <v>104.8</v>
      </c>
      <c r="AD49" s="2">
        <v>94.8</v>
      </c>
      <c r="AE49" s="2">
        <v>81.599999999999994</v>
      </c>
      <c r="AF49" s="2">
        <v>126</v>
      </c>
      <c r="AG49" s="2">
        <v>76.599999999999994</v>
      </c>
      <c r="AH49" s="2">
        <v>90</v>
      </c>
      <c r="AI49" s="2" t="s">
        <v>91</v>
      </c>
      <c r="AJ49" s="2">
        <f t="shared" si="9"/>
        <v>52.5</v>
      </c>
      <c r="AK49" s="2">
        <f t="shared" si="10"/>
        <v>70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>
      <c r="A50" s="2" t="s">
        <v>92</v>
      </c>
      <c r="B50" s="2" t="s">
        <v>37</v>
      </c>
      <c r="C50" s="2">
        <v>752</v>
      </c>
      <c r="D50" s="2">
        <v>410</v>
      </c>
      <c r="E50" s="2">
        <v>536</v>
      </c>
      <c r="F50" s="2">
        <v>568</v>
      </c>
      <c r="G50" s="3">
        <v>0.41</v>
      </c>
      <c r="H50" s="2">
        <v>45</v>
      </c>
      <c r="I50" s="2" t="s">
        <v>38</v>
      </c>
      <c r="J50" s="2"/>
      <c r="K50" s="2">
        <v>558</v>
      </c>
      <c r="L50" s="2">
        <f t="shared" si="14"/>
        <v>-22</v>
      </c>
      <c r="M50" s="2"/>
      <c r="N50" s="2"/>
      <c r="O50" s="2">
        <v>50</v>
      </c>
      <c r="P50" s="2">
        <f t="shared" si="15"/>
        <v>107.2</v>
      </c>
      <c r="Q50" s="11">
        <f t="shared" si="11"/>
        <v>882.8</v>
      </c>
      <c r="R50" s="11">
        <f t="shared" si="17"/>
        <v>1000</v>
      </c>
      <c r="S50" s="11">
        <f t="shared" si="7"/>
        <v>540</v>
      </c>
      <c r="T50" s="11">
        <v>460</v>
      </c>
      <c r="U50" s="11">
        <v>1000</v>
      </c>
      <c r="V50" s="2"/>
      <c r="W50" s="2">
        <f t="shared" si="8"/>
        <v>15.093283582089551</v>
      </c>
      <c r="X50" s="2">
        <f t="shared" si="16"/>
        <v>5.7649253731343286</v>
      </c>
      <c r="Y50" s="2">
        <v>50.4</v>
      </c>
      <c r="Z50" s="2">
        <v>60.8</v>
      </c>
      <c r="AA50" s="2">
        <v>124.4</v>
      </c>
      <c r="AB50" s="2">
        <v>119.4</v>
      </c>
      <c r="AC50" s="2">
        <v>134</v>
      </c>
      <c r="AD50" s="2">
        <v>126.2</v>
      </c>
      <c r="AE50" s="2">
        <v>100.8</v>
      </c>
      <c r="AF50" s="2">
        <v>207.6</v>
      </c>
      <c r="AG50" s="2">
        <v>144.6</v>
      </c>
      <c r="AH50" s="2">
        <v>130.80000000000001</v>
      </c>
      <c r="AI50" s="2"/>
      <c r="AJ50" s="2">
        <f t="shared" si="9"/>
        <v>221.39999999999998</v>
      </c>
      <c r="AK50" s="2">
        <f t="shared" si="10"/>
        <v>188.6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>
      <c r="A51" s="2" t="s">
        <v>93</v>
      </c>
      <c r="B51" s="2" t="s">
        <v>37</v>
      </c>
      <c r="C51" s="2">
        <v>21</v>
      </c>
      <c r="D51" s="2"/>
      <c r="E51" s="2">
        <v>17</v>
      </c>
      <c r="F51" s="2">
        <v>3</v>
      </c>
      <c r="G51" s="3">
        <v>0.41</v>
      </c>
      <c r="H51" s="2">
        <v>45</v>
      </c>
      <c r="I51" s="2" t="s">
        <v>38</v>
      </c>
      <c r="J51" s="2"/>
      <c r="K51" s="2">
        <v>36</v>
      </c>
      <c r="L51" s="2">
        <f t="shared" si="14"/>
        <v>-19</v>
      </c>
      <c r="M51" s="2"/>
      <c r="N51" s="2"/>
      <c r="O51" s="2">
        <v>164</v>
      </c>
      <c r="P51" s="2">
        <f t="shared" si="15"/>
        <v>3.4</v>
      </c>
      <c r="Q51" s="11"/>
      <c r="R51" s="11">
        <f t="shared" si="6"/>
        <v>0</v>
      </c>
      <c r="S51" s="11">
        <f t="shared" si="7"/>
        <v>0</v>
      </c>
      <c r="T51" s="11"/>
      <c r="U51" s="11"/>
      <c r="V51" s="2"/>
      <c r="W51" s="2">
        <f t="shared" si="8"/>
        <v>49.117647058823529</v>
      </c>
      <c r="X51" s="2">
        <f t="shared" si="16"/>
        <v>49.117647058823529</v>
      </c>
      <c r="Y51" s="2">
        <v>18.399999999999999</v>
      </c>
      <c r="Z51" s="2">
        <v>11.2</v>
      </c>
      <c r="AA51" s="2">
        <v>7</v>
      </c>
      <c r="AB51" s="2">
        <v>16</v>
      </c>
      <c r="AC51" s="2">
        <v>13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 t="s">
        <v>57</v>
      </c>
      <c r="AJ51" s="2">
        <f t="shared" si="9"/>
        <v>0</v>
      </c>
      <c r="AK51" s="2">
        <f t="shared" si="10"/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>
      <c r="A52" s="7" t="s">
        <v>94</v>
      </c>
      <c r="B52" s="7" t="s">
        <v>40</v>
      </c>
      <c r="C52" s="7">
        <v>16.449000000000002</v>
      </c>
      <c r="D52" s="7"/>
      <c r="E52" s="7"/>
      <c r="F52" s="7">
        <v>16.449000000000002</v>
      </c>
      <c r="G52" s="8">
        <v>0</v>
      </c>
      <c r="H52" s="7">
        <v>30</v>
      </c>
      <c r="I52" s="7" t="s">
        <v>95</v>
      </c>
      <c r="J52" s="7"/>
      <c r="K52" s="7"/>
      <c r="L52" s="7">
        <f t="shared" si="14"/>
        <v>0</v>
      </c>
      <c r="M52" s="7"/>
      <c r="N52" s="7"/>
      <c r="O52" s="7">
        <v>0</v>
      </c>
      <c r="P52" s="7">
        <f t="shared" si="15"/>
        <v>0</v>
      </c>
      <c r="Q52" s="12"/>
      <c r="R52" s="11">
        <f t="shared" si="6"/>
        <v>0</v>
      </c>
      <c r="S52" s="11">
        <f t="shared" si="7"/>
        <v>0</v>
      </c>
      <c r="T52" s="11"/>
      <c r="U52" s="12"/>
      <c r="V52" s="7"/>
      <c r="W52" s="2" t="e">
        <f t="shared" si="8"/>
        <v>#DIV/0!</v>
      </c>
      <c r="X52" s="7" t="e">
        <f t="shared" si="16"/>
        <v>#DIV/0!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15" t="s">
        <v>96</v>
      </c>
      <c r="AJ52" s="2">
        <f t="shared" si="9"/>
        <v>0</v>
      </c>
      <c r="AK52" s="2">
        <f t="shared" si="10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>
      <c r="A53" s="2" t="s">
        <v>97</v>
      </c>
      <c r="B53" s="2" t="s">
        <v>37</v>
      </c>
      <c r="C53" s="2">
        <v>98</v>
      </c>
      <c r="D53" s="2">
        <v>277</v>
      </c>
      <c r="E53" s="2">
        <v>127</v>
      </c>
      <c r="F53" s="2">
        <v>240</v>
      </c>
      <c r="G53" s="3">
        <v>0.36</v>
      </c>
      <c r="H53" s="2">
        <v>45</v>
      </c>
      <c r="I53" s="2" t="s">
        <v>38</v>
      </c>
      <c r="J53" s="2"/>
      <c r="K53" s="2">
        <v>153</v>
      </c>
      <c r="L53" s="2">
        <f t="shared" si="14"/>
        <v>-26</v>
      </c>
      <c r="M53" s="2"/>
      <c r="N53" s="2"/>
      <c r="O53" s="2">
        <v>0</v>
      </c>
      <c r="P53" s="2">
        <f t="shared" si="15"/>
        <v>25.4</v>
      </c>
      <c r="Q53" s="11">
        <f t="shared" ref="Q53:Q64" si="18">14*P53-O53-F53</f>
        <v>115.59999999999997</v>
      </c>
      <c r="R53" s="11">
        <f>U53</f>
        <v>200</v>
      </c>
      <c r="S53" s="11">
        <f t="shared" si="7"/>
        <v>100</v>
      </c>
      <c r="T53" s="11">
        <v>100</v>
      </c>
      <c r="U53" s="11">
        <v>200</v>
      </c>
      <c r="V53" s="2"/>
      <c r="W53" s="2">
        <f t="shared" si="8"/>
        <v>17.322834645669293</v>
      </c>
      <c r="X53" s="2">
        <f t="shared" si="16"/>
        <v>9.4488188976377963</v>
      </c>
      <c r="Y53" s="2">
        <v>22.8</v>
      </c>
      <c r="Z53" s="2">
        <v>38.799999999999997</v>
      </c>
      <c r="AA53" s="2">
        <v>33</v>
      </c>
      <c r="AB53" s="2">
        <v>41</v>
      </c>
      <c r="AC53" s="2">
        <v>40.200000000000003</v>
      </c>
      <c r="AD53" s="2">
        <v>42.2</v>
      </c>
      <c r="AE53" s="2">
        <v>20.8</v>
      </c>
      <c r="AF53" s="2">
        <v>43.6</v>
      </c>
      <c r="AG53" s="2">
        <v>36.200000000000003</v>
      </c>
      <c r="AH53" s="2">
        <v>26.4</v>
      </c>
      <c r="AI53" s="2" t="s">
        <v>52</v>
      </c>
      <c r="AJ53" s="2">
        <f t="shared" si="9"/>
        <v>36</v>
      </c>
      <c r="AK53" s="2">
        <f t="shared" si="10"/>
        <v>36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>
      <c r="A54" s="2" t="s">
        <v>98</v>
      </c>
      <c r="B54" s="2" t="s">
        <v>37</v>
      </c>
      <c r="C54" s="2">
        <v>9</v>
      </c>
      <c r="D54" s="2">
        <v>1</v>
      </c>
      <c r="E54" s="2">
        <v>-1</v>
      </c>
      <c r="F54" s="2">
        <v>9</v>
      </c>
      <c r="G54" s="3">
        <v>0.41</v>
      </c>
      <c r="H54" s="2">
        <v>45</v>
      </c>
      <c r="I54" s="2" t="s">
        <v>38</v>
      </c>
      <c r="J54" s="2"/>
      <c r="K54" s="2">
        <v>31</v>
      </c>
      <c r="L54" s="2">
        <f t="shared" si="14"/>
        <v>-32</v>
      </c>
      <c r="M54" s="2"/>
      <c r="N54" s="2"/>
      <c r="O54" s="2">
        <v>32</v>
      </c>
      <c r="P54" s="2">
        <f t="shared" si="15"/>
        <v>-0.2</v>
      </c>
      <c r="Q54" s="11"/>
      <c r="R54" s="11">
        <f t="shared" si="6"/>
        <v>0</v>
      </c>
      <c r="S54" s="11">
        <f t="shared" si="7"/>
        <v>0</v>
      </c>
      <c r="T54" s="11"/>
      <c r="U54" s="11"/>
      <c r="V54" s="2"/>
      <c r="W54" s="2">
        <f t="shared" si="8"/>
        <v>-205</v>
      </c>
      <c r="X54" s="2">
        <f t="shared" si="16"/>
        <v>-205</v>
      </c>
      <c r="Y54" s="2">
        <v>3.4</v>
      </c>
      <c r="Z54" s="2">
        <v>0.8</v>
      </c>
      <c r="AA54" s="2">
        <v>2</v>
      </c>
      <c r="AB54" s="2">
        <v>3.2</v>
      </c>
      <c r="AC54" s="2">
        <v>2.4</v>
      </c>
      <c r="AD54" s="2">
        <v>2.4</v>
      </c>
      <c r="AE54" s="2">
        <v>4.4000000000000004</v>
      </c>
      <c r="AF54" s="2">
        <v>5.4</v>
      </c>
      <c r="AG54" s="2">
        <v>0.8</v>
      </c>
      <c r="AH54" s="2">
        <v>0</v>
      </c>
      <c r="AI54" s="15" t="s">
        <v>99</v>
      </c>
      <c r="AJ54" s="2">
        <f t="shared" si="9"/>
        <v>0</v>
      </c>
      <c r="AK54" s="2">
        <f t="shared" si="10"/>
        <v>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>
      <c r="A55" s="2" t="s">
        <v>100</v>
      </c>
      <c r="B55" s="2" t="s">
        <v>37</v>
      </c>
      <c r="C55" s="2">
        <v>6</v>
      </c>
      <c r="D55" s="2">
        <v>6</v>
      </c>
      <c r="E55" s="2"/>
      <c r="F55" s="2">
        <v>12</v>
      </c>
      <c r="G55" s="3">
        <v>0.41</v>
      </c>
      <c r="H55" s="2">
        <v>45</v>
      </c>
      <c r="I55" s="2" t="s">
        <v>38</v>
      </c>
      <c r="J55" s="2"/>
      <c r="K55" s="2">
        <v>12</v>
      </c>
      <c r="L55" s="2">
        <f t="shared" si="14"/>
        <v>-12</v>
      </c>
      <c r="M55" s="2"/>
      <c r="N55" s="2"/>
      <c r="O55" s="2">
        <v>0</v>
      </c>
      <c r="P55" s="2">
        <f t="shared" si="15"/>
        <v>0</v>
      </c>
      <c r="Q55" s="11"/>
      <c r="R55" s="11">
        <f t="shared" si="6"/>
        <v>0</v>
      </c>
      <c r="S55" s="11">
        <f t="shared" si="7"/>
        <v>0</v>
      </c>
      <c r="T55" s="11"/>
      <c r="U55" s="11"/>
      <c r="V55" s="2"/>
      <c r="W55" s="2" t="e">
        <f t="shared" si="8"/>
        <v>#DIV/0!</v>
      </c>
      <c r="X55" s="2" t="e">
        <f t="shared" si="16"/>
        <v>#DIV/0!</v>
      </c>
      <c r="Y55" s="2">
        <v>0</v>
      </c>
      <c r="Z55" s="2">
        <v>0</v>
      </c>
      <c r="AA55" s="2">
        <v>0</v>
      </c>
      <c r="AB55" s="2">
        <v>0</v>
      </c>
      <c r="AC55" s="2">
        <v>2.2000000000000002</v>
      </c>
      <c r="AD55" s="2">
        <v>0</v>
      </c>
      <c r="AE55" s="2">
        <v>1.2</v>
      </c>
      <c r="AF55" s="2">
        <v>0.2</v>
      </c>
      <c r="AG55" s="2">
        <v>0.6</v>
      </c>
      <c r="AH55" s="2">
        <v>0</v>
      </c>
      <c r="AI55" s="15" t="s">
        <v>101</v>
      </c>
      <c r="AJ55" s="2">
        <f t="shared" si="9"/>
        <v>0</v>
      </c>
      <c r="AK55" s="2">
        <f t="shared" si="10"/>
        <v>0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>
      <c r="A56" s="2" t="s">
        <v>102</v>
      </c>
      <c r="B56" s="2" t="s">
        <v>37</v>
      </c>
      <c r="C56" s="2">
        <v>84</v>
      </c>
      <c r="D56" s="2">
        <v>50</v>
      </c>
      <c r="E56" s="2">
        <v>36</v>
      </c>
      <c r="F56" s="2">
        <v>89</v>
      </c>
      <c r="G56" s="3">
        <v>0.33</v>
      </c>
      <c r="H56" s="2" t="e">
        <v>#N/A</v>
      </c>
      <c r="I56" s="2" t="s">
        <v>38</v>
      </c>
      <c r="J56" s="2"/>
      <c r="K56" s="2">
        <v>41</v>
      </c>
      <c r="L56" s="2">
        <f t="shared" si="14"/>
        <v>-5</v>
      </c>
      <c r="M56" s="2"/>
      <c r="N56" s="2"/>
      <c r="O56" s="2">
        <v>0</v>
      </c>
      <c r="P56" s="2">
        <f t="shared" si="15"/>
        <v>7.2</v>
      </c>
      <c r="Q56" s="11">
        <f>13*P56-O56-F56</f>
        <v>4.6000000000000085</v>
      </c>
      <c r="R56" s="11">
        <f t="shared" si="6"/>
        <v>5</v>
      </c>
      <c r="S56" s="11">
        <f t="shared" si="7"/>
        <v>0</v>
      </c>
      <c r="T56" s="11">
        <v>5</v>
      </c>
      <c r="U56" s="11"/>
      <c r="V56" s="2"/>
      <c r="W56" s="2">
        <f t="shared" si="8"/>
        <v>13.055555555555555</v>
      </c>
      <c r="X56" s="2">
        <f t="shared" si="16"/>
        <v>12.361111111111111</v>
      </c>
      <c r="Y56" s="2">
        <v>5</v>
      </c>
      <c r="Z56" s="2">
        <v>10.4</v>
      </c>
      <c r="AA56" s="2">
        <v>8.4</v>
      </c>
      <c r="AB56" s="2">
        <v>13.6</v>
      </c>
      <c r="AC56" s="2">
        <v>18.600000000000001</v>
      </c>
      <c r="AD56" s="2">
        <v>12.6</v>
      </c>
      <c r="AE56" s="2">
        <v>4.5999999999999996</v>
      </c>
      <c r="AF56" s="2">
        <v>7.2</v>
      </c>
      <c r="AG56" s="2">
        <v>31</v>
      </c>
      <c r="AH56" s="2">
        <v>13.8</v>
      </c>
      <c r="AI56" s="13" t="s">
        <v>41</v>
      </c>
      <c r="AJ56" s="2">
        <f t="shared" si="9"/>
        <v>0</v>
      </c>
      <c r="AK56" s="2">
        <f t="shared" si="10"/>
        <v>1.6500000000000001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>
      <c r="A57" s="2" t="s">
        <v>103</v>
      </c>
      <c r="B57" s="2" t="s">
        <v>37</v>
      </c>
      <c r="C57" s="2">
        <v>31</v>
      </c>
      <c r="D57" s="2"/>
      <c r="E57" s="2">
        <v>2</v>
      </c>
      <c r="F57" s="2">
        <v>29</v>
      </c>
      <c r="G57" s="3">
        <v>0.33</v>
      </c>
      <c r="H57" s="2">
        <v>45</v>
      </c>
      <c r="I57" s="2" t="s">
        <v>38</v>
      </c>
      <c r="J57" s="2"/>
      <c r="K57" s="2">
        <v>2</v>
      </c>
      <c r="L57" s="2">
        <f t="shared" si="14"/>
        <v>0</v>
      </c>
      <c r="M57" s="2"/>
      <c r="N57" s="2"/>
      <c r="O57" s="2">
        <v>0</v>
      </c>
      <c r="P57" s="2">
        <f t="shared" si="15"/>
        <v>0.4</v>
      </c>
      <c r="Q57" s="11"/>
      <c r="R57" s="11">
        <f t="shared" si="6"/>
        <v>0</v>
      </c>
      <c r="S57" s="11">
        <f t="shared" si="7"/>
        <v>0</v>
      </c>
      <c r="T57" s="11"/>
      <c r="U57" s="11"/>
      <c r="V57" s="2"/>
      <c r="W57" s="2">
        <f t="shared" si="8"/>
        <v>72.5</v>
      </c>
      <c r="X57" s="2">
        <f t="shared" si="16"/>
        <v>72.5</v>
      </c>
      <c r="Y57" s="2">
        <v>0.8</v>
      </c>
      <c r="Z57" s="2">
        <v>0.4</v>
      </c>
      <c r="AA57" s="2">
        <v>0.6</v>
      </c>
      <c r="AB57" s="2">
        <v>3.2</v>
      </c>
      <c r="AC57" s="2">
        <v>0</v>
      </c>
      <c r="AD57" s="2">
        <v>1.6</v>
      </c>
      <c r="AE57" s="2">
        <v>0</v>
      </c>
      <c r="AF57" s="2">
        <v>0.4</v>
      </c>
      <c r="AG57" s="2">
        <v>0.6</v>
      </c>
      <c r="AH57" s="2">
        <v>0.2</v>
      </c>
      <c r="AI57" s="14" t="s">
        <v>50</v>
      </c>
      <c r="AJ57" s="2">
        <f t="shared" si="9"/>
        <v>0</v>
      </c>
      <c r="AK57" s="2">
        <f t="shared" si="10"/>
        <v>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>
      <c r="A58" s="2" t="s">
        <v>104</v>
      </c>
      <c r="B58" s="2" t="s">
        <v>37</v>
      </c>
      <c r="C58" s="2">
        <v>196</v>
      </c>
      <c r="D58" s="2">
        <v>163</v>
      </c>
      <c r="E58" s="2">
        <v>140</v>
      </c>
      <c r="F58" s="2">
        <v>208</v>
      </c>
      <c r="G58" s="3">
        <v>0.33</v>
      </c>
      <c r="H58" s="2">
        <v>45</v>
      </c>
      <c r="I58" s="2" t="s">
        <v>38</v>
      </c>
      <c r="J58" s="2"/>
      <c r="K58" s="2">
        <v>141</v>
      </c>
      <c r="L58" s="2">
        <f t="shared" si="14"/>
        <v>-1</v>
      </c>
      <c r="M58" s="2"/>
      <c r="N58" s="2"/>
      <c r="O58" s="2">
        <v>0</v>
      </c>
      <c r="P58" s="2">
        <f t="shared" si="15"/>
        <v>28</v>
      </c>
      <c r="Q58" s="11">
        <f t="shared" si="18"/>
        <v>184</v>
      </c>
      <c r="R58" s="11">
        <f>U58</f>
        <v>240</v>
      </c>
      <c r="S58" s="11">
        <f t="shared" si="7"/>
        <v>120</v>
      </c>
      <c r="T58" s="11">
        <v>120</v>
      </c>
      <c r="U58" s="11">
        <v>240</v>
      </c>
      <c r="V58" s="2"/>
      <c r="W58" s="2">
        <f t="shared" si="8"/>
        <v>16</v>
      </c>
      <c r="X58" s="2">
        <f t="shared" si="16"/>
        <v>7.4285714285714288</v>
      </c>
      <c r="Y58" s="2">
        <v>5.8</v>
      </c>
      <c r="Z58" s="2">
        <v>27.6</v>
      </c>
      <c r="AA58" s="2">
        <v>29.4</v>
      </c>
      <c r="AB58" s="2">
        <v>3.8</v>
      </c>
      <c r="AC58" s="2">
        <v>24</v>
      </c>
      <c r="AD58" s="2">
        <v>16.600000000000001</v>
      </c>
      <c r="AE58" s="2">
        <v>3.2</v>
      </c>
      <c r="AF58" s="2">
        <v>19.600000000000001</v>
      </c>
      <c r="AG58" s="2">
        <v>6.8</v>
      </c>
      <c r="AH58" s="2">
        <v>3.8</v>
      </c>
      <c r="AI58" s="2"/>
      <c r="AJ58" s="2">
        <f t="shared" si="9"/>
        <v>39.6</v>
      </c>
      <c r="AK58" s="2">
        <f t="shared" si="10"/>
        <v>39.6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>
      <c r="A59" s="2" t="s">
        <v>105</v>
      </c>
      <c r="B59" s="2" t="s">
        <v>37</v>
      </c>
      <c r="C59" s="2">
        <v>32</v>
      </c>
      <c r="D59" s="2">
        <v>24</v>
      </c>
      <c r="E59" s="2">
        <v>8</v>
      </c>
      <c r="F59" s="2">
        <v>48</v>
      </c>
      <c r="G59" s="3">
        <v>0.33</v>
      </c>
      <c r="H59" s="2">
        <v>45</v>
      </c>
      <c r="I59" s="2" t="s">
        <v>38</v>
      </c>
      <c r="J59" s="2"/>
      <c r="K59" s="2">
        <v>8</v>
      </c>
      <c r="L59" s="2">
        <f t="shared" si="14"/>
        <v>0</v>
      </c>
      <c r="M59" s="2"/>
      <c r="N59" s="2"/>
      <c r="O59" s="2">
        <v>0</v>
      </c>
      <c r="P59" s="2">
        <f t="shared" si="15"/>
        <v>1.6</v>
      </c>
      <c r="Q59" s="11"/>
      <c r="R59" s="11">
        <f t="shared" si="6"/>
        <v>0</v>
      </c>
      <c r="S59" s="11">
        <f t="shared" si="7"/>
        <v>0</v>
      </c>
      <c r="T59" s="11"/>
      <c r="U59" s="11"/>
      <c r="V59" s="2"/>
      <c r="W59" s="2">
        <f t="shared" si="8"/>
        <v>30</v>
      </c>
      <c r="X59" s="2">
        <f t="shared" si="16"/>
        <v>30</v>
      </c>
      <c r="Y59" s="2">
        <v>1.2</v>
      </c>
      <c r="Z59" s="2">
        <v>4.4000000000000004</v>
      </c>
      <c r="AA59" s="2">
        <v>4.2</v>
      </c>
      <c r="AB59" s="2">
        <v>1.8</v>
      </c>
      <c r="AC59" s="2">
        <v>5.8</v>
      </c>
      <c r="AD59" s="2">
        <v>1.6</v>
      </c>
      <c r="AE59" s="2">
        <v>2</v>
      </c>
      <c r="AF59" s="2">
        <v>4.2</v>
      </c>
      <c r="AG59" s="2">
        <v>2</v>
      </c>
      <c r="AH59" s="2">
        <v>2.2000000000000002</v>
      </c>
      <c r="AI59" s="15" t="s">
        <v>85</v>
      </c>
      <c r="AJ59" s="2">
        <f t="shared" si="9"/>
        <v>0</v>
      </c>
      <c r="AK59" s="2">
        <f t="shared" si="10"/>
        <v>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>
      <c r="A60" s="2" t="s">
        <v>106</v>
      </c>
      <c r="B60" s="2" t="s">
        <v>37</v>
      </c>
      <c r="C60" s="2">
        <v>64</v>
      </c>
      <c r="D60" s="2">
        <v>40</v>
      </c>
      <c r="E60" s="2">
        <v>68</v>
      </c>
      <c r="F60" s="2">
        <v>27</v>
      </c>
      <c r="G60" s="3">
        <v>0.36</v>
      </c>
      <c r="H60" s="2">
        <v>45</v>
      </c>
      <c r="I60" s="2" t="s">
        <v>38</v>
      </c>
      <c r="J60" s="2"/>
      <c r="K60" s="2">
        <v>78</v>
      </c>
      <c r="L60" s="2">
        <f t="shared" si="14"/>
        <v>-10</v>
      </c>
      <c r="M60" s="2"/>
      <c r="N60" s="2"/>
      <c r="O60" s="2">
        <v>0</v>
      </c>
      <c r="P60" s="2">
        <f t="shared" si="15"/>
        <v>13.6</v>
      </c>
      <c r="Q60" s="11">
        <f>11*P60-O60-F60</f>
        <v>122.6</v>
      </c>
      <c r="R60" s="11">
        <f t="shared" si="6"/>
        <v>123</v>
      </c>
      <c r="S60" s="11">
        <f t="shared" si="7"/>
        <v>123</v>
      </c>
      <c r="T60" s="11"/>
      <c r="U60" s="11"/>
      <c r="V60" s="2"/>
      <c r="W60" s="2">
        <f t="shared" si="8"/>
        <v>11.029411764705882</v>
      </c>
      <c r="X60" s="2">
        <f t="shared" si="16"/>
        <v>1.9852941176470589</v>
      </c>
      <c r="Y60" s="2">
        <v>4.8</v>
      </c>
      <c r="Z60" s="2">
        <v>8.4</v>
      </c>
      <c r="AA60" s="2">
        <v>12.4</v>
      </c>
      <c r="AB60" s="2">
        <v>9</v>
      </c>
      <c r="AC60" s="2">
        <v>9.4</v>
      </c>
      <c r="AD60" s="2">
        <v>20.399999999999999</v>
      </c>
      <c r="AE60" s="2">
        <v>11</v>
      </c>
      <c r="AF60" s="2">
        <v>2.6</v>
      </c>
      <c r="AG60" s="2">
        <v>21.6</v>
      </c>
      <c r="AH60" s="2">
        <v>10.6</v>
      </c>
      <c r="AI60" s="2"/>
      <c r="AJ60" s="2">
        <f t="shared" si="9"/>
        <v>44.28</v>
      </c>
      <c r="AK60" s="2">
        <f t="shared" si="10"/>
        <v>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>
      <c r="A61" s="2" t="s">
        <v>107</v>
      </c>
      <c r="B61" s="2" t="s">
        <v>40</v>
      </c>
      <c r="C61" s="2">
        <v>146.62100000000001</v>
      </c>
      <c r="D61" s="2">
        <v>353.072</v>
      </c>
      <c r="E61" s="2">
        <v>177.24799999999999</v>
      </c>
      <c r="F61" s="2">
        <v>298.82600000000002</v>
      </c>
      <c r="G61" s="3">
        <v>1</v>
      </c>
      <c r="H61" s="2">
        <v>45</v>
      </c>
      <c r="I61" s="2" t="s">
        <v>38</v>
      </c>
      <c r="J61" s="2"/>
      <c r="K61" s="2">
        <v>175</v>
      </c>
      <c r="L61" s="2">
        <f t="shared" si="14"/>
        <v>2.2479999999999905</v>
      </c>
      <c r="M61" s="2"/>
      <c r="N61" s="2"/>
      <c r="O61" s="2">
        <v>0</v>
      </c>
      <c r="P61" s="2">
        <f t="shared" si="15"/>
        <v>35.449599999999997</v>
      </c>
      <c r="Q61" s="11">
        <f t="shared" si="18"/>
        <v>197.46839999999992</v>
      </c>
      <c r="R61" s="11">
        <f>U61</f>
        <v>230</v>
      </c>
      <c r="S61" s="11">
        <f t="shared" si="7"/>
        <v>130</v>
      </c>
      <c r="T61" s="11">
        <v>100</v>
      </c>
      <c r="U61" s="11">
        <v>230</v>
      </c>
      <c r="V61" s="2"/>
      <c r="W61" s="2">
        <f t="shared" si="8"/>
        <v>14.91768595414335</v>
      </c>
      <c r="X61" s="2">
        <f t="shared" si="16"/>
        <v>8.4296014623578284</v>
      </c>
      <c r="Y61" s="2">
        <v>32.253399999999999</v>
      </c>
      <c r="Z61" s="2">
        <v>42.305399999999999</v>
      </c>
      <c r="AA61" s="2">
        <v>29.502600000000001</v>
      </c>
      <c r="AB61" s="2">
        <v>38.131399999999999</v>
      </c>
      <c r="AC61" s="2">
        <v>55.880200000000002</v>
      </c>
      <c r="AD61" s="2">
        <v>37.3354</v>
      </c>
      <c r="AE61" s="2">
        <v>44.779000000000003</v>
      </c>
      <c r="AF61" s="2">
        <v>56.790799999999997</v>
      </c>
      <c r="AG61" s="2">
        <v>40.520800000000001</v>
      </c>
      <c r="AH61" s="2">
        <v>30.513400000000001</v>
      </c>
      <c r="AI61" s="2"/>
      <c r="AJ61" s="2">
        <f t="shared" si="9"/>
        <v>130</v>
      </c>
      <c r="AK61" s="2">
        <f t="shared" si="10"/>
        <v>100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>
      <c r="A62" s="2" t="s">
        <v>108</v>
      </c>
      <c r="B62" s="2" t="s">
        <v>37</v>
      </c>
      <c r="C62" s="2">
        <v>10</v>
      </c>
      <c r="D62" s="2">
        <v>50</v>
      </c>
      <c r="E62" s="2">
        <v>10</v>
      </c>
      <c r="F62" s="2">
        <v>50</v>
      </c>
      <c r="G62" s="3">
        <v>0.1</v>
      </c>
      <c r="H62" s="2">
        <v>60</v>
      </c>
      <c r="I62" s="2" t="s">
        <v>38</v>
      </c>
      <c r="J62" s="2"/>
      <c r="K62" s="2">
        <v>12</v>
      </c>
      <c r="L62" s="2">
        <f t="shared" si="14"/>
        <v>-2</v>
      </c>
      <c r="M62" s="2"/>
      <c r="N62" s="2"/>
      <c r="O62" s="2">
        <v>0</v>
      </c>
      <c r="P62" s="2">
        <f t="shared" si="15"/>
        <v>2</v>
      </c>
      <c r="Q62" s="11"/>
      <c r="R62" s="11">
        <f t="shared" si="6"/>
        <v>0</v>
      </c>
      <c r="S62" s="11">
        <f t="shared" si="7"/>
        <v>0</v>
      </c>
      <c r="T62" s="11"/>
      <c r="U62" s="11"/>
      <c r="V62" s="2"/>
      <c r="W62" s="2">
        <f t="shared" si="8"/>
        <v>25</v>
      </c>
      <c r="X62" s="2">
        <f t="shared" si="16"/>
        <v>25</v>
      </c>
      <c r="Y62" s="2">
        <v>2.8</v>
      </c>
      <c r="Z62" s="2">
        <v>6.4</v>
      </c>
      <c r="AA62" s="2">
        <v>4.8</v>
      </c>
      <c r="AB62" s="2">
        <v>5.6</v>
      </c>
      <c r="AC62" s="2">
        <v>4.8</v>
      </c>
      <c r="AD62" s="2">
        <v>4.4000000000000004</v>
      </c>
      <c r="AE62" s="2">
        <v>7</v>
      </c>
      <c r="AF62" s="2">
        <v>5.6</v>
      </c>
      <c r="AG62" s="2">
        <v>19.2</v>
      </c>
      <c r="AH62" s="2">
        <v>6.4</v>
      </c>
      <c r="AI62" s="2"/>
      <c r="AJ62" s="2">
        <f t="shared" si="9"/>
        <v>0</v>
      </c>
      <c r="AK62" s="2">
        <f t="shared" si="10"/>
        <v>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>
      <c r="A63" s="2" t="s">
        <v>109</v>
      </c>
      <c r="B63" s="2" t="s">
        <v>37</v>
      </c>
      <c r="C63" s="2">
        <v>3</v>
      </c>
      <c r="D63" s="2">
        <v>96</v>
      </c>
      <c r="E63" s="2">
        <v>3</v>
      </c>
      <c r="F63" s="2">
        <v>90</v>
      </c>
      <c r="G63" s="3">
        <v>0.4</v>
      </c>
      <c r="H63" s="2">
        <v>45</v>
      </c>
      <c r="I63" s="2" t="s">
        <v>38</v>
      </c>
      <c r="J63" s="2"/>
      <c r="K63" s="2">
        <v>28</v>
      </c>
      <c r="L63" s="2">
        <f t="shared" si="14"/>
        <v>-25</v>
      </c>
      <c r="M63" s="2"/>
      <c r="N63" s="2"/>
      <c r="O63" s="2">
        <v>7</v>
      </c>
      <c r="P63" s="2">
        <f t="shared" si="15"/>
        <v>0.6</v>
      </c>
      <c r="Q63" s="11"/>
      <c r="R63" s="11">
        <f t="shared" si="6"/>
        <v>0</v>
      </c>
      <c r="S63" s="11">
        <f t="shared" si="7"/>
        <v>0</v>
      </c>
      <c r="T63" s="11"/>
      <c r="U63" s="11"/>
      <c r="V63" s="2"/>
      <c r="W63" s="2">
        <f t="shared" si="8"/>
        <v>161.66666666666669</v>
      </c>
      <c r="X63" s="2">
        <f t="shared" si="16"/>
        <v>161.66666666666669</v>
      </c>
      <c r="Y63" s="2">
        <v>7.4</v>
      </c>
      <c r="Z63" s="2">
        <v>11.6</v>
      </c>
      <c r="AA63" s="2">
        <v>7</v>
      </c>
      <c r="AB63" s="2">
        <v>8.8000000000000007</v>
      </c>
      <c r="AC63" s="2">
        <v>8.1999999999999993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 t="s">
        <v>57</v>
      </c>
      <c r="AJ63" s="2">
        <f t="shared" si="9"/>
        <v>0</v>
      </c>
      <c r="AK63" s="2">
        <f t="shared" si="10"/>
        <v>0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>
      <c r="A64" s="2" t="s">
        <v>110</v>
      </c>
      <c r="B64" s="2" t="s">
        <v>40</v>
      </c>
      <c r="C64" s="2">
        <v>45.555</v>
      </c>
      <c r="D64" s="2"/>
      <c r="E64" s="2">
        <v>31.346</v>
      </c>
      <c r="F64" s="2">
        <v>10.615</v>
      </c>
      <c r="G64" s="3">
        <v>1</v>
      </c>
      <c r="H64" s="2">
        <v>60</v>
      </c>
      <c r="I64" s="2" t="s">
        <v>38</v>
      </c>
      <c r="J64" s="2"/>
      <c r="K64" s="2">
        <v>34.6</v>
      </c>
      <c r="L64" s="2">
        <f t="shared" si="14"/>
        <v>-3.2540000000000013</v>
      </c>
      <c r="M64" s="2"/>
      <c r="N64" s="2"/>
      <c r="O64" s="2">
        <v>57</v>
      </c>
      <c r="P64" s="2">
        <f t="shared" si="15"/>
        <v>6.2691999999999997</v>
      </c>
      <c r="Q64" s="11">
        <f t="shared" si="18"/>
        <v>20.153799999999997</v>
      </c>
      <c r="R64" s="11">
        <f t="shared" si="6"/>
        <v>20</v>
      </c>
      <c r="S64" s="11">
        <f t="shared" si="7"/>
        <v>0</v>
      </c>
      <c r="T64" s="11">
        <v>20</v>
      </c>
      <c r="U64" s="11"/>
      <c r="V64" s="2"/>
      <c r="W64" s="2">
        <f t="shared" si="8"/>
        <v>13.975467364257003</v>
      </c>
      <c r="X64" s="2">
        <f t="shared" si="16"/>
        <v>10.785267657755375</v>
      </c>
      <c r="Y64" s="2">
        <v>7.2489999999999997</v>
      </c>
      <c r="Z64" s="2">
        <v>2.988</v>
      </c>
      <c r="AA64" s="2">
        <v>6.3540000000000001</v>
      </c>
      <c r="AB64" s="2">
        <v>6.2485999999999997</v>
      </c>
      <c r="AC64" s="2">
        <v>2.415</v>
      </c>
      <c r="AD64" s="2">
        <v>6.492</v>
      </c>
      <c r="AE64" s="2">
        <v>5.9047999999999998</v>
      </c>
      <c r="AF64" s="2">
        <v>5.8860000000000001</v>
      </c>
      <c r="AG64" s="2">
        <v>9.3620000000000001</v>
      </c>
      <c r="AH64" s="2">
        <v>4.8049999999999997</v>
      </c>
      <c r="AI64" s="2" t="s">
        <v>111</v>
      </c>
      <c r="AJ64" s="2">
        <f t="shared" si="9"/>
        <v>0</v>
      </c>
      <c r="AK64" s="2">
        <f t="shared" si="10"/>
        <v>20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>
      <c r="A65" s="2" t="s">
        <v>112</v>
      </c>
      <c r="B65" s="2" t="s">
        <v>40</v>
      </c>
      <c r="C65" s="2">
        <v>4.2409999999999997</v>
      </c>
      <c r="D65" s="2"/>
      <c r="E65" s="2"/>
      <c r="F65" s="2">
        <v>4.2409999999999997</v>
      </c>
      <c r="G65" s="3">
        <v>1</v>
      </c>
      <c r="H65" s="2">
        <v>90</v>
      </c>
      <c r="I65" s="18" t="s">
        <v>113</v>
      </c>
      <c r="J65" s="2"/>
      <c r="K65" s="2"/>
      <c r="L65" s="2">
        <f t="shared" si="14"/>
        <v>0</v>
      </c>
      <c r="M65" s="2"/>
      <c r="N65" s="2"/>
      <c r="O65" s="2">
        <v>0</v>
      </c>
      <c r="P65" s="2">
        <f t="shared" si="15"/>
        <v>0</v>
      </c>
      <c r="Q65" s="11">
        <v>0</v>
      </c>
      <c r="R65" s="11">
        <f t="shared" si="6"/>
        <v>0</v>
      </c>
      <c r="S65" s="11">
        <f t="shared" si="7"/>
        <v>0</v>
      </c>
      <c r="T65" s="11"/>
      <c r="U65" s="11"/>
      <c r="V65" s="2"/>
      <c r="W65" s="2" t="e">
        <f t="shared" si="8"/>
        <v>#DIV/0!</v>
      </c>
      <c r="X65" s="2" t="e">
        <f t="shared" si="16"/>
        <v>#DIV/0!</v>
      </c>
      <c r="Y65" s="2">
        <v>0</v>
      </c>
      <c r="Z65" s="2">
        <v>0</v>
      </c>
      <c r="AA65" s="2">
        <v>-0.40600000000000003</v>
      </c>
      <c r="AB65" s="2">
        <v>0</v>
      </c>
      <c r="AC65" s="2">
        <v>3.2166000000000001</v>
      </c>
      <c r="AD65" s="2">
        <v>0.82440000000000002</v>
      </c>
      <c r="AE65" s="2">
        <v>6.0162000000000004</v>
      </c>
      <c r="AF65" s="2">
        <v>3.6398000000000001</v>
      </c>
      <c r="AG65" s="2">
        <v>1.145</v>
      </c>
      <c r="AH65" s="2">
        <v>0.82920000000000005</v>
      </c>
      <c r="AI65" s="2"/>
      <c r="AJ65" s="2">
        <f t="shared" si="9"/>
        <v>0</v>
      </c>
      <c r="AK65" s="2">
        <f t="shared" si="10"/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>
      <c r="A66" s="7" t="s">
        <v>114</v>
      </c>
      <c r="B66" s="7" t="s">
        <v>40</v>
      </c>
      <c r="C66" s="7"/>
      <c r="D66" s="7">
        <v>15.646000000000001</v>
      </c>
      <c r="E66" s="17">
        <v>14.837999999999999</v>
      </c>
      <c r="F66" s="7"/>
      <c r="G66" s="8">
        <v>0</v>
      </c>
      <c r="H66" s="7" t="e">
        <v>#N/A</v>
      </c>
      <c r="I66" s="7" t="s">
        <v>95</v>
      </c>
      <c r="J66" s="7" t="s">
        <v>115</v>
      </c>
      <c r="K66" s="7">
        <v>15</v>
      </c>
      <c r="L66" s="7">
        <f t="shared" si="14"/>
        <v>-0.16200000000000081</v>
      </c>
      <c r="M66" s="7"/>
      <c r="N66" s="7"/>
      <c r="O66" s="7">
        <v>0</v>
      </c>
      <c r="P66" s="7">
        <f t="shared" si="15"/>
        <v>2.9676</v>
      </c>
      <c r="Q66" s="12"/>
      <c r="R66" s="11">
        <f t="shared" si="6"/>
        <v>0</v>
      </c>
      <c r="S66" s="11">
        <f t="shared" si="7"/>
        <v>0</v>
      </c>
      <c r="T66" s="11"/>
      <c r="U66" s="12"/>
      <c r="V66" s="7"/>
      <c r="W66" s="2">
        <f t="shared" si="8"/>
        <v>0</v>
      </c>
      <c r="X66" s="7">
        <f t="shared" si="16"/>
        <v>0</v>
      </c>
      <c r="Y66" s="7">
        <v>2.7972000000000001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/>
      <c r="AJ66" s="2">
        <f t="shared" si="9"/>
        <v>0</v>
      </c>
      <c r="AK66" s="2">
        <f t="shared" si="10"/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>
      <c r="A67" s="2" t="s">
        <v>116</v>
      </c>
      <c r="B67" s="2" t="s">
        <v>40</v>
      </c>
      <c r="C67" s="2">
        <v>14.614000000000001</v>
      </c>
      <c r="D67" s="2">
        <v>32.529000000000003</v>
      </c>
      <c r="E67" s="2">
        <v>13.526</v>
      </c>
      <c r="F67" s="2">
        <v>31.38</v>
      </c>
      <c r="G67" s="3">
        <v>1</v>
      </c>
      <c r="H67" s="2">
        <v>45</v>
      </c>
      <c r="I67" s="2" t="s">
        <v>38</v>
      </c>
      <c r="J67" s="2"/>
      <c r="K67" s="2">
        <v>17.001000000000001</v>
      </c>
      <c r="L67" s="2">
        <f t="shared" si="14"/>
        <v>-3.4750000000000014</v>
      </c>
      <c r="M67" s="2"/>
      <c r="N67" s="2"/>
      <c r="O67" s="2">
        <v>0</v>
      </c>
      <c r="P67" s="2">
        <f t="shared" si="15"/>
        <v>2.7052</v>
      </c>
      <c r="Q67" s="11">
        <f t="shared" ref="Q67:Q78" si="19">14*P67-O67-F67</f>
        <v>6.492799999999999</v>
      </c>
      <c r="R67" s="11">
        <f t="shared" si="6"/>
        <v>6</v>
      </c>
      <c r="S67" s="11">
        <f t="shared" si="7"/>
        <v>0</v>
      </c>
      <c r="T67" s="11">
        <v>6</v>
      </c>
      <c r="U67" s="11"/>
      <c r="V67" s="2"/>
      <c r="W67" s="2">
        <f t="shared" si="8"/>
        <v>13.817832322933608</v>
      </c>
      <c r="X67" s="2">
        <f t="shared" si="16"/>
        <v>11.599881709300606</v>
      </c>
      <c r="Y67" s="2">
        <v>1.4663999999999999</v>
      </c>
      <c r="Z67" s="2">
        <v>3.5472000000000001</v>
      </c>
      <c r="AA67" s="2">
        <v>1.8802000000000001</v>
      </c>
      <c r="AB67" s="2">
        <v>3.3338000000000001</v>
      </c>
      <c r="AC67" s="2">
        <v>3.6432000000000002</v>
      </c>
      <c r="AD67" s="2">
        <v>2.4116</v>
      </c>
      <c r="AE67" s="2">
        <v>3.7195999999999998</v>
      </c>
      <c r="AF67" s="2">
        <v>3.9674</v>
      </c>
      <c r="AG67" s="2">
        <v>3.3772000000000002</v>
      </c>
      <c r="AH67" s="2">
        <v>0.63519999999999999</v>
      </c>
      <c r="AI67" s="2"/>
      <c r="AJ67" s="2">
        <f t="shared" si="9"/>
        <v>0</v>
      </c>
      <c r="AK67" s="2">
        <f t="shared" si="10"/>
        <v>6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>
      <c r="A68" s="2" t="s">
        <v>117</v>
      </c>
      <c r="B68" s="2" t="s">
        <v>37</v>
      </c>
      <c r="C68" s="2">
        <v>856</v>
      </c>
      <c r="D68" s="2">
        <v>891</v>
      </c>
      <c r="E68" s="2">
        <v>635</v>
      </c>
      <c r="F68" s="2">
        <v>1035</v>
      </c>
      <c r="G68" s="3">
        <v>0.41</v>
      </c>
      <c r="H68" s="2">
        <v>50</v>
      </c>
      <c r="I68" s="2" t="s">
        <v>38</v>
      </c>
      <c r="J68" s="2"/>
      <c r="K68" s="2">
        <v>661</v>
      </c>
      <c r="L68" s="2">
        <f t="shared" si="14"/>
        <v>-26</v>
      </c>
      <c r="M68" s="2"/>
      <c r="N68" s="2"/>
      <c r="O68" s="2">
        <v>450</v>
      </c>
      <c r="P68" s="2">
        <f t="shared" si="15"/>
        <v>127</v>
      </c>
      <c r="Q68" s="11">
        <f t="shared" si="19"/>
        <v>293</v>
      </c>
      <c r="R68" s="11">
        <f t="shared" si="6"/>
        <v>293</v>
      </c>
      <c r="S68" s="11">
        <f t="shared" si="7"/>
        <v>93</v>
      </c>
      <c r="T68" s="11">
        <v>200</v>
      </c>
      <c r="U68" s="11"/>
      <c r="V68" s="2"/>
      <c r="W68" s="2">
        <f t="shared" si="8"/>
        <v>14</v>
      </c>
      <c r="X68" s="2">
        <f t="shared" si="16"/>
        <v>11.692913385826772</v>
      </c>
      <c r="Y68" s="2">
        <v>147.6</v>
      </c>
      <c r="Z68" s="2">
        <v>153.80000000000001</v>
      </c>
      <c r="AA68" s="2">
        <v>106</v>
      </c>
      <c r="AB68" s="2">
        <v>173.4</v>
      </c>
      <c r="AC68" s="2">
        <v>170</v>
      </c>
      <c r="AD68" s="2">
        <v>138.80000000000001</v>
      </c>
      <c r="AE68" s="2">
        <v>171.8</v>
      </c>
      <c r="AF68" s="2">
        <v>206.8</v>
      </c>
      <c r="AG68" s="2">
        <v>158</v>
      </c>
      <c r="AH68" s="2">
        <v>131</v>
      </c>
      <c r="AI68" s="2"/>
      <c r="AJ68" s="2">
        <f t="shared" si="9"/>
        <v>38.129999999999995</v>
      </c>
      <c r="AK68" s="2">
        <f t="shared" si="10"/>
        <v>82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>
      <c r="A69" s="2" t="s">
        <v>115</v>
      </c>
      <c r="B69" s="2" t="s">
        <v>40</v>
      </c>
      <c r="C69" s="2">
        <v>212.976</v>
      </c>
      <c r="D69" s="2">
        <v>102.488</v>
      </c>
      <c r="E69" s="17">
        <f>129.89+E66</f>
        <v>144.72799999999998</v>
      </c>
      <c r="F69" s="2">
        <v>133.816</v>
      </c>
      <c r="G69" s="3">
        <v>1</v>
      </c>
      <c r="H69" s="2">
        <v>50</v>
      </c>
      <c r="I69" s="2" t="s">
        <v>38</v>
      </c>
      <c r="J69" s="2"/>
      <c r="K69" s="2">
        <v>127.553</v>
      </c>
      <c r="L69" s="2">
        <f t="shared" si="14"/>
        <v>17.174999999999983</v>
      </c>
      <c r="M69" s="2"/>
      <c r="N69" s="2"/>
      <c r="O69" s="2">
        <v>16</v>
      </c>
      <c r="P69" s="2">
        <f t="shared" si="15"/>
        <v>28.945599999999995</v>
      </c>
      <c r="Q69" s="11">
        <f t="shared" si="19"/>
        <v>255.42239999999995</v>
      </c>
      <c r="R69" s="11">
        <f t="shared" si="6"/>
        <v>255</v>
      </c>
      <c r="S69" s="11">
        <f t="shared" si="7"/>
        <v>135</v>
      </c>
      <c r="T69" s="11">
        <v>120</v>
      </c>
      <c r="U69" s="11"/>
      <c r="V69" s="2"/>
      <c r="W69" s="2">
        <f t="shared" si="8"/>
        <v>13.985407108506996</v>
      </c>
      <c r="X69" s="2">
        <f t="shared" si="16"/>
        <v>5.1757780111657743</v>
      </c>
      <c r="Y69" s="2">
        <v>20.130800000000001</v>
      </c>
      <c r="Z69" s="2">
        <v>25.688800000000001</v>
      </c>
      <c r="AA69" s="2">
        <v>31.2286</v>
      </c>
      <c r="AB69" s="2">
        <v>30.5336</v>
      </c>
      <c r="AC69" s="2">
        <v>29.59</v>
      </c>
      <c r="AD69" s="2">
        <v>23.798400000000001</v>
      </c>
      <c r="AE69" s="2">
        <v>33.327800000000003</v>
      </c>
      <c r="AF69" s="2">
        <v>26.900400000000001</v>
      </c>
      <c r="AG69" s="2">
        <v>29.042000000000002</v>
      </c>
      <c r="AH69" s="2">
        <v>27.730799999999999</v>
      </c>
      <c r="AI69" s="2"/>
      <c r="AJ69" s="2">
        <f t="shared" si="9"/>
        <v>135</v>
      </c>
      <c r="AK69" s="2">
        <f t="shared" si="10"/>
        <v>120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>
      <c r="A70" s="2" t="s">
        <v>118</v>
      </c>
      <c r="B70" s="2" t="s">
        <v>37</v>
      </c>
      <c r="C70" s="2">
        <v>299</v>
      </c>
      <c r="D70" s="2">
        <v>104</v>
      </c>
      <c r="E70" s="2">
        <v>202</v>
      </c>
      <c r="F70" s="2">
        <v>163</v>
      </c>
      <c r="G70" s="3">
        <v>0.35</v>
      </c>
      <c r="H70" s="2">
        <v>50</v>
      </c>
      <c r="I70" s="2" t="s">
        <v>38</v>
      </c>
      <c r="J70" s="2"/>
      <c r="K70" s="2">
        <v>205</v>
      </c>
      <c r="L70" s="2">
        <f t="shared" ref="L70:L98" si="20">E70-K70</f>
        <v>-3</v>
      </c>
      <c r="M70" s="2"/>
      <c r="N70" s="2"/>
      <c r="O70" s="2">
        <v>200</v>
      </c>
      <c r="P70" s="2">
        <f t="shared" ref="P70:P98" si="21">E70/5</f>
        <v>40.4</v>
      </c>
      <c r="Q70" s="11">
        <f t="shared" si="19"/>
        <v>202.60000000000002</v>
      </c>
      <c r="R70" s="11">
        <f>U70</f>
        <v>260</v>
      </c>
      <c r="S70" s="11">
        <f t="shared" si="7"/>
        <v>100</v>
      </c>
      <c r="T70" s="11">
        <v>160</v>
      </c>
      <c r="U70" s="11">
        <v>260</v>
      </c>
      <c r="V70" s="2"/>
      <c r="W70" s="2">
        <f t="shared" si="8"/>
        <v>15.420792079207921</v>
      </c>
      <c r="X70" s="2">
        <f t="shared" ref="X70:X98" si="22">(F70+O70)/P70</f>
        <v>8.9851485148514847</v>
      </c>
      <c r="Y70" s="2">
        <v>39.6</v>
      </c>
      <c r="Z70" s="2">
        <v>40.200000000000003</v>
      </c>
      <c r="AA70" s="2">
        <v>50.4</v>
      </c>
      <c r="AB70" s="2">
        <v>55.8</v>
      </c>
      <c r="AC70" s="2">
        <v>67</v>
      </c>
      <c r="AD70" s="2">
        <v>42.6</v>
      </c>
      <c r="AE70" s="2">
        <v>64.2</v>
      </c>
      <c r="AF70" s="2">
        <v>83.2</v>
      </c>
      <c r="AG70" s="2">
        <v>41</v>
      </c>
      <c r="AH70" s="2">
        <v>51.2</v>
      </c>
      <c r="AI70" s="2"/>
      <c r="AJ70" s="2">
        <f t="shared" si="9"/>
        <v>35</v>
      </c>
      <c r="AK70" s="2">
        <f t="shared" si="10"/>
        <v>56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>
      <c r="A71" s="2" t="s">
        <v>119</v>
      </c>
      <c r="B71" s="2" t="s">
        <v>40</v>
      </c>
      <c r="C71" s="2">
        <v>28.109000000000002</v>
      </c>
      <c r="D71" s="2">
        <v>2.1739999999999999</v>
      </c>
      <c r="E71" s="2">
        <v>14.048999999999999</v>
      </c>
      <c r="F71" s="2">
        <v>13.016999999999999</v>
      </c>
      <c r="G71" s="3">
        <v>1</v>
      </c>
      <c r="H71" s="2">
        <v>50</v>
      </c>
      <c r="I71" s="2" t="s">
        <v>38</v>
      </c>
      <c r="J71" s="2"/>
      <c r="K71" s="2">
        <v>13.5</v>
      </c>
      <c r="L71" s="2">
        <f t="shared" si="20"/>
        <v>0.54899999999999949</v>
      </c>
      <c r="M71" s="2"/>
      <c r="N71" s="2"/>
      <c r="O71" s="2">
        <v>0</v>
      </c>
      <c r="P71" s="2">
        <f t="shared" si="21"/>
        <v>2.8098000000000001</v>
      </c>
      <c r="Q71" s="11">
        <f t="shared" si="19"/>
        <v>26.320200000000003</v>
      </c>
      <c r="R71" s="11">
        <f t="shared" ref="R71:R98" si="23">ROUND(Q71,0)</f>
        <v>26</v>
      </c>
      <c r="S71" s="11">
        <f t="shared" ref="S71:S98" si="24">R71-T71</f>
        <v>26</v>
      </c>
      <c r="T71" s="11"/>
      <c r="U71" s="11"/>
      <c r="V71" s="2"/>
      <c r="W71" s="2">
        <f t="shared" ref="W71:W98" si="25">(F71+O71+R71)/P71</f>
        <v>13.886041711153817</v>
      </c>
      <c r="X71" s="2">
        <f t="shared" si="22"/>
        <v>4.632714072175955</v>
      </c>
      <c r="Y71" s="2">
        <v>1.2498</v>
      </c>
      <c r="Z71" s="2">
        <v>1.8746</v>
      </c>
      <c r="AA71" s="2">
        <v>3.4338000000000002</v>
      </c>
      <c r="AB71" s="2">
        <v>0.626</v>
      </c>
      <c r="AC71" s="2">
        <v>1.54</v>
      </c>
      <c r="AD71" s="2">
        <v>3.4157999999999999</v>
      </c>
      <c r="AE71" s="2">
        <v>5.6230000000000002</v>
      </c>
      <c r="AF71" s="2">
        <v>4.6471999999999998</v>
      </c>
      <c r="AG71" s="2">
        <v>1.5569999999999999</v>
      </c>
      <c r="AH71" s="2">
        <v>3.1255999999999999</v>
      </c>
      <c r="AI71" s="2"/>
      <c r="AJ71" s="2">
        <f t="shared" ref="AJ71:AJ98" si="26">G71*S71</f>
        <v>26</v>
      </c>
      <c r="AK71" s="2">
        <f t="shared" ref="AK71:AK98" si="27">G71*T71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>
      <c r="A72" s="2" t="s">
        <v>120</v>
      </c>
      <c r="B72" s="2" t="s">
        <v>37</v>
      </c>
      <c r="C72" s="2">
        <v>738</v>
      </c>
      <c r="D72" s="2">
        <v>521</v>
      </c>
      <c r="E72" s="2">
        <v>530</v>
      </c>
      <c r="F72" s="2">
        <v>678</v>
      </c>
      <c r="G72" s="3">
        <v>0.4</v>
      </c>
      <c r="H72" s="2">
        <v>50</v>
      </c>
      <c r="I72" s="2" t="s">
        <v>38</v>
      </c>
      <c r="J72" s="2"/>
      <c r="K72" s="2">
        <v>546</v>
      </c>
      <c r="L72" s="2">
        <f t="shared" si="20"/>
        <v>-16</v>
      </c>
      <c r="M72" s="2"/>
      <c r="N72" s="2"/>
      <c r="O72" s="2">
        <v>150</v>
      </c>
      <c r="P72" s="2">
        <f t="shared" si="21"/>
        <v>106</v>
      </c>
      <c r="Q72" s="11">
        <f t="shared" si="19"/>
        <v>656</v>
      </c>
      <c r="R72" s="11">
        <f t="shared" ref="R72:R73" si="28">U72</f>
        <v>760</v>
      </c>
      <c r="S72" s="11">
        <f t="shared" si="24"/>
        <v>400</v>
      </c>
      <c r="T72" s="11">
        <v>360</v>
      </c>
      <c r="U72" s="11">
        <v>760</v>
      </c>
      <c r="V72" s="2"/>
      <c r="W72" s="2">
        <f t="shared" si="25"/>
        <v>14.981132075471699</v>
      </c>
      <c r="X72" s="2">
        <f t="shared" si="22"/>
        <v>7.8113207547169807</v>
      </c>
      <c r="Y72" s="2">
        <v>83.8</v>
      </c>
      <c r="Z72" s="2">
        <v>107.4</v>
      </c>
      <c r="AA72" s="2">
        <v>138.6</v>
      </c>
      <c r="AB72" s="2">
        <v>115.6</v>
      </c>
      <c r="AC72" s="2">
        <v>107</v>
      </c>
      <c r="AD72" s="2">
        <v>135.6</v>
      </c>
      <c r="AE72" s="2">
        <v>67.8</v>
      </c>
      <c r="AF72" s="2">
        <v>49.6</v>
      </c>
      <c r="AG72" s="2">
        <v>98.8</v>
      </c>
      <c r="AH72" s="2">
        <v>104.2</v>
      </c>
      <c r="AI72" s="2"/>
      <c r="AJ72" s="2">
        <f t="shared" si="26"/>
        <v>160</v>
      </c>
      <c r="AK72" s="2">
        <f t="shared" si="27"/>
        <v>144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>
      <c r="A73" s="2" t="s">
        <v>121</v>
      </c>
      <c r="B73" s="2" t="s">
        <v>37</v>
      </c>
      <c r="C73" s="2">
        <v>395</v>
      </c>
      <c r="D73" s="2">
        <v>1058</v>
      </c>
      <c r="E73" s="2">
        <v>677</v>
      </c>
      <c r="F73" s="2">
        <v>729</v>
      </c>
      <c r="G73" s="3">
        <v>0.41</v>
      </c>
      <c r="H73" s="2">
        <v>50</v>
      </c>
      <c r="I73" s="2" t="s">
        <v>38</v>
      </c>
      <c r="J73" s="2"/>
      <c r="K73" s="2">
        <v>688</v>
      </c>
      <c r="L73" s="2">
        <f t="shared" si="20"/>
        <v>-11</v>
      </c>
      <c r="M73" s="2"/>
      <c r="N73" s="2"/>
      <c r="O73" s="2">
        <v>200</v>
      </c>
      <c r="P73" s="2">
        <f t="shared" si="21"/>
        <v>135.4</v>
      </c>
      <c r="Q73" s="11">
        <f t="shared" si="19"/>
        <v>966.60000000000014</v>
      </c>
      <c r="R73" s="11">
        <f t="shared" si="28"/>
        <v>1200</v>
      </c>
      <c r="S73" s="11">
        <f t="shared" si="24"/>
        <v>650</v>
      </c>
      <c r="T73" s="11">
        <v>550</v>
      </c>
      <c r="U73" s="11">
        <v>1200</v>
      </c>
      <c r="V73" s="2"/>
      <c r="W73" s="2">
        <f t="shared" si="25"/>
        <v>15.723781388478582</v>
      </c>
      <c r="X73" s="2">
        <f t="shared" si="22"/>
        <v>6.8611521418020676</v>
      </c>
      <c r="Y73" s="2">
        <v>110.8</v>
      </c>
      <c r="Z73" s="2">
        <v>127</v>
      </c>
      <c r="AA73" s="2">
        <v>116.2</v>
      </c>
      <c r="AB73" s="2">
        <v>127.8</v>
      </c>
      <c r="AC73" s="2">
        <v>134.19999999999999</v>
      </c>
      <c r="AD73" s="2">
        <v>125</v>
      </c>
      <c r="AE73" s="2">
        <v>69.599999999999994</v>
      </c>
      <c r="AF73" s="2">
        <v>165.8</v>
      </c>
      <c r="AG73" s="2">
        <v>97</v>
      </c>
      <c r="AH73" s="2">
        <v>81.400000000000006</v>
      </c>
      <c r="AI73" s="2"/>
      <c r="AJ73" s="2">
        <f t="shared" si="26"/>
        <v>266.5</v>
      </c>
      <c r="AK73" s="2">
        <f t="shared" si="27"/>
        <v>225.5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>
      <c r="A74" s="2" t="s">
        <v>122</v>
      </c>
      <c r="B74" s="2" t="s">
        <v>40</v>
      </c>
      <c r="C74" s="2">
        <v>104.34099999999999</v>
      </c>
      <c r="D74" s="2">
        <v>107.069</v>
      </c>
      <c r="E74" s="2">
        <v>64.494</v>
      </c>
      <c r="F74" s="2">
        <v>141.048</v>
      </c>
      <c r="G74" s="3">
        <v>1</v>
      </c>
      <c r="H74" s="2">
        <v>50</v>
      </c>
      <c r="I74" s="2" t="s">
        <v>38</v>
      </c>
      <c r="J74" s="2"/>
      <c r="K74" s="2">
        <v>64</v>
      </c>
      <c r="L74" s="2">
        <f t="shared" si="20"/>
        <v>0.49399999999999977</v>
      </c>
      <c r="M74" s="2"/>
      <c r="N74" s="2"/>
      <c r="O74" s="2">
        <v>0</v>
      </c>
      <c r="P74" s="2">
        <f t="shared" si="21"/>
        <v>12.8988</v>
      </c>
      <c r="Q74" s="11">
        <f t="shared" si="19"/>
        <v>39.535200000000003</v>
      </c>
      <c r="R74" s="11">
        <f t="shared" si="23"/>
        <v>40</v>
      </c>
      <c r="S74" s="11">
        <f t="shared" si="24"/>
        <v>10</v>
      </c>
      <c r="T74" s="11">
        <v>30</v>
      </c>
      <c r="U74" s="11"/>
      <c r="V74" s="2"/>
      <c r="W74" s="2">
        <f t="shared" si="25"/>
        <v>14.036034359785408</v>
      </c>
      <c r="X74" s="2">
        <f t="shared" si="22"/>
        <v>10.934970694948367</v>
      </c>
      <c r="Y74" s="2">
        <v>12.2044</v>
      </c>
      <c r="Z74" s="2">
        <v>15.316800000000001</v>
      </c>
      <c r="AA74" s="2">
        <v>13.3582</v>
      </c>
      <c r="AB74" s="2">
        <v>13.5654</v>
      </c>
      <c r="AC74" s="2">
        <v>16.588200000000001</v>
      </c>
      <c r="AD74" s="2">
        <v>10.213200000000001</v>
      </c>
      <c r="AE74" s="2">
        <v>4.657</v>
      </c>
      <c r="AF74" s="2">
        <v>17.6144</v>
      </c>
      <c r="AG74" s="2">
        <v>12.889200000000001</v>
      </c>
      <c r="AH74" s="2">
        <v>6.5407999999999999</v>
      </c>
      <c r="AI74" s="2"/>
      <c r="AJ74" s="2">
        <f t="shared" si="26"/>
        <v>10</v>
      </c>
      <c r="AK74" s="2">
        <f t="shared" si="27"/>
        <v>30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>
      <c r="A75" s="2" t="s">
        <v>123</v>
      </c>
      <c r="B75" s="2" t="s">
        <v>37</v>
      </c>
      <c r="C75" s="2">
        <v>141</v>
      </c>
      <c r="D75" s="2">
        <v>104</v>
      </c>
      <c r="E75" s="2">
        <v>-3</v>
      </c>
      <c r="F75" s="2">
        <v>236</v>
      </c>
      <c r="G75" s="3">
        <v>0.3</v>
      </c>
      <c r="H75" s="2">
        <v>50</v>
      </c>
      <c r="I75" s="2" t="s">
        <v>38</v>
      </c>
      <c r="J75" s="2"/>
      <c r="K75" s="2">
        <v>95</v>
      </c>
      <c r="L75" s="2">
        <f t="shared" si="20"/>
        <v>-98</v>
      </c>
      <c r="M75" s="2"/>
      <c r="N75" s="2"/>
      <c r="O75" s="2">
        <v>0</v>
      </c>
      <c r="P75" s="2">
        <f t="shared" si="21"/>
        <v>-0.6</v>
      </c>
      <c r="Q75" s="11"/>
      <c r="R75" s="11">
        <f t="shared" si="23"/>
        <v>0</v>
      </c>
      <c r="S75" s="11">
        <f t="shared" si="24"/>
        <v>0</v>
      </c>
      <c r="T75" s="11"/>
      <c r="U75" s="11"/>
      <c r="V75" s="2"/>
      <c r="W75" s="2">
        <f t="shared" si="25"/>
        <v>-393.33333333333337</v>
      </c>
      <c r="X75" s="2">
        <f t="shared" si="22"/>
        <v>-393.33333333333337</v>
      </c>
      <c r="Y75" s="2">
        <v>1.8</v>
      </c>
      <c r="Z75" s="2">
        <v>18.600000000000001</v>
      </c>
      <c r="AA75" s="2">
        <v>18.2</v>
      </c>
      <c r="AB75" s="2">
        <v>24.4</v>
      </c>
      <c r="AC75" s="2">
        <v>13.8</v>
      </c>
      <c r="AD75" s="2">
        <v>40.799999999999997</v>
      </c>
      <c r="AE75" s="2">
        <v>22.4</v>
      </c>
      <c r="AF75" s="2">
        <v>35.6</v>
      </c>
      <c r="AG75" s="2">
        <v>30.4</v>
      </c>
      <c r="AH75" s="2">
        <v>35</v>
      </c>
      <c r="AI75" s="14" t="s">
        <v>50</v>
      </c>
      <c r="AJ75" s="2">
        <f t="shared" si="26"/>
        <v>0</v>
      </c>
      <c r="AK75" s="2">
        <f t="shared" si="27"/>
        <v>0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>
      <c r="A76" s="2" t="s">
        <v>124</v>
      </c>
      <c r="B76" s="2" t="s">
        <v>37</v>
      </c>
      <c r="C76" s="2">
        <v>151</v>
      </c>
      <c r="D76" s="2">
        <v>27</v>
      </c>
      <c r="E76" s="2">
        <v>46</v>
      </c>
      <c r="F76" s="2">
        <v>131</v>
      </c>
      <c r="G76" s="3">
        <v>0.14000000000000001</v>
      </c>
      <c r="H76" s="2">
        <v>50</v>
      </c>
      <c r="I76" s="2" t="s">
        <v>38</v>
      </c>
      <c r="J76" s="2"/>
      <c r="K76" s="2">
        <v>48</v>
      </c>
      <c r="L76" s="2">
        <f t="shared" si="20"/>
        <v>-2</v>
      </c>
      <c r="M76" s="2"/>
      <c r="N76" s="2"/>
      <c r="O76" s="2">
        <v>0</v>
      </c>
      <c r="P76" s="2">
        <f t="shared" si="21"/>
        <v>9.1999999999999993</v>
      </c>
      <c r="Q76" s="11"/>
      <c r="R76" s="11">
        <f t="shared" si="23"/>
        <v>0</v>
      </c>
      <c r="S76" s="11">
        <f t="shared" si="24"/>
        <v>0</v>
      </c>
      <c r="T76" s="11"/>
      <c r="U76" s="11"/>
      <c r="V76" s="2"/>
      <c r="W76" s="2">
        <f t="shared" si="25"/>
        <v>14.239130434782609</v>
      </c>
      <c r="X76" s="2">
        <f t="shared" si="22"/>
        <v>14.239130434782609</v>
      </c>
      <c r="Y76" s="2">
        <v>5.4</v>
      </c>
      <c r="Z76" s="2">
        <v>2.4</v>
      </c>
      <c r="AA76" s="2">
        <v>0.4</v>
      </c>
      <c r="AB76" s="2">
        <v>8.8000000000000007</v>
      </c>
      <c r="AC76" s="2">
        <v>8.6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15" t="s">
        <v>125</v>
      </c>
      <c r="AJ76" s="2">
        <f t="shared" si="26"/>
        <v>0</v>
      </c>
      <c r="AK76" s="2">
        <f t="shared" si="27"/>
        <v>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>
      <c r="A77" s="2" t="s">
        <v>126</v>
      </c>
      <c r="B77" s="2" t="s">
        <v>37</v>
      </c>
      <c r="C77" s="2">
        <v>183</v>
      </c>
      <c r="D77" s="2">
        <v>100</v>
      </c>
      <c r="E77" s="2">
        <v>79</v>
      </c>
      <c r="F77" s="2">
        <v>192</v>
      </c>
      <c r="G77" s="3">
        <v>0.18</v>
      </c>
      <c r="H77" s="2">
        <v>50</v>
      </c>
      <c r="I77" s="2" t="s">
        <v>38</v>
      </c>
      <c r="J77" s="2"/>
      <c r="K77" s="2">
        <v>80</v>
      </c>
      <c r="L77" s="2">
        <f t="shared" si="20"/>
        <v>-1</v>
      </c>
      <c r="M77" s="2"/>
      <c r="N77" s="2"/>
      <c r="O77" s="2">
        <v>117</v>
      </c>
      <c r="P77" s="2">
        <f t="shared" si="21"/>
        <v>15.8</v>
      </c>
      <c r="Q77" s="11"/>
      <c r="R77" s="11">
        <f t="shared" si="23"/>
        <v>0</v>
      </c>
      <c r="S77" s="11">
        <f t="shared" si="24"/>
        <v>0</v>
      </c>
      <c r="T77" s="11"/>
      <c r="U77" s="11"/>
      <c r="V77" s="2"/>
      <c r="W77" s="2">
        <f t="shared" si="25"/>
        <v>19.556962025316455</v>
      </c>
      <c r="X77" s="2">
        <f t="shared" si="22"/>
        <v>19.556962025316455</v>
      </c>
      <c r="Y77" s="2">
        <v>28.6</v>
      </c>
      <c r="Z77" s="2">
        <v>28.8</v>
      </c>
      <c r="AA77" s="2">
        <v>37.6</v>
      </c>
      <c r="AB77" s="2">
        <v>31.2</v>
      </c>
      <c r="AC77" s="2">
        <v>21.4</v>
      </c>
      <c r="AD77" s="2">
        <v>39.4</v>
      </c>
      <c r="AE77" s="2">
        <v>21</v>
      </c>
      <c r="AF77" s="2">
        <v>39</v>
      </c>
      <c r="AG77" s="2">
        <v>29.6</v>
      </c>
      <c r="AH77" s="2">
        <v>3.2</v>
      </c>
      <c r="AI77" s="14" t="s">
        <v>50</v>
      </c>
      <c r="AJ77" s="2">
        <f t="shared" si="26"/>
        <v>0</v>
      </c>
      <c r="AK77" s="2">
        <f t="shared" si="27"/>
        <v>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>
      <c r="A78" s="2" t="s">
        <v>127</v>
      </c>
      <c r="B78" s="2" t="s">
        <v>37</v>
      </c>
      <c r="C78" s="2">
        <v>72</v>
      </c>
      <c r="D78" s="2">
        <v>24</v>
      </c>
      <c r="E78" s="2">
        <v>48</v>
      </c>
      <c r="F78" s="2">
        <v>45</v>
      </c>
      <c r="G78" s="3">
        <v>0.4</v>
      </c>
      <c r="H78" s="2">
        <v>60</v>
      </c>
      <c r="I78" s="2" t="s">
        <v>38</v>
      </c>
      <c r="J78" s="2"/>
      <c r="K78" s="2">
        <v>49</v>
      </c>
      <c r="L78" s="2">
        <f t="shared" si="20"/>
        <v>-1</v>
      </c>
      <c r="M78" s="2"/>
      <c r="N78" s="2"/>
      <c r="O78" s="2">
        <v>0</v>
      </c>
      <c r="P78" s="2">
        <f t="shared" si="21"/>
        <v>9.6</v>
      </c>
      <c r="Q78" s="11">
        <f t="shared" si="19"/>
        <v>89.4</v>
      </c>
      <c r="R78" s="11">
        <f t="shared" si="23"/>
        <v>89</v>
      </c>
      <c r="S78" s="11">
        <f t="shared" si="24"/>
        <v>89</v>
      </c>
      <c r="T78" s="11"/>
      <c r="U78" s="11"/>
      <c r="V78" s="2"/>
      <c r="W78" s="2">
        <f t="shared" si="25"/>
        <v>13.958333333333334</v>
      </c>
      <c r="X78" s="2">
        <f t="shared" si="22"/>
        <v>4.6875</v>
      </c>
      <c r="Y78" s="2">
        <v>3.2</v>
      </c>
      <c r="Z78" s="2">
        <v>8.1999999999999993</v>
      </c>
      <c r="AA78" s="2">
        <v>7.4</v>
      </c>
      <c r="AB78" s="2">
        <v>13</v>
      </c>
      <c r="AC78" s="2">
        <v>11.8</v>
      </c>
      <c r="AD78" s="2">
        <v>9.8000000000000007</v>
      </c>
      <c r="AE78" s="2">
        <v>0</v>
      </c>
      <c r="AF78" s="2">
        <v>19.8</v>
      </c>
      <c r="AG78" s="2">
        <v>6.4</v>
      </c>
      <c r="AH78" s="2">
        <v>9.8000000000000007</v>
      </c>
      <c r="AI78" s="2"/>
      <c r="AJ78" s="2">
        <f t="shared" si="26"/>
        <v>35.6</v>
      </c>
      <c r="AK78" s="2">
        <f t="shared" si="27"/>
        <v>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>
      <c r="A79" s="2" t="s">
        <v>128</v>
      </c>
      <c r="B79" s="2" t="s">
        <v>40</v>
      </c>
      <c r="C79" s="2">
        <v>39.417999999999999</v>
      </c>
      <c r="D79" s="2"/>
      <c r="E79" s="2">
        <v>20.995000000000001</v>
      </c>
      <c r="F79" s="2">
        <v>15.074999999999999</v>
      </c>
      <c r="G79" s="3">
        <v>1</v>
      </c>
      <c r="H79" s="2" t="e">
        <v>#N/A</v>
      </c>
      <c r="I79" s="2" t="s">
        <v>38</v>
      </c>
      <c r="J79" s="2"/>
      <c r="K79" s="2">
        <v>20.239999999999998</v>
      </c>
      <c r="L79" s="2">
        <f t="shared" si="20"/>
        <v>0.75500000000000256</v>
      </c>
      <c r="M79" s="2"/>
      <c r="N79" s="2"/>
      <c r="O79" s="2">
        <v>0</v>
      </c>
      <c r="P79" s="2">
        <f t="shared" si="21"/>
        <v>4.1989999999999998</v>
      </c>
      <c r="Q79" s="11">
        <f>13*P79-O79-F79</f>
        <v>39.512</v>
      </c>
      <c r="R79" s="11">
        <f t="shared" si="23"/>
        <v>40</v>
      </c>
      <c r="S79" s="11">
        <f t="shared" si="24"/>
        <v>40</v>
      </c>
      <c r="T79" s="11"/>
      <c r="U79" s="11"/>
      <c r="V79" s="2"/>
      <c r="W79" s="2">
        <f t="shared" si="25"/>
        <v>13.1162181471779</v>
      </c>
      <c r="X79" s="2">
        <f t="shared" si="22"/>
        <v>3.5901405096451535</v>
      </c>
      <c r="Y79" s="2">
        <v>0.16500000000000001</v>
      </c>
      <c r="Z79" s="2">
        <v>0</v>
      </c>
      <c r="AA79" s="2">
        <v>1.8482000000000001</v>
      </c>
      <c r="AB79" s="2">
        <v>4.0903999999999998</v>
      </c>
      <c r="AC79" s="2">
        <v>1.3657999999999999</v>
      </c>
      <c r="AD79" s="2">
        <v>1.8688</v>
      </c>
      <c r="AE79" s="2">
        <v>3.3834</v>
      </c>
      <c r="AF79" s="2">
        <v>3.2143999999999999</v>
      </c>
      <c r="AG79" s="2">
        <v>1.1819999999999999</v>
      </c>
      <c r="AH79" s="2">
        <v>3.5764</v>
      </c>
      <c r="AI79" s="2"/>
      <c r="AJ79" s="2">
        <f t="shared" si="26"/>
        <v>40</v>
      </c>
      <c r="AK79" s="2">
        <f t="shared" si="27"/>
        <v>0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>
      <c r="A80" s="2" t="s">
        <v>129</v>
      </c>
      <c r="B80" s="2" t="s">
        <v>37</v>
      </c>
      <c r="C80" s="2"/>
      <c r="D80" s="2">
        <v>8</v>
      </c>
      <c r="E80" s="2"/>
      <c r="F80" s="2">
        <v>8</v>
      </c>
      <c r="G80" s="3">
        <v>0.22</v>
      </c>
      <c r="H80" s="2" t="e">
        <v>#N/A</v>
      </c>
      <c r="I80" s="2" t="s">
        <v>38</v>
      </c>
      <c r="J80" s="2"/>
      <c r="K80" s="2"/>
      <c r="L80" s="2">
        <f t="shared" si="20"/>
        <v>0</v>
      </c>
      <c r="M80" s="2"/>
      <c r="N80" s="2"/>
      <c r="O80" s="2">
        <v>0</v>
      </c>
      <c r="P80" s="2">
        <f t="shared" si="21"/>
        <v>0</v>
      </c>
      <c r="Q80" s="11"/>
      <c r="R80" s="11">
        <f t="shared" si="23"/>
        <v>0</v>
      </c>
      <c r="S80" s="11">
        <f t="shared" si="24"/>
        <v>0</v>
      </c>
      <c r="T80" s="11"/>
      <c r="U80" s="11"/>
      <c r="V80" s="2"/>
      <c r="W80" s="2" t="e">
        <f t="shared" si="25"/>
        <v>#DIV/0!</v>
      </c>
      <c r="X80" s="2" t="e">
        <f t="shared" si="22"/>
        <v>#DIV/0!</v>
      </c>
      <c r="Y80" s="2">
        <v>-0.4</v>
      </c>
      <c r="Z80" s="2">
        <v>0</v>
      </c>
      <c r="AA80" s="2">
        <v>0</v>
      </c>
      <c r="AB80" s="2">
        <v>0</v>
      </c>
      <c r="AC80" s="2">
        <v>0.4</v>
      </c>
      <c r="AD80" s="2">
        <v>0.2</v>
      </c>
      <c r="AE80" s="2">
        <v>1</v>
      </c>
      <c r="AF80" s="2">
        <v>2.8</v>
      </c>
      <c r="AG80" s="2">
        <v>1.2</v>
      </c>
      <c r="AH80" s="2">
        <v>1.6</v>
      </c>
      <c r="AI80" s="2"/>
      <c r="AJ80" s="2">
        <f t="shared" si="26"/>
        <v>0</v>
      </c>
      <c r="AK80" s="2">
        <f t="shared" si="27"/>
        <v>0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>
      <c r="A81" s="2" t="s">
        <v>130</v>
      </c>
      <c r="B81" s="2" t="s">
        <v>37</v>
      </c>
      <c r="C81" s="2"/>
      <c r="D81" s="2">
        <v>6</v>
      </c>
      <c r="E81" s="2"/>
      <c r="F81" s="2">
        <v>6</v>
      </c>
      <c r="G81" s="3">
        <v>0.84</v>
      </c>
      <c r="H81" s="2">
        <v>50</v>
      </c>
      <c r="I81" s="2" t="s">
        <v>38</v>
      </c>
      <c r="J81" s="2"/>
      <c r="K81" s="2"/>
      <c r="L81" s="2">
        <f t="shared" si="20"/>
        <v>0</v>
      </c>
      <c r="M81" s="2"/>
      <c r="N81" s="2"/>
      <c r="O81" s="2">
        <v>0</v>
      </c>
      <c r="P81" s="2">
        <f t="shared" si="21"/>
        <v>0</v>
      </c>
      <c r="Q81" s="11"/>
      <c r="R81" s="11">
        <f t="shared" si="23"/>
        <v>0</v>
      </c>
      <c r="S81" s="11">
        <f t="shared" si="24"/>
        <v>0</v>
      </c>
      <c r="T81" s="11"/>
      <c r="U81" s="11"/>
      <c r="V81" s="2"/>
      <c r="W81" s="2" t="e">
        <f t="shared" si="25"/>
        <v>#DIV/0!</v>
      </c>
      <c r="X81" s="2" t="e">
        <f t="shared" si="22"/>
        <v>#DIV/0!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 t="s">
        <v>131</v>
      </c>
      <c r="AJ81" s="2">
        <f t="shared" si="26"/>
        <v>0</v>
      </c>
      <c r="AK81" s="2">
        <f t="shared" si="27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>
      <c r="A82" s="7" t="s">
        <v>132</v>
      </c>
      <c r="B82" s="7" t="s">
        <v>40</v>
      </c>
      <c r="C82" s="7">
        <v>0.48199999999999998</v>
      </c>
      <c r="D82" s="7"/>
      <c r="E82" s="7">
        <v>-0.96199999999999997</v>
      </c>
      <c r="F82" s="7">
        <v>0.48199999999999998</v>
      </c>
      <c r="G82" s="8">
        <v>0</v>
      </c>
      <c r="H82" s="7">
        <v>120</v>
      </c>
      <c r="I82" s="7" t="s">
        <v>95</v>
      </c>
      <c r="J82" s="7"/>
      <c r="K82" s="7"/>
      <c r="L82" s="7">
        <f t="shared" si="20"/>
        <v>-0.96199999999999997</v>
      </c>
      <c r="M82" s="7"/>
      <c r="N82" s="7"/>
      <c r="O82" s="7">
        <v>0</v>
      </c>
      <c r="P82" s="7">
        <f t="shared" si="21"/>
        <v>-0.19239999999999999</v>
      </c>
      <c r="Q82" s="12"/>
      <c r="R82" s="11">
        <f t="shared" si="23"/>
        <v>0</v>
      </c>
      <c r="S82" s="11">
        <f t="shared" si="24"/>
        <v>0</v>
      </c>
      <c r="T82" s="11"/>
      <c r="U82" s="12"/>
      <c r="V82" s="7"/>
      <c r="W82" s="2">
        <f t="shared" si="25"/>
        <v>-2.5051975051975051</v>
      </c>
      <c r="X82" s="7">
        <f t="shared" si="22"/>
        <v>-2.5051975051975051</v>
      </c>
      <c r="Y82" s="7">
        <v>-9.6199999999999994E-2</v>
      </c>
      <c r="Z82" s="7">
        <v>-0.1996</v>
      </c>
      <c r="AA82" s="7">
        <v>0.38919999999999999</v>
      </c>
      <c r="AB82" s="7">
        <v>0</v>
      </c>
      <c r="AC82" s="7">
        <v>0.2898</v>
      </c>
      <c r="AD82" s="7">
        <v>0.68420000000000003</v>
      </c>
      <c r="AE82" s="7">
        <v>9.98E-2</v>
      </c>
      <c r="AF82" s="7">
        <v>0</v>
      </c>
      <c r="AG82" s="7">
        <v>0.1918</v>
      </c>
      <c r="AH82" s="7">
        <v>0.2944</v>
      </c>
      <c r="AI82" s="7" t="s">
        <v>133</v>
      </c>
      <c r="AJ82" s="2">
        <f t="shared" si="26"/>
        <v>0</v>
      </c>
      <c r="AK82" s="2">
        <f t="shared" si="27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>
      <c r="A83" s="2" t="s">
        <v>134</v>
      </c>
      <c r="B83" s="2" t="s">
        <v>37</v>
      </c>
      <c r="C83" s="2">
        <v>452</v>
      </c>
      <c r="D83" s="2">
        <v>171</v>
      </c>
      <c r="E83" s="2">
        <v>297</v>
      </c>
      <c r="F83" s="2">
        <v>286</v>
      </c>
      <c r="G83" s="3">
        <v>0.35</v>
      </c>
      <c r="H83" s="2">
        <v>50</v>
      </c>
      <c r="I83" s="2" t="s">
        <v>38</v>
      </c>
      <c r="J83" s="2"/>
      <c r="K83" s="2">
        <v>310</v>
      </c>
      <c r="L83" s="2">
        <f t="shared" si="20"/>
        <v>-13</v>
      </c>
      <c r="M83" s="2"/>
      <c r="N83" s="2"/>
      <c r="O83" s="2">
        <v>400</v>
      </c>
      <c r="P83" s="2">
        <f t="shared" si="21"/>
        <v>59.4</v>
      </c>
      <c r="Q83" s="11">
        <f t="shared" ref="Q83:Q96" si="29">14*P83-O83-F83</f>
        <v>145.60000000000002</v>
      </c>
      <c r="R83" s="11">
        <f t="shared" si="23"/>
        <v>146</v>
      </c>
      <c r="S83" s="11">
        <f t="shared" si="24"/>
        <v>46</v>
      </c>
      <c r="T83" s="11">
        <v>100</v>
      </c>
      <c r="U83" s="11"/>
      <c r="V83" s="2"/>
      <c r="W83" s="2">
        <f t="shared" si="25"/>
        <v>14.006734006734007</v>
      </c>
      <c r="X83" s="2">
        <f t="shared" si="22"/>
        <v>11.548821548821548</v>
      </c>
      <c r="Y83" s="2">
        <v>67.599999999999994</v>
      </c>
      <c r="Z83" s="2">
        <v>59.2</v>
      </c>
      <c r="AA83" s="2">
        <v>64</v>
      </c>
      <c r="AB83" s="2">
        <v>83.6</v>
      </c>
      <c r="AC83" s="2">
        <v>84.6</v>
      </c>
      <c r="AD83" s="2">
        <v>68.400000000000006</v>
      </c>
      <c r="AE83" s="2">
        <v>71.400000000000006</v>
      </c>
      <c r="AF83" s="2">
        <v>99</v>
      </c>
      <c r="AG83" s="2">
        <v>89.4</v>
      </c>
      <c r="AH83" s="2">
        <v>67.400000000000006</v>
      </c>
      <c r="AI83" s="2" t="s">
        <v>135</v>
      </c>
      <c r="AJ83" s="2">
        <f t="shared" si="26"/>
        <v>16.099999999999998</v>
      </c>
      <c r="AK83" s="2">
        <f t="shared" si="27"/>
        <v>35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>
      <c r="A84" s="2" t="s">
        <v>136</v>
      </c>
      <c r="B84" s="2" t="s">
        <v>40</v>
      </c>
      <c r="C84" s="2">
        <v>284.863</v>
      </c>
      <c r="D84" s="2">
        <v>302.57299999999998</v>
      </c>
      <c r="E84" s="2">
        <v>237.50200000000001</v>
      </c>
      <c r="F84" s="2">
        <v>312.00099999999998</v>
      </c>
      <c r="G84" s="3">
        <v>1</v>
      </c>
      <c r="H84" s="2">
        <v>50</v>
      </c>
      <c r="I84" s="2" t="s">
        <v>38</v>
      </c>
      <c r="J84" s="2"/>
      <c r="K84" s="2">
        <v>245.5</v>
      </c>
      <c r="L84" s="2">
        <f t="shared" si="20"/>
        <v>-7.9979999999999905</v>
      </c>
      <c r="M84" s="2"/>
      <c r="N84" s="2"/>
      <c r="O84" s="2">
        <v>30</v>
      </c>
      <c r="P84" s="2">
        <f t="shared" si="21"/>
        <v>47.500399999999999</v>
      </c>
      <c r="Q84" s="11">
        <f t="shared" si="29"/>
        <v>323.00459999999998</v>
      </c>
      <c r="R84" s="11">
        <f t="shared" ref="R84:R85" si="30">U84</f>
        <v>400</v>
      </c>
      <c r="S84" s="11">
        <f t="shared" si="24"/>
        <v>220</v>
      </c>
      <c r="T84" s="11">
        <v>180</v>
      </c>
      <c r="U84" s="11">
        <v>400</v>
      </c>
      <c r="V84" s="2"/>
      <c r="W84" s="2">
        <f t="shared" si="25"/>
        <v>15.620942139434614</v>
      </c>
      <c r="X84" s="2">
        <f t="shared" si="22"/>
        <v>7.1999604213859252</v>
      </c>
      <c r="Y84" s="2">
        <v>30.5016</v>
      </c>
      <c r="Z84" s="2">
        <v>42.983600000000003</v>
      </c>
      <c r="AA84" s="2">
        <v>43.870399999999997</v>
      </c>
      <c r="AB84" s="2">
        <v>44.163800000000002</v>
      </c>
      <c r="AC84" s="2">
        <v>39.421399999999998</v>
      </c>
      <c r="AD84" s="2">
        <v>50.707000000000001</v>
      </c>
      <c r="AE84" s="2">
        <v>23.339200000000002</v>
      </c>
      <c r="AF84" s="2">
        <v>52.7928</v>
      </c>
      <c r="AG84" s="2">
        <v>26.318999999999999</v>
      </c>
      <c r="AH84" s="2">
        <v>34.3508</v>
      </c>
      <c r="AI84" s="2"/>
      <c r="AJ84" s="2">
        <f t="shared" si="26"/>
        <v>220</v>
      </c>
      <c r="AK84" s="2">
        <f t="shared" si="27"/>
        <v>180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>
      <c r="A85" s="2" t="s">
        <v>137</v>
      </c>
      <c r="B85" s="2" t="s">
        <v>37</v>
      </c>
      <c r="C85" s="2">
        <v>529</v>
      </c>
      <c r="D85" s="2">
        <v>604</v>
      </c>
      <c r="E85" s="2">
        <v>550</v>
      </c>
      <c r="F85" s="2">
        <v>543</v>
      </c>
      <c r="G85" s="3">
        <v>0.35</v>
      </c>
      <c r="H85" s="2">
        <v>50</v>
      </c>
      <c r="I85" s="2" t="s">
        <v>38</v>
      </c>
      <c r="J85" s="2"/>
      <c r="K85" s="2">
        <v>563</v>
      </c>
      <c r="L85" s="2">
        <f t="shared" si="20"/>
        <v>-13</v>
      </c>
      <c r="M85" s="2"/>
      <c r="N85" s="2"/>
      <c r="O85" s="2">
        <v>290</v>
      </c>
      <c r="P85" s="2">
        <f t="shared" si="21"/>
        <v>110</v>
      </c>
      <c r="Q85" s="11">
        <f t="shared" si="29"/>
        <v>707</v>
      </c>
      <c r="R85" s="11">
        <f t="shared" si="30"/>
        <v>900</v>
      </c>
      <c r="S85" s="11">
        <f t="shared" si="24"/>
        <v>500</v>
      </c>
      <c r="T85" s="11">
        <v>400</v>
      </c>
      <c r="U85" s="11">
        <v>900</v>
      </c>
      <c r="V85" s="2"/>
      <c r="W85" s="2">
        <f t="shared" si="25"/>
        <v>15.754545454545454</v>
      </c>
      <c r="X85" s="2">
        <f t="shared" si="22"/>
        <v>7.5727272727272723</v>
      </c>
      <c r="Y85" s="2">
        <v>95.4</v>
      </c>
      <c r="Z85" s="2">
        <v>101</v>
      </c>
      <c r="AA85" s="2">
        <v>104.8</v>
      </c>
      <c r="AB85" s="2">
        <v>115.8</v>
      </c>
      <c r="AC85" s="2">
        <v>92.6</v>
      </c>
      <c r="AD85" s="2">
        <v>129.80000000000001</v>
      </c>
      <c r="AE85" s="2">
        <v>66.2</v>
      </c>
      <c r="AF85" s="2">
        <v>155.80000000000001</v>
      </c>
      <c r="AG85" s="2">
        <v>115.6</v>
      </c>
      <c r="AH85" s="2">
        <v>84.6</v>
      </c>
      <c r="AI85" s="2"/>
      <c r="AJ85" s="2">
        <f t="shared" si="26"/>
        <v>175</v>
      </c>
      <c r="AK85" s="2">
        <f t="shared" si="27"/>
        <v>140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>
      <c r="A86" s="2" t="s">
        <v>138</v>
      </c>
      <c r="B86" s="2" t="s">
        <v>37</v>
      </c>
      <c r="C86" s="2">
        <v>1</v>
      </c>
      <c r="D86" s="2">
        <v>1</v>
      </c>
      <c r="E86" s="2"/>
      <c r="F86" s="2">
        <v>2</v>
      </c>
      <c r="G86" s="3">
        <v>0.3</v>
      </c>
      <c r="H86" s="2">
        <v>45</v>
      </c>
      <c r="I86" s="2" t="s">
        <v>38</v>
      </c>
      <c r="J86" s="2"/>
      <c r="K86" s="2">
        <v>19</v>
      </c>
      <c r="L86" s="2">
        <f t="shared" si="20"/>
        <v>-19</v>
      </c>
      <c r="M86" s="2"/>
      <c r="N86" s="2"/>
      <c r="O86" s="2">
        <v>100</v>
      </c>
      <c r="P86" s="2">
        <f t="shared" si="21"/>
        <v>0</v>
      </c>
      <c r="Q86" s="11"/>
      <c r="R86" s="11">
        <f t="shared" si="23"/>
        <v>0</v>
      </c>
      <c r="S86" s="11">
        <f t="shared" si="24"/>
        <v>0</v>
      </c>
      <c r="T86" s="11"/>
      <c r="U86" s="11"/>
      <c r="V86" s="2"/>
      <c r="W86" s="2" t="e">
        <f t="shared" si="25"/>
        <v>#DIV/0!</v>
      </c>
      <c r="X86" s="2" t="e">
        <f t="shared" si="22"/>
        <v>#DIV/0!</v>
      </c>
      <c r="Y86" s="2">
        <v>9.1999999999999993</v>
      </c>
      <c r="Z86" s="2">
        <v>2.4</v>
      </c>
      <c r="AA86" s="2">
        <v>3.6</v>
      </c>
      <c r="AB86" s="2">
        <v>6.8</v>
      </c>
      <c r="AC86" s="2">
        <v>-0.2</v>
      </c>
      <c r="AD86" s="2">
        <v>6.2</v>
      </c>
      <c r="AE86" s="2">
        <v>2.8</v>
      </c>
      <c r="AF86" s="2">
        <v>3.2</v>
      </c>
      <c r="AG86" s="2">
        <v>5.6</v>
      </c>
      <c r="AH86" s="2">
        <v>3.8</v>
      </c>
      <c r="AI86" s="2"/>
      <c r="AJ86" s="2">
        <f t="shared" si="26"/>
        <v>0</v>
      </c>
      <c r="AK86" s="2">
        <f t="shared" si="27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>
      <c r="A87" s="2" t="s">
        <v>139</v>
      </c>
      <c r="B87" s="2" t="s">
        <v>37</v>
      </c>
      <c r="C87" s="2"/>
      <c r="D87" s="2"/>
      <c r="E87" s="2">
        <v>-2</v>
      </c>
      <c r="F87" s="2"/>
      <c r="G87" s="3">
        <v>0.18</v>
      </c>
      <c r="H87" s="2" t="e">
        <v>#N/A</v>
      </c>
      <c r="I87" s="2" t="s">
        <v>38</v>
      </c>
      <c r="J87" s="2"/>
      <c r="K87" s="2"/>
      <c r="L87" s="2">
        <f t="shared" si="20"/>
        <v>-2</v>
      </c>
      <c r="M87" s="2"/>
      <c r="N87" s="2"/>
      <c r="O87" s="2">
        <v>20</v>
      </c>
      <c r="P87" s="2">
        <f t="shared" si="21"/>
        <v>-0.4</v>
      </c>
      <c r="Q87" s="11">
        <v>20</v>
      </c>
      <c r="R87" s="11">
        <f t="shared" si="23"/>
        <v>20</v>
      </c>
      <c r="S87" s="11">
        <f t="shared" si="24"/>
        <v>20</v>
      </c>
      <c r="T87" s="11"/>
      <c r="U87" s="11"/>
      <c r="V87" s="2"/>
      <c r="W87" s="2">
        <f t="shared" si="25"/>
        <v>-100</v>
      </c>
      <c r="X87" s="2">
        <f t="shared" si="22"/>
        <v>-50</v>
      </c>
      <c r="Y87" s="2">
        <v>0</v>
      </c>
      <c r="Z87" s="2">
        <v>-0.2</v>
      </c>
      <c r="AA87" s="2">
        <v>-0.2</v>
      </c>
      <c r="AB87" s="2">
        <v>-0.6</v>
      </c>
      <c r="AC87" s="2">
        <v>-0.2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18" t="s">
        <v>140</v>
      </c>
      <c r="AJ87" s="2">
        <f t="shared" si="26"/>
        <v>3.5999999999999996</v>
      </c>
      <c r="AK87" s="2">
        <f t="shared" si="27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>
      <c r="A88" s="2" t="s">
        <v>141</v>
      </c>
      <c r="B88" s="2" t="s">
        <v>37</v>
      </c>
      <c r="C88" s="2"/>
      <c r="D88" s="2"/>
      <c r="E88" s="2">
        <v>-2</v>
      </c>
      <c r="F88" s="2"/>
      <c r="G88" s="3">
        <v>0.18</v>
      </c>
      <c r="H88" s="2" t="e">
        <v>#N/A</v>
      </c>
      <c r="I88" s="2" t="s">
        <v>38</v>
      </c>
      <c r="J88" s="2"/>
      <c r="K88" s="2"/>
      <c r="L88" s="2">
        <f t="shared" si="20"/>
        <v>-2</v>
      </c>
      <c r="M88" s="2"/>
      <c r="N88" s="2"/>
      <c r="O88" s="2">
        <v>20</v>
      </c>
      <c r="P88" s="2">
        <f t="shared" si="21"/>
        <v>-0.4</v>
      </c>
      <c r="Q88" s="11">
        <v>20</v>
      </c>
      <c r="R88" s="11">
        <f t="shared" si="23"/>
        <v>20</v>
      </c>
      <c r="S88" s="11">
        <f t="shared" si="24"/>
        <v>20</v>
      </c>
      <c r="T88" s="11"/>
      <c r="U88" s="11"/>
      <c r="V88" s="2"/>
      <c r="W88" s="2">
        <f t="shared" si="25"/>
        <v>-100</v>
      </c>
      <c r="X88" s="2">
        <f t="shared" si="22"/>
        <v>-50</v>
      </c>
      <c r="Y88" s="2">
        <v>-0.2</v>
      </c>
      <c r="Z88" s="2">
        <v>-0.2</v>
      </c>
      <c r="AA88" s="2">
        <v>-0.4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18" t="s">
        <v>140</v>
      </c>
      <c r="AJ88" s="2">
        <f t="shared" si="26"/>
        <v>3.5999999999999996</v>
      </c>
      <c r="AK88" s="2">
        <f t="shared" si="27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>
      <c r="A89" s="2" t="s">
        <v>142</v>
      </c>
      <c r="B89" s="2" t="s">
        <v>37</v>
      </c>
      <c r="C89" s="2">
        <v>48</v>
      </c>
      <c r="D89" s="2"/>
      <c r="E89" s="2">
        <v>4</v>
      </c>
      <c r="F89" s="2">
        <v>43</v>
      </c>
      <c r="G89" s="3">
        <v>0.18</v>
      </c>
      <c r="H89" s="2" t="e">
        <v>#N/A</v>
      </c>
      <c r="I89" s="2" t="s">
        <v>38</v>
      </c>
      <c r="J89" s="2"/>
      <c r="K89" s="2">
        <v>5</v>
      </c>
      <c r="L89" s="2">
        <f t="shared" si="20"/>
        <v>-1</v>
      </c>
      <c r="M89" s="2"/>
      <c r="N89" s="2"/>
      <c r="O89" s="2">
        <v>0</v>
      </c>
      <c r="P89" s="2">
        <f t="shared" si="21"/>
        <v>0.8</v>
      </c>
      <c r="Q89" s="11"/>
      <c r="R89" s="11">
        <f t="shared" si="23"/>
        <v>0</v>
      </c>
      <c r="S89" s="11">
        <f t="shared" si="24"/>
        <v>0</v>
      </c>
      <c r="T89" s="11"/>
      <c r="U89" s="11"/>
      <c r="V89" s="2"/>
      <c r="W89" s="2">
        <f t="shared" si="25"/>
        <v>53.75</v>
      </c>
      <c r="X89" s="2">
        <f t="shared" si="22"/>
        <v>53.75</v>
      </c>
      <c r="Y89" s="2">
        <v>1</v>
      </c>
      <c r="Z89" s="2">
        <v>0.6</v>
      </c>
      <c r="AA89" s="2">
        <v>1.4</v>
      </c>
      <c r="AB89" s="2">
        <v>0.6</v>
      </c>
      <c r="AC89" s="2">
        <v>5.6</v>
      </c>
      <c r="AD89" s="2">
        <v>0</v>
      </c>
      <c r="AE89" s="2">
        <v>0</v>
      </c>
      <c r="AF89" s="2">
        <v>0</v>
      </c>
      <c r="AG89" s="2">
        <v>0</v>
      </c>
      <c r="AH89" s="2">
        <v>0.6</v>
      </c>
      <c r="AI89" s="14" t="s">
        <v>50</v>
      </c>
      <c r="AJ89" s="2">
        <f t="shared" si="26"/>
        <v>0</v>
      </c>
      <c r="AK89" s="2">
        <f t="shared" si="27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>
      <c r="A90" s="2" t="s">
        <v>143</v>
      </c>
      <c r="B90" s="2" t="s">
        <v>37</v>
      </c>
      <c r="C90" s="2"/>
      <c r="D90" s="2"/>
      <c r="E90" s="2"/>
      <c r="F90" s="2"/>
      <c r="G90" s="3">
        <v>0.18</v>
      </c>
      <c r="H90" s="2" t="e">
        <v>#N/A</v>
      </c>
      <c r="I90" s="2" t="s">
        <v>38</v>
      </c>
      <c r="J90" s="2"/>
      <c r="K90" s="2"/>
      <c r="L90" s="2">
        <f t="shared" si="20"/>
        <v>0</v>
      </c>
      <c r="M90" s="2"/>
      <c r="N90" s="2"/>
      <c r="O90" s="2">
        <v>20</v>
      </c>
      <c r="P90" s="2">
        <f t="shared" si="21"/>
        <v>0</v>
      </c>
      <c r="Q90" s="11">
        <v>20</v>
      </c>
      <c r="R90" s="11">
        <f t="shared" si="23"/>
        <v>20</v>
      </c>
      <c r="S90" s="11">
        <f t="shared" si="24"/>
        <v>0</v>
      </c>
      <c r="T90" s="11">
        <v>20</v>
      </c>
      <c r="U90" s="11"/>
      <c r="V90" s="2"/>
      <c r="W90" s="2" t="e">
        <f t="shared" si="25"/>
        <v>#DIV/0!</v>
      </c>
      <c r="X90" s="2" t="e">
        <f t="shared" si="22"/>
        <v>#DIV/0!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18" t="s">
        <v>140</v>
      </c>
      <c r="AJ90" s="2">
        <f t="shared" si="26"/>
        <v>0</v>
      </c>
      <c r="AK90" s="2">
        <f t="shared" si="27"/>
        <v>3.5999999999999996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>
      <c r="A91" s="2" t="s">
        <v>144</v>
      </c>
      <c r="B91" s="2" t="s">
        <v>37</v>
      </c>
      <c r="C91" s="2"/>
      <c r="D91" s="2"/>
      <c r="E91" s="2"/>
      <c r="F91" s="2"/>
      <c r="G91" s="3">
        <v>0.18</v>
      </c>
      <c r="H91" s="2">
        <v>120</v>
      </c>
      <c r="I91" s="2" t="s">
        <v>38</v>
      </c>
      <c r="J91" s="2"/>
      <c r="K91" s="2"/>
      <c r="L91" s="2">
        <f t="shared" si="20"/>
        <v>0</v>
      </c>
      <c r="M91" s="2"/>
      <c r="N91" s="2"/>
      <c r="O91" s="2">
        <v>20</v>
      </c>
      <c r="P91" s="2">
        <f t="shared" si="21"/>
        <v>0</v>
      </c>
      <c r="Q91" s="11">
        <v>20</v>
      </c>
      <c r="R91" s="11">
        <f t="shared" si="23"/>
        <v>20</v>
      </c>
      <c r="S91" s="11">
        <f t="shared" si="24"/>
        <v>0</v>
      </c>
      <c r="T91" s="11">
        <v>20</v>
      </c>
      <c r="U91" s="11"/>
      <c r="V91" s="2"/>
      <c r="W91" s="2" t="e">
        <f t="shared" si="25"/>
        <v>#DIV/0!</v>
      </c>
      <c r="X91" s="2" t="e">
        <f t="shared" si="22"/>
        <v>#DIV/0!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18" t="s">
        <v>140</v>
      </c>
      <c r="AJ91" s="2">
        <f t="shared" si="26"/>
        <v>0</v>
      </c>
      <c r="AK91" s="2">
        <f t="shared" si="27"/>
        <v>3.5999999999999996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>
      <c r="A92" s="2" t="s">
        <v>145</v>
      </c>
      <c r="B92" s="2" t="s">
        <v>37</v>
      </c>
      <c r="C92" s="2">
        <v>85</v>
      </c>
      <c r="D92" s="2">
        <v>4</v>
      </c>
      <c r="E92" s="2">
        <v>39</v>
      </c>
      <c r="F92" s="2">
        <v>48</v>
      </c>
      <c r="G92" s="3">
        <v>0.3</v>
      </c>
      <c r="H92" s="2">
        <v>60</v>
      </c>
      <c r="I92" s="2" t="s">
        <v>38</v>
      </c>
      <c r="J92" s="2"/>
      <c r="K92" s="2">
        <v>40</v>
      </c>
      <c r="L92" s="2">
        <f t="shared" si="20"/>
        <v>-1</v>
      </c>
      <c r="M92" s="2"/>
      <c r="N92" s="2"/>
      <c r="O92" s="2">
        <v>24</v>
      </c>
      <c r="P92" s="2">
        <f t="shared" si="21"/>
        <v>7.8</v>
      </c>
      <c r="Q92" s="11">
        <f>13*P92-O92-F92</f>
        <v>29.399999999999991</v>
      </c>
      <c r="R92" s="11">
        <f t="shared" si="23"/>
        <v>29</v>
      </c>
      <c r="S92" s="11">
        <f t="shared" si="24"/>
        <v>29</v>
      </c>
      <c r="T92" s="11"/>
      <c r="U92" s="11"/>
      <c r="V92" s="2"/>
      <c r="W92" s="2">
        <f t="shared" si="25"/>
        <v>12.948717948717949</v>
      </c>
      <c r="X92" s="2">
        <f t="shared" si="22"/>
        <v>9.2307692307692317</v>
      </c>
      <c r="Y92" s="2">
        <v>7.2</v>
      </c>
      <c r="Z92" s="2">
        <v>5</v>
      </c>
      <c r="AA92" s="2">
        <v>3.6</v>
      </c>
      <c r="AB92" s="2">
        <v>7.4</v>
      </c>
      <c r="AC92" s="2">
        <v>4.8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13" t="s">
        <v>125</v>
      </c>
      <c r="AJ92" s="2">
        <f t="shared" si="26"/>
        <v>8.6999999999999993</v>
      </c>
      <c r="AK92" s="2">
        <f t="shared" si="27"/>
        <v>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>
      <c r="A93" s="2" t="s">
        <v>146</v>
      </c>
      <c r="B93" s="2" t="s">
        <v>37</v>
      </c>
      <c r="C93" s="2">
        <v>468</v>
      </c>
      <c r="D93" s="2">
        <v>155</v>
      </c>
      <c r="E93" s="2">
        <v>258</v>
      </c>
      <c r="F93" s="2">
        <v>320</v>
      </c>
      <c r="G93" s="3">
        <v>0.28000000000000003</v>
      </c>
      <c r="H93" s="2">
        <v>45</v>
      </c>
      <c r="I93" s="2" t="s">
        <v>38</v>
      </c>
      <c r="J93" s="2"/>
      <c r="K93" s="2">
        <v>276</v>
      </c>
      <c r="L93" s="2">
        <f t="shared" si="20"/>
        <v>-18</v>
      </c>
      <c r="M93" s="2"/>
      <c r="N93" s="2"/>
      <c r="O93" s="2">
        <v>230</v>
      </c>
      <c r="P93" s="2">
        <f t="shared" si="21"/>
        <v>51.6</v>
      </c>
      <c r="Q93" s="11">
        <f t="shared" si="29"/>
        <v>172.39999999999998</v>
      </c>
      <c r="R93" s="11">
        <f t="shared" ref="R93:R96" si="31">U93</f>
        <v>220</v>
      </c>
      <c r="S93" s="11">
        <f t="shared" si="24"/>
        <v>80</v>
      </c>
      <c r="T93" s="11">
        <v>140</v>
      </c>
      <c r="U93" s="11">
        <v>220</v>
      </c>
      <c r="V93" s="2"/>
      <c r="W93" s="2">
        <f t="shared" si="25"/>
        <v>14.922480620155039</v>
      </c>
      <c r="X93" s="2">
        <f t="shared" si="22"/>
        <v>10.65891472868217</v>
      </c>
      <c r="Y93" s="2">
        <v>56.4</v>
      </c>
      <c r="Z93" s="2">
        <v>67.599999999999994</v>
      </c>
      <c r="AA93" s="2">
        <v>81.2</v>
      </c>
      <c r="AB93" s="2">
        <v>79.8</v>
      </c>
      <c r="AC93" s="2">
        <v>73</v>
      </c>
      <c r="AD93" s="2">
        <v>63.6</v>
      </c>
      <c r="AE93" s="2">
        <v>56</v>
      </c>
      <c r="AF93" s="2">
        <v>80.2</v>
      </c>
      <c r="AG93" s="2">
        <v>64</v>
      </c>
      <c r="AH93" s="2">
        <v>63.8</v>
      </c>
      <c r="AI93" s="2"/>
      <c r="AJ93" s="2">
        <f t="shared" si="26"/>
        <v>22.400000000000002</v>
      </c>
      <c r="AK93" s="2">
        <f t="shared" si="27"/>
        <v>39.200000000000003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>
      <c r="A94" s="2" t="s">
        <v>147</v>
      </c>
      <c r="B94" s="2" t="s">
        <v>37</v>
      </c>
      <c r="C94" s="2">
        <v>621</v>
      </c>
      <c r="D94" s="2">
        <v>99</v>
      </c>
      <c r="E94" s="2">
        <v>435</v>
      </c>
      <c r="F94" s="2">
        <v>235</v>
      </c>
      <c r="G94" s="3">
        <v>0.28000000000000003</v>
      </c>
      <c r="H94" s="2">
        <v>45</v>
      </c>
      <c r="I94" s="2" t="s">
        <v>38</v>
      </c>
      <c r="J94" s="2"/>
      <c r="K94" s="2">
        <v>455</v>
      </c>
      <c r="L94" s="2">
        <f t="shared" si="20"/>
        <v>-20</v>
      </c>
      <c r="M94" s="2"/>
      <c r="N94" s="2"/>
      <c r="O94" s="2">
        <v>271</v>
      </c>
      <c r="P94" s="2">
        <f t="shared" si="21"/>
        <v>87</v>
      </c>
      <c r="Q94" s="11">
        <f t="shared" si="29"/>
        <v>712</v>
      </c>
      <c r="R94" s="11">
        <f t="shared" si="31"/>
        <v>860</v>
      </c>
      <c r="S94" s="11">
        <f t="shared" si="24"/>
        <v>460</v>
      </c>
      <c r="T94" s="11">
        <v>400</v>
      </c>
      <c r="U94" s="11">
        <v>860</v>
      </c>
      <c r="V94" s="2"/>
      <c r="W94" s="2">
        <f t="shared" si="25"/>
        <v>15.701149425287356</v>
      </c>
      <c r="X94" s="2">
        <f t="shared" si="22"/>
        <v>5.8160919540229887</v>
      </c>
      <c r="Y94" s="2">
        <v>67.400000000000006</v>
      </c>
      <c r="Z94" s="2">
        <v>68.2</v>
      </c>
      <c r="AA94" s="2">
        <v>94.2</v>
      </c>
      <c r="AB94" s="2">
        <v>100.8</v>
      </c>
      <c r="AC94" s="2">
        <v>82.8</v>
      </c>
      <c r="AD94" s="2">
        <v>88.6</v>
      </c>
      <c r="AE94" s="2">
        <v>35</v>
      </c>
      <c r="AF94" s="2">
        <v>100</v>
      </c>
      <c r="AG94" s="2">
        <v>85.4</v>
      </c>
      <c r="AH94" s="2">
        <v>61.8</v>
      </c>
      <c r="AI94" s="2" t="s">
        <v>148</v>
      </c>
      <c r="AJ94" s="2">
        <f t="shared" si="26"/>
        <v>128.80000000000001</v>
      </c>
      <c r="AK94" s="2">
        <f t="shared" si="27"/>
        <v>112.00000000000001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>
      <c r="A95" s="2" t="s">
        <v>149</v>
      </c>
      <c r="B95" s="2" t="s">
        <v>37</v>
      </c>
      <c r="C95" s="2">
        <v>86</v>
      </c>
      <c r="D95" s="2">
        <v>220</v>
      </c>
      <c r="E95" s="2">
        <v>86</v>
      </c>
      <c r="F95" s="2">
        <v>200</v>
      </c>
      <c r="G95" s="3">
        <v>0.28000000000000003</v>
      </c>
      <c r="H95" s="2">
        <v>45</v>
      </c>
      <c r="I95" s="2" t="s">
        <v>38</v>
      </c>
      <c r="J95" s="2"/>
      <c r="K95" s="2">
        <v>117</v>
      </c>
      <c r="L95" s="2">
        <f t="shared" si="20"/>
        <v>-31</v>
      </c>
      <c r="M95" s="2"/>
      <c r="N95" s="2"/>
      <c r="O95" s="2">
        <v>0</v>
      </c>
      <c r="P95" s="2">
        <f t="shared" si="21"/>
        <v>17.2</v>
      </c>
      <c r="Q95" s="11">
        <f t="shared" si="29"/>
        <v>40.799999999999983</v>
      </c>
      <c r="R95" s="11">
        <f t="shared" si="31"/>
        <v>70</v>
      </c>
      <c r="S95" s="11">
        <f t="shared" si="24"/>
        <v>0</v>
      </c>
      <c r="T95" s="11">
        <v>70</v>
      </c>
      <c r="U95" s="11">
        <v>70</v>
      </c>
      <c r="V95" s="2"/>
      <c r="W95" s="2">
        <f t="shared" si="25"/>
        <v>15.697674418604652</v>
      </c>
      <c r="X95" s="2">
        <f t="shared" si="22"/>
        <v>11.627906976744187</v>
      </c>
      <c r="Y95" s="2">
        <v>15.6</v>
      </c>
      <c r="Z95" s="2">
        <v>28</v>
      </c>
      <c r="AA95" s="2">
        <v>21.2</v>
      </c>
      <c r="AB95" s="2">
        <v>23.4</v>
      </c>
      <c r="AC95" s="2">
        <v>25.2</v>
      </c>
      <c r="AD95" s="2">
        <v>29.8</v>
      </c>
      <c r="AE95" s="2">
        <v>31.8</v>
      </c>
      <c r="AF95" s="2">
        <v>42.4</v>
      </c>
      <c r="AG95" s="2">
        <v>8.6</v>
      </c>
      <c r="AH95" s="2">
        <v>35.200000000000003</v>
      </c>
      <c r="AI95" s="2" t="s">
        <v>135</v>
      </c>
      <c r="AJ95" s="2">
        <f t="shared" si="26"/>
        <v>0</v>
      </c>
      <c r="AK95" s="2">
        <f t="shared" si="27"/>
        <v>19.600000000000001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>
      <c r="A96" s="2" t="s">
        <v>150</v>
      </c>
      <c r="B96" s="2" t="s">
        <v>37</v>
      </c>
      <c r="C96" s="2">
        <v>313</v>
      </c>
      <c r="D96" s="2">
        <v>260</v>
      </c>
      <c r="E96" s="2">
        <v>261</v>
      </c>
      <c r="F96" s="2">
        <v>270</v>
      </c>
      <c r="G96" s="3">
        <v>0.28000000000000003</v>
      </c>
      <c r="H96" s="2">
        <v>50</v>
      </c>
      <c r="I96" s="2" t="s">
        <v>38</v>
      </c>
      <c r="J96" s="2"/>
      <c r="K96" s="2">
        <v>282</v>
      </c>
      <c r="L96" s="2">
        <f t="shared" si="20"/>
        <v>-21</v>
      </c>
      <c r="M96" s="2"/>
      <c r="N96" s="2"/>
      <c r="O96" s="2">
        <v>215</v>
      </c>
      <c r="P96" s="2">
        <f t="shared" si="21"/>
        <v>52.2</v>
      </c>
      <c r="Q96" s="11">
        <f t="shared" si="29"/>
        <v>245.80000000000007</v>
      </c>
      <c r="R96" s="11">
        <f t="shared" si="31"/>
        <v>310</v>
      </c>
      <c r="S96" s="11">
        <f t="shared" si="24"/>
        <v>150</v>
      </c>
      <c r="T96" s="11">
        <v>160</v>
      </c>
      <c r="U96" s="11">
        <v>310</v>
      </c>
      <c r="V96" s="2"/>
      <c r="W96" s="2">
        <f t="shared" si="25"/>
        <v>15.229885057471263</v>
      </c>
      <c r="X96" s="2">
        <f t="shared" si="22"/>
        <v>9.2911877394636004</v>
      </c>
      <c r="Y96" s="2">
        <v>54</v>
      </c>
      <c r="Z96" s="2">
        <v>52.8</v>
      </c>
      <c r="AA96" s="2">
        <v>60</v>
      </c>
      <c r="AB96" s="2">
        <v>61.6</v>
      </c>
      <c r="AC96" s="2">
        <v>64.8</v>
      </c>
      <c r="AD96" s="2">
        <v>60</v>
      </c>
      <c r="AE96" s="2">
        <v>45</v>
      </c>
      <c r="AF96" s="2">
        <v>68.400000000000006</v>
      </c>
      <c r="AG96" s="2">
        <v>52.6</v>
      </c>
      <c r="AH96" s="2">
        <v>42.2</v>
      </c>
      <c r="AI96" s="2" t="s">
        <v>151</v>
      </c>
      <c r="AJ96" s="2">
        <f t="shared" si="26"/>
        <v>42.000000000000007</v>
      </c>
      <c r="AK96" s="2">
        <f t="shared" si="27"/>
        <v>44.800000000000004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>
      <c r="A97" s="2" t="s">
        <v>152</v>
      </c>
      <c r="B97" s="2" t="s">
        <v>37</v>
      </c>
      <c r="C97" s="2">
        <v>325</v>
      </c>
      <c r="D97" s="2">
        <v>3</v>
      </c>
      <c r="E97" s="2">
        <v>24</v>
      </c>
      <c r="F97" s="2">
        <v>298</v>
      </c>
      <c r="G97" s="3">
        <v>0.3</v>
      </c>
      <c r="H97" s="2" t="e">
        <v>#N/A</v>
      </c>
      <c r="I97" s="2" t="s">
        <v>38</v>
      </c>
      <c r="J97" s="2"/>
      <c r="K97" s="2">
        <v>34</v>
      </c>
      <c r="L97" s="2">
        <f t="shared" si="20"/>
        <v>-10</v>
      </c>
      <c r="M97" s="2"/>
      <c r="N97" s="2"/>
      <c r="O97" s="2">
        <v>0</v>
      </c>
      <c r="P97" s="2">
        <f t="shared" si="21"/>
        <v>4.8</v>
      </c>
      <c r="Q97" s="11"/>
      <c r="R97" s="11">
        <f t="shared" si="23"/>
        <v>0</v>
      </c>
      <c r="S97" s="11">
        <f t="shared" si="24"/>
        <v>0</v>
      </c>
      <c r="T97" s="11"/>
      <c r="U97" s="11"/>
      <c r="V97" s="2"/>
      <c r="W97" s="2">
        <f t="shared" si="25"/>
        <v>62.083333333333336</v>
      </c>
      <c r="X97" s="2">
        <f t="shared" si="22"/>
        <v>62.083333333333336</v>
      </c>
      <c r="Y97" s="2">
        <v>3.6</v>
      </c>
      <c r="Z97" s="2">
        <v>4.4000000000000004</v>
      </c>
      <c r="AA97" s="2">
        <v>4.8</v>
      </c>
      <c r="AB97" s="2">
        <v>7.6</v>
      </c>
      <c r="AC97" s="2">
        <v>16.399999999999999</v>
      </c>
      <c r="AD97" s="2">
        <v>3.6</v>
      </c>
      <c r="AE97" s="2">
        <v>37</v>
      </c>
      <c r="AF97" s="2">
        <v>22.6</v>
      </c>
      <c r="AG97" s="2">
        <v>33</v>
      </c>
      <c r="AH97" s="2">
        <v>18.600000000000001</v>
      </c>
      <c r="AI97" s="14" t="s">
        <v>50</v>
      </c>
      <c r="AJ97" s="2">
        <f t="shared" si="26"/>
        <v>0</v>
      </c>
      <c r="AK97" s="2">
        <f t="shared" si="27"/>
        <v>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>
      <c r="A98" s="16" t="s">
        <v>153</v>
      </c>
      <c r="B98" s="2" t="s">
        <v>37</v>
      </c>
      <c r="C98" s="2">
        <v>79</v>
      </c>
      <c r="D98" s="2">
        <v>2</v>
      </c>
      <c r="E98" s="2">
        <v>17</v>
      </c>
      <c r="F98" s="2">
        <v>62</v>
      </c>
      <c r="G98" s="3">
        <v>0.33</v>
      </c>
      <c r="H98" s="2">
        <v>30</v>
      </c>
      <c r="I98" s="2" t="s">
        <v>38</v>
      </c>
      <c r="J98" s="2"/>
      <c r="K98" s="2">
        <v>17</v>
      </c>
      <c r="L98" s="2">
        <f t="shared" si="20"/>
        <v>0</v>
      </c>
      <c r="M98" s="2"/>
      <c r="N98" s="2"/>
      <c r="O98" s="2">
        <v>0</v>
      </c>
      <c r="P98" s="2">
        <f t="shared" si="21"/>
        <v>3.4</v>
      </c>
      <c r="Q98" s="11"/>
      <c r="R98" s="11">
        <f t="shared" si="23"/>
        <v>0</v>
      </c>
      <c r="S98" s="11">
        <f t="shared" si="24"/>
        <v>0</v>
      </c>
      <c r="T98" s="11"/>
      <c r="U98" s="11"/>
      <c r="V98" s="2"/>
      <c r="W98" s="2">
        <f t="shared" si="25"/>
        <v>18.235294117647058</v>
      </c>
      <c r="X98" s="2">
        <f t="shared" si="22"/>
        <v>18.235294117647058</v>
      </c>
      <c r="Y98" s="2">
        <v>4</v>
      </c>
      <c r="Z98" s="2">
        <v>2.6</v>
      </c>
      <c r="AA98" s="2">
        <v>8.1999999999999993</v>
      </c>
      <c r="AB98" s="2">
        <v>6.6</v>
      </c>
      <c r="AC98" s="2">
        <v>1.2</v>
      </c>
      <c r="AD98" s="2">
        <v>5.2</v>
      </c>
      <c r="AE98" s="2">
        <v>5.6</v>
      </c>
      <c r="AF98" s="2">
        <v>1.2</v>
      </c>
      <c r="AG98" s="2">
        <v>6.8</v>
      </c>
      <c r="AH98" s="2">
        <v>2.8</v>
      </c>
      <c r="AI98" s="13" t="s">
        <v>41</v>
      </c>
      <c r="AJ98" s="2">
        <f t="shared" si="26"/>
        <v>0</v>
      </c>
      <c r="AK98" s="2">
        <f t="shared" si="27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</sheetData>
  <autoFilter ref="A3:AJ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2025-09-16T12:16:00Z</dcterms:created>
  <dcterms:modified xsi:type="dcterms:W3CDTF">2025-09-17T10:37:05Z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EA18BCF6CB8F413C9E6085BD27F2D736_12</vt:lpwstr>
  </property>
  <property fmtid="{D5CDD505-2E9C-101B-9397-08002B2CF9AE}" pid="3" name="KSOProductBuildVer">
    <vt:lpwstr>1049-12.2.0.22549</vt:lpwstr>
  </property>
</Properties>
</file>