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Ост КИ филиалы\"/>
    </mc:Choice>
  </mc:AlternateContent>
  <xr:revisionPtr revIDLastSave="0" documentId="13_ncr:1_{B0CA4C16-A7D2-4EEB-9423-EBC301AE1E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2" i="1" l="1"/>
  <c r="AG44" i="1"/>
  <c r="AG36" i="1"/>
  <c r="P101" i="1"/>
  <c r="U101" i="1" s="1"/>
  <c r="L101" i="1"/>
  <c r="P100" i="1"/>
  <c r="U100" i="1" s="1"/>
  <c r="L100" i="1"/>
  <c r="P99" i="1"/>
  <c r="L99" i="1"/>
  <c r="P98" i="1"/>
  <c r="U98" i="1" s="1"/>
  <c r="L98" i="1"/>
  <c r="P97" i="1"/>
  <c r="Q97" i="1" s="1"/>
  <c r="L97" i="1"/>
  <c r="P96" i="1"/>
  <c r="U96" i="1" s="1"/>
  <c r="L96" i="1"/>
  <c r="P95" i="1"/>
  <c r="L95" i="1"/>
  <c r="P94" i="1"/>
  <c r="U94" i="1" s="1"/>
  <c r="L94" i="1"/>
  <c r="P93" i="1"/>
  <c r="L93" i="1"/>
  <c r="AG92" i="1"/>
  <c r="P92" i="1"/>
  <c r="U92" i="1" s="1"/>
  <c r="L92" i="1"/>
  <c r="P91" i="1"/>
  <c r="L91" i="1"/>
  <c r="AG90" i="1"/>
  <c r="P90" i="1"/>
  <c r="U90" i="1" s="1"/>
  <c r="L90" i="1"/>
  <c r="P89" i="1"/>
  <c r="L89" i="1"/>
  <c r="AG88" i="1"/>
  <c r="P88" i="1"/>
  <c r="U88" i="1" s="1"/>
  <c r="L88" i="1"/>
  <c r="P87" i="1"/>
  <c r="L87" i="1"/>
  <c r="P86" i="1"/>
  <c r="U86" i="1" s="1"/>
  <c r="L86" i="1"/>
  <c r="P85" i="1"/>
  <c r="L85" i="1"/>
  <c r="P84" i="1"/>
  <c r="T84" i="1" s="1"/>
  <c r="L84" i="1"/>
  <c r="P83" i="1"/>
  <c r="L83" i="1"/>
  <c r="F83" i="1"/>
  <c r="U83" i="1" s="1"/>
  <c r="P82" i="1"/>
  <c r="T82" i="1" s="1"/>
  <c r="L82" i="1"/>
  <c r="P81" i="1"/>
  <c r="T81" i="1" s="1"/>
  <c r="L81" i="1"/>
  <c r="P80" i="1"/>
  <c r="U80" i="1" s="1"/>
  <c r="L80" i="1"/>
  <c r="P79" i="1"/>
  <c r="AG79" i="1" s="1"/>
  <c r="L79" i="1"/>
  <c r="P78" i="1"/>
  <c r="U78" i="1" s="1"/>
  <c r="L78" i="1"/>
  <c r="P77" i="1"/>
  <c r="L77" i="1"/>
  <c r="P76" i="1"/>
  <c r="U76" i="1" s="1"/>
  <c r="L76" i="1"/>
  <c r="P75" i="1"/>
  <c r="AG75" i="1" s="1"/>
  <c r="L75" i="1"/>
  <c r="P74" i="1"/>
  <c r="L74" i="1"/>
  <c r="P73" i="1"/>
  <c r="Q73" i="1" s="1"/>
  <c r="AG73" i="1" s="1"/>
  <c r="L73" i="1"/>
  <c r="P72" i="1"/>
  <c r="U72" i="1" s="1"/>
  <c r="L72" i="1"/>
  <c r="P71" i="1"/>
  <c r="AG71" i="1" s="1"/>
  <c r="L71" i="1"/>
  <c r="P70" i="1"/>
  <c r="Q70" i="1" s="1"/>
  <c r="L70" i="1"/>
  <c r="F69" i="1"/>
  <c r="E69" i="1"/>
  <c r="L69" i="1" s="1"/>
  <c r="F68" i="1"/>
  <c r="E68" i="1"/>
  <c r="P68" i="1" s="1"/>
  <c r="P67" i="1"/>
  <c r="AG67" i="1" s="1"/>
  <c r="L67" i="1"/>
  <c r="P66" i="1"/>
  <c r="L66" i="1"/>
  <c r="P65" i="1"/>
  <c r="Q65" i="1" s="1"/>
  <c r="AG65" i="1" s="1"/>
  <c r="L65" i="1"/>
  <c r="P64" i="1"/>
  <c r="L64" i="1"/>
  <c r="P63" i="1"/>
  <c r="AG63" i="1" s="1"/>
  <c r="L63" i="1"/>
  <c r="P62" i="1"/>
  <c r="L62" i="1"/>
  <c r="P61" i="1"/>
  <c r="AG61" i="1" s="1"/>
  <c r="L61" i="1"/>
  <c r="P60" i="1"/>
  <c r="Q60" i="1" s="1"/>
  <c r="L60" i="1"/>
  <c r="P59" i="1"/>
  <c r="U59" i="1" s="1"/>
  <c r="L59" i="1"/>
  <c r="P58" i="1"/>
  <c r="Q58" i="1" s="1"/>
  <c r="AG58" i="1" s="1"/>
  <c r="L58" i="1"/>
  <c r="P57" i="1"/>
  <c r="Q57" i="1" s="1"/>
  <c r="L57" i="1"/>
  <c r="P56" i="1"/>
  <c r="AG56" i="1" s="1"/>
  <c r="L56" i="1"/>
  <c r="P55" i="1"/>
  <c r="L55" i="1"/>
  <c r="P54" i="1"/>
  <c r="Q54" i="1" s="1"/>
  <c r="AG54" i="1" s="1"/>
  <c r="L54" i="1"/>
  <c r="P53" i="1"/>
  <c r="L53" i="1"/>
  <c r="P52" i="1"/>
  <c r="L52" i="1"/>
  <c r="P51" i="1"/>
  <c r="L51" i="1"/>
  <c r="P50" i="1"/>
  <c r="Q50" i="1" s="1"/>
  <c r="L50" i="1"/>
  <c r="P49" i="1"/>
  <c r="Q49" i="1" s="1"/>
  <c r="L49" i="1"/>
  <c r="P48" i="1"/>
  <c r="AG48" i="1" s="1"/>
  <c r="L48" i="1"/>
  <c r="P47" i="1"/>
  <c r="L47" i="1"/>
  <c r="P46" i="1"/>
  <c r="Q46" i="1" s="1"/>
  <c r="AG46" i="1" s="1"/>
  <c r="L46" i="1"/>
  <c r="P45" i="1"/>
  <c r="L45" i="1"/>
  <c r="P44" i="1"/>
  <c r="L44" i="1"/>
  <c r="P43" i="1"/>
  <c r="L43" i="1"/>
  <c r="P42" i="1"/>
  <c r="Q42" i="1" s="1"/>
  <c r="AG42" i="1" s="1"/>
  <c r="L42" i="1"/>
  <c r="P41" i="1"/>
  <c r="L41" i="1"/>
  <c r="P40" i="1"/>
  <c r="AG40" i="1" s="1"/>
  <c r="L40" i="1"/>
  <c r="P39" i="1"/>
  <c r="L39" i="1"/>
  <c r="P38" i="1"/>
  <c r="AG38" i="1" s="1"/>
  <c r="L38" i="1"/>
  <c r="P37" i="1"/>
  <c r="L37" i="1"/>
  <c r="P36" i="1"/>
  <c r="L36" i="1"/>
  <c r="P35" i="1"/>
  <c r="L35" i="1"/>
  <c r="P34" i="1"/>
  <c r="U34" i="1" s="1"/>
  <c r="L34" i="1"/>
  <c r="P33" i="1"/>
  <c r="Q33" i="1" s="1"/>
  <c r="AG33" i="1" s="1"/>
  <c r="L33" i="1"/>
  <c r="P32" i="1"/>
  <c r="L32" i="1"/>
  <c r="P31" i="1"/>
  <c r="Q31" i="1" s="1"/>
  <c r="L31" i="1"/>
  <c r="P30" i="1"/>
  <c r="U30" i="1" s="1"/>
  <c r="L30" i="1"/>
  <c r="P29" i="1"/>
  <c r="AG29" i="1" s="1"/>
  <c r="L29" i="1"/>
  <c r="P28" i="1"/>
  <c r="Q28" i="1" s="1"/>
  <c r="L28" i="1"/>
  <c r="P27" i="1"/>
  <c r="L27" i="1"/>
  <c r="P26" i="1"/>
  <c r="L26" i="1"/>
  <c r="P25" i="1"/>
  <c r="Q25" i="1" s="1"/>
  <c r="AG25" i="1" s="1"/>
  <c r="L25" i="1"/>
  <c r="P24" i="1"/>
  <c r="L24" i="1"/>
  <c r="P23" i="1"/>
  <c r="Q23" i="1" s="1"/>
  <c r="AG23" i="1" s="1"/>
  <c r="L23" i="1"/>
  <c r="P22" i="1"/>
  <c r="L22" i="1"/>
  <c r="P21" i="1"/>
  <c r="Q21" i="1" s="1"/>
  <c r="AG21" i="1" s="1"/>
  <c r="L21" i="1"/>
  <c r="P20" i="1"/>
  <c r="L20" i="1"/>
  <c r="P19" i="1"/>
  <c r="Q19" i="1" s="1"/>
  <c r="AG19" i="1" s="1"/>
  <c r="L19" i="1"/>
  <c r="P18" i="1"/>
  <c r="Q18" i="1" s="1"/>
  <c r="L18" i="1"/>
  <c r="P17" i="1"/>
  <c r="Q17" i="1" s="1"/>
  <c r="L17" i="1"/>
  <c r="P16" i="1"/>
  <c r="L16" i="1"/>
  <c r="P15" i="1"/>
  <c r="Q15" i="1" s="1"/>
  <c r="AG15" i="1" s="1"/>
  <c r="L15" i="1"/>
  <c r="P14" i="1"/>
  <c r="L14" i="1"/>
  <c r="P13" i="1"/>
  <c r="L13" i="1"/>
  <c r="P12" i="1"/>
  <c r="L12" i="1"/>
  <c r="P11" i="1"/>
  <c r="Q11" i="1" s="1"/>
  <c r="AG11" i="1" s="1"/>
  <c r="L11" i="1"/>
  <c r="P10" i="1"/>
  <c r="L10" i="1"/>
  <c r="P9" i="1"/>
  <c r="Q9" i="1" s="1"/>
  <c r="AG9" i="1" s="1"/>
  <c r="L9" i="1"/>
  <c r="P8" i="1"/>
  <c r="L8" i="1"/>
  <c r="P7" i="1"/>
  <c r="L7" i="1"/>
  <c r="P6" i="1"/>
  <c r="Q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83" i="1" l="1"/>
  <c r="AG50" i="1"/>
  <c r="Q96" i="1"/>
  <c r="Q77" i="1"/>
  <c r="AG77" i="1" s="1"/>
  <c r="AG31" i="1"/>
  <c r="F5" i="1"/>
  <c r="T88" i="1"/>
  <c r="AG83" i="1"/>
  <c r="T34" i="1"/>
  <c r="AG68" i="1"/>
  <c r="Q94" i="1"/>
  <c r="AG94" i="1" s="1"/>
  <c r="Q98" i="1"/>
  <c r="AG98" i="1" s="1"/>
  <c r="AG7" i="1"/>
  <c r="U14" i="1"/>
  <c r="Q14" i="1"/>
  <c r="AG14" i="1" s="1"/>
  <c r="U18" i="1"/>
  <c r="U20" i="1"/>
  <c r="AG20" i="1"/>
  <c r="U24" i="1"/>
  <c r="AG24" i="1"/>
  <c r="U28" i="1"/>
  <c r="AG28" i="1"/>
  <c r="U35" i="1"/>
  <c r="Q35" i="1"/>
  <c r="AG35" i="1" s="1"/>
  <c r="U39" i="1"/>
  <c r="Q39" i="1"/>
  <c r="AG39" i="1" s="1"/>
  <c r="U43" i="1"/>
  <c r="Q43" i="1"/>
  <c r="AG43" i="1" s="1"/>
  <c r="U47" i="1"/>
  <c r="AG47" i="1"/>
  <c r="U51" i="1"/>
  <c r="Q51" i="1"/>
  <c r="AG51" i="1" s="1"/>
  <c r="U55" i="1"/>
  <c r="AG55" i="1"/>
  <c r="U60" i="1"/>
  <c r="AG60" i="1"/>
  <c r="U64" i="1"/>
  <c r="U70" i="1"/>
  <c r="AG70" i="1"/>
  <c r="T89" i="1"/>
  <c r="AG89" i="1"/>
  <c r="Q93" i="1"/>
  <c r="AG93" i="1" s="1"/>
  <c r="AG97" i="1"/>
  <c r="Q27" i="1"/>
  <c r="AG27" i="1" s="1"/>
  <c r="U6" i="1"/>
  <c r="AG6" i="1"/>
  <c r="U8" i="1"/>
  <c r="AG8" i="1"/>
  <c r="U10" i="1"/>
  <c r="Q10" i="1"/>
  <c r="T11" i="1"/>
  <c r="U12" i="1"/>
  <c r="AG12" i="1"/>
  <c r="T15" i="1"/>
  <c r="U16" i="1"/>
  <c r="Q16" i="1"/>
  <c r="AG16" i="1" s="1"/>
  <c r="U22" i="1"/>
  <c r="Q22" i="1"/>
  <c r="AG22" i="1" s="1"/>
  <c r="U26" i="1"/>
  <c r="T31" i="1"/>
  <c r="U32" i="1"/>
  <c r="Q32" i="1"/>
  <c r="AG32" i="1" s="1"/>
  <c r="U37" i="1"/>
  <c r="Q37" i="1"/>
  <c r="AG37" i="1" s="1"/>
  <c r="U41" i="1"/>
  <c r="Q41" i="1"/>
  <c r="AG41" i="1" s="1"/>
  <c r="U45" i="1"/>
  <c r="AG45" i="1"/>
  <c r="U49" i="1"/>
  <c r="AG49" i="1"/>
  <c r="U53" i="1"/>
  <c r="Q53" i="1"/>
  <c r="AG53" i="1" s="1"/>
  <c r="U57" i="1"/>
  <c r="AG57" i="1"/>
  <c r="U62" i="1"/>
  <c r="Q62" i="1"/>
  <c r="AG62" i="1" s="1"/>
  <c r="T65" i="1"/>
  <c r="U66" i="1"/>
  <c r="AG66" i="1"/>
  <c r="T73" i="1"/>
  <c r="U74" i="1"/>
  <c r="Q74" i="1"/>
  <c r="AG87" i="1"/>
  <c r="T91" i="1"/>
  <c r="AG91" i="1"/>
  <c r="Q95" i="1"/>
  <c r="AG95" i="1" s="1"/>
  <c r="AG13" i="1"/>
  <c r="AG17" i="1"/>
  <c r="Q86" i="1"/>
  <c r="AG86" i="1" s="1"/>
  <c r="T29" i="1"/>
  <c r="T33" i="1"/>
  <c r="T67" i="1"/>
  <c r="T71" i="1"/>
  <c r="AG30" i="1"/>
  <c r="Q72" i="1"/>
  <c r="AG72" i="1" s="1"/>
  <c r="AG76" i="1"/>
  <c r="AG78" i="1"/>
  <c r="AG80" i="1"/>
  <c r="Q85" i="1"/>
  <c r="AG85" i="1" s="1"/>
  <c r="AG99" i="1"/>
  <c r="T7" i="1"/>
  <c r="T9" i="1"/>
  <c r="T19" i="1"/>
  <c r="T21" i="1"/>
  <c r="T23" i="1"/>
  <c r="T25" i="1"/>
  <c r="T36" i="1"/>
  <c r="T38" i="1"/>
  <c r="T40" i="1"/>
  <c r="T42" i="1"/>
  <c r="T44" i="1"/>
  <c r="T46" i="1"/>
  <c r="T48" i="1"/>
  <c r="T52" i="1"/>
  <c r="T54" i="1"/>
  <c r="T56" i="1"/>
  <c r="T58" i="1"/>
  <c r="T61" i="1"/>
  <c r="T63" i="1"/>
  <c r="T75" i="1"/>
  <c r="T79" i="1"/>
  <c r="T30" i="1"/>
  <c r="T60" i="1"/>
  <c r="T68" i="1"/>
  <c r="T78" i="1"/>
  <c r="T92" i="1"/>
  <c r="T100" i="1"/>
  <c r="P69" i="1"/>
  <c r="U69" i="1" s="1"/>
  <c r="E5" i="1"/>
  <c r="P5" i="1"/>
  <c r="T12" i="1"/>
  <c r="T20" i="1"/>
  <c r="T28" i="1"/>
  <c r="U36" i="1"/>
  <c r="U38" i="1"/>
  <c r="U40" i="1"/>
  <c r="U42" i="1"/>
  <c r="U44" i="1"/>
  <c r="T45" i="1"/>
  <c r="U46" i="1"/>
  <c r="T47" i="1"/>
  <c r="U48" i="1"/>
  <c r="U50" i="1"/>
  <c r="U52" i="1"/>
  <c r="U54" i="1"/>
  <c r="T55" i="1"/>
  <c r="U56" i="1"/>
  <c r="U58" i="1"/>
  <c r="T59" i="1"/>
  <c r="T66" i="1"/>
  <c r="U68" i="1"/>
  <c r="T76" i="1"/>
  <c r="T80" i="1"/>
  <c r="U82" i="1"/>
  <c r="U84" i="1"/>
  <c r="T86" i="1"/>
  <c r="T90" i="1"/>
  <c r="T94" i="1"/>
  <c r="T101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61" i="1"/>
  <c r="U63" i="1"/>
  <c r="U65" i="1"/>
  <c r="U67" i="1"/>
  <c r="L68" i="1"/>
  <c r="L5" i="1" s="1"/>
  <c r="U71" i="1"/>
  <c r="U73" i="1"/>
  <c r="U75" i="1"/>
  <c r="U77" i="1"/>
  <c r="U79" i="1"/>
  <c r="U81" i="1"/>
  <c r="U85" i="1"/>
  <c r="U87" i="1"/>
  <c r="U89" i="1"/>
  <c r="U91" i="1"/>
  <c r="U93" i="1"/>
  <c r="U95" i="1"/>
  <c r="U97" i="1"/>
  <c r="U99" i="1"/>
  <c r="T72" i="1" l="1"/>
  <c r="T83" i="1"/>
  <c r="T77" i="1"/>
  <c r="T14" i="1"/>
  <c r="T50" i="1"/>
  <c r="T57" i="1"/>
  <c r="T53" i="1"/>
  <c r="T51" i="1"/>
  <c r="T49" i="1"/>
  <c r="T43" i="1"/>
  <c r="T41" i="1"/>
  <c r="T39" i="1"/>
  <c r="T37" i="1"/>
  <c r="T35" i="1"/>
  <c r="T62" i="1"/>
  <c r="T32" i="1"/>
  <c r="AG96" i="1"/>
  <c r="T96" i="1"/>
  <c r="T98" i="1"/>
  <c r="T70" i="1"/>
  <c r="T99" i="1"/>
  <c r="T17" i="1"/>
  <c r="T95" i="1"/>
  <c r="T87" i="1"/>
  <c r="T97" i="1"/>
  <c r="T93" i="1"/>
  <c r="T26" i="1"/>
  <c r="AG26" i="1"/>
  <c r="AG10" i="1"/>
  <c r="T10" i="1"/>
  <c r="AG18" i="1"/>
  <c r="T18" i="1"/>
  <c r="T24" i="1"/>
  <c r="T16" i="1"/>
  <c r="T8" i="1"/>
  <c r="Q69" i="1"/>
  <c r="AG69" i="1" s="1"/>
  <c r="T22" i="1"/>
  <c r="T6" i="1"/>
  <c r="T85" i="1"/>
  <c r="T74" i="1"/>
  <c r="AG74" i="1"/>
  <c r="T64" i="1"/>
  <c r="AG64" i="1"/>
  <c r="T27" i="1"/>
  <c r="T13" i="1"/>
  <c r="Q5" i="1"/>
  <c r="T69" i="1" l="1"/>
  <c r="AG5" i="1"/>
</calcChain>
</file>

<file path=xl/sharedStrings.xml><?xml version="1.0" encoding="utf-8"?>
<sst xmlns="http://schemas.openxmlformats.org/spreadsheetml/2006/main" count="398" uniqueCount="153">
  <si>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</si>
  <si>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</si>
  <si>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</si>
  <si>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</si>
  <si>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</si>
  <si>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</si>
  <si>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</si>
  <si>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</si>
  <si>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</si>
  <si>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</si>
  <si>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</si>
  <si>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</si>
  <si>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</si>
  <si>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</si>
  <si>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</si>
  <si>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</si>
  <si>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</si>
  <si>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</si>
  <si>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</si>
  <si>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</si>
  <si>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</si>
  <si>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</si>
  <si>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</si>
  <si>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</si>
  <si>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</si>
  <si>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</si>
  <si>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</si>
  <si>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</si>
  <si>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</si>
  <si>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</si>
  <si>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</si>
  <si>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</si>
  <si>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</si>
  <si>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</si>
  <si>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</si>
  <si>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</si>
  <si>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</si>
  <si>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</si>
  <si>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</si>
  <si>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</si>
  <si>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</si>
  <si>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</si>
  <si>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</si>
  <si>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</si>
  <si>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</si>
  <si>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</si>
  <si>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</si>
  <si>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</si>
  <si>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</si>
  <si>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</si>
  <si>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</si>
  <si>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</si>
  <si>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</si>
  <si>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</si>
  <si>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</si>
  <si>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</si>
  <si>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</si>
  <si>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</si>
  <si>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</si>
  <si>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</si>
  <si>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</si>
  <si>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</si>
  <si>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</si>
  <si>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</si>
  <si>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</si>
  <si>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</si>
  <si>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</si>
  <si>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</si>
  <si>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</si>
  <si>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</si>
  <si>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</si>
  <si>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</si>
  <si>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</si>
  <si>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</si>
  <si>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</si>
  <si>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</si>
  <si>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</si>
  <si>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</si>
  <si>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</si>
  <si>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</si>
  <si>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</si>
  <si>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</si>
  <si>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</si>
  <si>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</si>
  <si>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</si>
  <si>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</si>
  <si>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</si>
  <si>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</si>
  <si>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</si>
  <si>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</si>
  <si>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</si>
  <si>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</si>
  <si>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</si>
  <si>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</si>
  <si>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</si>
  <si>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</si>
  <si>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</si>
  <si>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</si>
  <si>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</si>
  <si>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</si>
  <si>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</si>
  <si>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</si>
  <si>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</si>
  <si>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</si>
  <si>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</si>
  <si>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</si>
  <si>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</si>
  <si>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</si>
  <si>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</si>
  <si>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</si>
  <si>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</si>
  <si>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</si>
  <si>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</si>
  <si>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</si>
  <si>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</si>
  <si>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</si>
  <si>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</si>
  <si>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</si>
  <si>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</si>
  <si>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</si>
  <si>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</si>
  <si>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</si>
  <si>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</si>
  <si>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</si>
  <si>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</si>
  <si>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</si>
  <si>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</si>
  <si>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</si>
  <si>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</si>
  <si>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</si>
  <si>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вывод</t>
  </si>
  <si>
    <t>7163 СЕРВЕЛАТ КЛАССИЧ.ПМ в/к в/у 0,62кг_50с  Останкино</t>
  </si>
  <si>
    <t>не заказывали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</si>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</sst>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48" width="3" customWidth="1"/>
  </cols>
  <sheetData>
    <row r="1" spans="1:48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x14ac:dyDescent="0.25">
      <c r="A5" s="10"/>
      <c r="B5" s="10"/>
      <c r="C5" s="10"/>
      <c r="D5" s="10"/>
      <c r="E5" s="3">
        <f>SUM(E6:E499)</f>
        <v>14327.773999999999</v>
      </c>
      <c r="F5" s="3">
        <f>SUM(F6:F499)</f>
        <v>20705.622000000003</v>
      </c>
      <c r="G5" s="7"/>
      <c r="H5" s="10"/>
      <c r="I5" s="10"/>
      <c r="J5" s="10"/>
      <c r="K5" s="3">
        <f t="shared" ref="K5:R5" si="0">SUM(K6:K499)</f>
        <v>15752.167000000001</v>
      </c>
      <c r="L5" s="3">
        <f t="shared" si="0"/>
        <v>-1424.3929999999993</v>
      </c>
      <c r="M5" s="3">
        <f t="shared" si="0"/>
        <v>0</v>
      </c>
      <c r="N5" s="3">
        <f t="shared" si="0"/>
        <v>0</v>
      </c>
      <c r="O5" s="3">
        <f t="shared" si="0"/>
        <v>6008</v>
      </c>
      <c r="P5" s="3">
        <f t="shared" si="0"/>
        <v>2865.554799999999</v>
      </c>
      <c r="Q5" s="3">
        <f t="shared" si="0"/>
        <v>14260.7016</v>
      </c>
      <c r="R5" s="3">
        <f t="shared" si="0"/>
        <v>0</v>
      </c>
      <c r="S5" s="10"/>
      <c r="T5" s="10"/>
      <c r="U5" s="10"/>
      <c r="V5" s="3">
        <f t="shared" ref="V5:AE5" si="1">SUM(V6:V499)</f>
        <v>2750.5745999999999</v>
      </c>
      <c r="W5" s="3">
        <f t="shared" si="1"/>
        <v>2883.7677999999987</v>
      </c>
      <c r="X5" s="3">
        <f t="shared" si="1"/>
        <v>3094.5636000000022</v>
      </c>
      <c r="Y5" s="3">
        <f t="shared" si="1"/>
        <v>2958.9860000000026</v>
      </c>
      <c r="Z5" s="3">
        <f t="shared" si="1"/>
        <v>2910.1835999999998</v>
      </c>
      <c r="AA5" s="3">
        <f t="shared" si="1"/>
        <v>2363.1925999999999</v>
      </c>
      <c r="AB5" s="3">
        <f t="shared" si="1"/>
        <v>2641.4478000000004</v>
      </c>
      <c r="AC5" s="3">
        <f t="shared" si="1"/>
        <v>2444.8627999999994</v>
      </c>
      <c r="AD5" s="3">
        <f t="shared" si="1"/>
        <v>2947.701999999998</v>
      </c>
      <c r="AE5" s="3">
        <f t="shared" si="1"/>
        <v>2619.4777999999988</v>
      </c>
      <c r="AF5" s="10"/>
      <c r="AG5" s="3">
        <f>SUM(AG6:AG499)</f>
        <v>6479.5216000000019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x14ac:dyDescent="0.25">
      <c r="A6" s="10" t="s">
        <v>36</v>
      </c>
      <c r="B6" s="10" t="s">
        <v>37</v>
      </c>
      <c r="C6" s="10">
        <v>382</v>
      </c>
      <c r="D6" s="10">
        <v>108</v>
      </c>
      <c r="E6" s="10">
        <v>296</v>
      </c>
      <c r="F6" s="10">
        <v>157</v>
      </c>
      <c r="G6" s="7">
        <v>0.4</v>
      </c>
      <c r="H6" s="10">
        <v>60</v>
      </c>
      <c r="I6" s="10" t="s">
        <v>38</v>
      </c>
      <c r="J6" s="10"/>
      <c r="K6" s="10">
        <v>297</v>
      </c>
      <c r="L6" s="10">
        <f t="shared" ref="L6:L37" si="2">E6-K6</f>
        <v>-1</v>
      </c>
      <c r="M6" s="10"/>
      <c r="N6" s="10"/>
      <c r="O6" s="10">
        <v>96</v>
      </c>
      <c r="P6" s="10">
        <f t="shared" ref="P6:P37" si="3">E6/5</f>
        <v>59.2</v>
      </c>
      <c r="Q6" s="4">
        <f>13*P6-O6-F6</f>
        <v>516.6</v>
      </c>
      <c r="R6" s="4"/>
      <c r="S6" s="10"/>
      <c r="T6" s="10">
        <f t="shared" ref="T6:T37" si="4">(F6+O6+Q6)/P6</f>
        <v>13</v>
      </c>
      <c r="U6" s="10">
        <f t="shared" ref="U6:U37" si="5">(F6+O6)/P6</f>
        <v>4.2736486486486482</v>
      </c>
      <c r="V6" s="10">
        <v>40.799999999999997</v>
      </c>
      <c r="W6" s="10">
        <v>34.799999999999997</v>
      </c>
      <c r="X6" s="10">
        <v>52.8</v>
      </c>
      <c r="Y6" s="10">
        <v>32</v>
      </c>
      <c r="Z6" s="10">
        <v>35.6</v>
      </c>
      <c r="AA6" s="10">
        <v>33.6</v>
      </c>
      <c r="AB6" s="10">
        <v>32</v>
      </c>
      <c r="AC6" s="10">
        <v>31.2</v>
      </c>
      <c r="AD6" s="10">
        <v>43</v>
      </c>
      <c r="AE6" s="10">
        <v>29.2</v>
      </c>
      <c r="AF6" s="10" t="s">
        <v>39</v>
      </c>
      <c r="AG6" s="10">
        <f t="shared" ref="AG6:AG33" si="6">G6*Q6</f>
        <v>206.64000000000001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5">
      <c r="A7" s="10" t="s">
        <v>40</v>
      </c>
      <c r="B7" s="10" t="s">
        <v>41</v>
      </c>
      <c r="C7" s="10">
        <v>7.3410000000000002</v>
      </c>
      <c r="D7" s="10">
        <v>19.37</v>
      </c>
      <c r="E7" s="10">
        <v>1.4610000000000001</v>
      </c>
      <c r="F7" s="10">
        <v>24.782</v>
      </c>
      <c r="G7" s="7">
        <v>1</v>
      </c>
      <c r="H7" s="10">
        <v>120</v>
      </c>
      <c r="I7" s="10" t="s">
        <v>38</v>
      </c>
      <c r="J7" s="10"/>
      <c r="K7" s="10">
        <v>13</v>
      </c>
      <c r="L7" s="10">
        <f t="shared" si="2"/>
        <v>-11.539</v>
      </c>
      <c r="M7" s="10"/>
      <c r="N7" s="10"/>
      <c r="O7" s="10"/>
      <c r="P7" s="10">
        <f t="shared" si="3"/>
        <v>0.29220000000000002</v>
      </c>
      <c r="Q7" s="4"/>
      <c r="R7" s="4"/>
      <c r="S7" s="10"/>
      <c r="T7" s="10">
        <f t="shared" si="4"/>
        <v>84.811772758384663</v>
      </c>
      <c r="U7" s="10">
        <f t="shared" si="5"/>
        <v>84.811772758384663</v>
      </c>
      <c r="V7" s="10">
        <v>1.1783999999999999</v>
      </c>
      <c r="W7" s="10">
        <v>2.3462000000000001</v>
      </c>
      <c r="X7" s="10">
        <v>1.5334000000000001</v>
      </c>
      <c r="Y7" s="10">
        <v>1.3764000000000001</v>
      </c>
      <c r="Z7" s="10">
        <v>0.87739999999999996</v>
      </c>
      <c r="AA7" s="10">
        <v>1.0678000000000001</v>
      </c>
      <c r="AB7" s="10">
        <v>3.2120000000000002</v>
      </c>
      <c r="AC7" s="10">
        <v>1.6734</v>
      </c>
      <c r="AD7" s="10">
        <v>1.7818000000000001</v>
      </c>
      <c r="AE7" s="10">
        <v>1.163</v>
      </c>
      <c r="AF7" s="19" t="s">
        <v>152</v>
      </c>
      <c r="AG7" s="10">
        <f t="shared" si="6"/>
        <v>0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x14ac:dyDescent="0.25">
      <c r="A8" s="10" t="s">
        <v>42</v>
      </c>
      <c r="B8" s="10" t="s">
        <v>41</v>
      </c>
      <c r="C8" s="10">
        <v>2676.9940000000001</v>
      </c>
      <c r="D8" s="10">
        <v>499.017</v>
      </c>
      <c r="E8" s="10">
        <v>925.41</v>
      </c>
      <c r="F8" s="10">
        <v>2149.654</v>
      </c>
      <c r="G8" s="7">
        <v>1</v>
      </c>
      <c r="H8" s="10">
        <v>60</v>
      </c>
      <c r="I8" s="10" t="s">
        <v>38</v>
      </c>
      <c r="J8" s="10"/>
      <c r="K8" s="10">
        <v>910.9</v>
      </c>
      <c r="L8" s="10">
        <f t="shared" si="2"/>
        <v>14.509999999999991</v>
      </c>
      <c r="M8" s="10"/>
      <c r="N8" s="10"/>
      <c r="O8" s="10">
        <v>500</v>
      </c>
      <c r="P8" s="10">
        <f t="shared" si="3"/>
        <v>185.08199999999999</v>
      </c>
      <c r="Q8" s="4"/>
      <c r="R8" s="4"/>
      <c r="S8" s="10"/>
      <c r="T8" s="10">
        <f t="shared" si="4"/>
        <v>14.316108535676079</v>
      </c>
      <c r="U8" s="10">
        <f t="shared" si="5"/>
        <v>14.316108535676079</v>
      </c>
      <c r="V8" s="10">
        <v>222.86539999999999</v>
      </c>
      <c r="W8" s="10">
        <v>182.09819999999999</v>
      </c>
      <c r="X8" s="10">
        <v>280.57900000000001</v>
      </c>
      <c r="Y8" s="10">
        <v>205.1686</v>
      </c>
      <c r="Z8" s="10">
        <v>228.49420000000001</v>
      </c>
      <c r="AA8" s="10">
        <v>232.9256</v>
      </c>
      <c r="AB8" s="10">
        <v>232.03620000000001</v>
      </c>
      <c r="AC8" s="10">
        <v>198.36779999999999</v>
      </c>
      <c r="AD8" s="10">
        <v>293.56459999999998</v>
      </c>
      <c r="AE8" s="10">
        <v>265.88400000000001</v>
      </c>
      <c r="AF8" s="10"/>
      <c r="AG8" s="10">
        <f t="shared" si="6"/>
        <v>0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x14ac:dyDescent="0.25">
      <c r="A9" s="10" t="s">
        <v>43</v>
      </c>
      <c r="B9" s="10" t="s">
        <v>41</v>
      </c>
      <c r="C9" s="10">
        <v>21.72</v>
      </c>
      <c r="D9" s="10">
        <v>0.504</v>
      </c>
      <c r="E9" s="10">
        <v>6.8639999999999999</v>
      </c>
      <c r="F9" s="10">
        <v>13.846</v>
      </c>
      <c r="G9" s="7">
        <v>1</v>
      </c>
      <c r="H9" s="10">
        <v>120</v>
      </c>
      <c r="I9" s="10" t="s">
        <v>38</v>
      </c>
      <c r="J9" s="10"/>
      <c r="K9" s="10">
        <v>7.3040000000000003</v>
      </c>
      <c r="L9" s="10">
        <f t="shared" si="2"/>
        <v>-0.44000000000000039</v>
      </c>
      <c r="M9" s="10"/>
      <c r="N9" s="10"/>
      <c r="O9" s="10"/>
      <c r="P9" s="10">
        <f t="shared" si="3"/>
        <v>1.3728</v>
      </c>
      <c r="Q9" s="4">
        <f t="shared" ref="Q7:Q33" si="7">14*P9-O9-F9</f>
        <v>5.3732000000000006</v>
      </c>
      <c r="R9" s="4"/>
      <c r="S9" s="10"/>
      <c r="T9" s="10">
        <f t="shared" si="4"/>
        <v>14</v>
      </c>
      <c r="U9" s="10">
        <f t="shared" si="5"/>
        <v>10.085955710955711</v>
      </c>
      <c r="V9" s="10">
        <v>1.3774</v>
      </c>
      <c r="W9" s="10">
        <v>1.8895999999999999</v>
      </c>
      <c r="X9" s="10">
        <v>0.39400000000000002</v>
      </c>
      <c r="Y9" s="10">
        <v>3.0722</v>
      </c>
      <c r="Z9" s="10">
        <v>1.9964</v>
      </c>
      <c r="AA9" s="10">
        <v>1.7338</v>
      </c>
      <c r="AB9" s="10">
        <v>0.99640000000000006</v>
      </c>
      <c r="AC9" s="10">
        <v>2.3483999999999998</v>
      </c>
      <c r="AD9" s="10">
        <v>0.67999999999999994</v>
      </c>
      <c r="AE9" s="10">
        <v>3.2431999999999999</v>
      </c>
      <c r="AF9" s="10"/>
      <c r="AG9" s="10">
        <f t="shared" si="6"/>
        <v>5.3732000000000006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x14ac:dyDescent="0.25">
      <c r="A10" s="10" t="s">
        <v>44</v>
      </c>
      <c r="B10" s="10" t="s">
        <v>41</v>
      </c>
      <c r="C10" s="10">
        <v>173.316</v>
      </c>
      <c r="D10" s="10">
        <v>84.694999999999993</v>
      </c>
      <c r="E10" s="10">
        <v>115.229</v>
      </c>
      <c r="F10" s="10">
        <v>129.03299999999999</v>
      </c>
      <c r="G10" s="7">
        <v>1</v>
      </c>
      <c r="H10" s="10">
        <v>60</v>
      </c>
      <c r="I10" s="10" t="s">
        <v>38</v>
      </c>
      <c r="J10" s="10"/>
      <c r="K10" s="10">
        <v>114.968</v>
      </c>
      <c r="L10" s="10">
        <f t="shared" si="2"/>
        <v>0.26099999999999568</v>
      </c>
      <c r="M10" s="10"/>
      <c r="N10" s="10"/>
      <c r="O10" s="10"/>
      <c r="P10" s="10">
        <f t="shared" si="3"/>
        <v>23.0458</v>
      </c>
      <c r="Q10" s="4">
        <f t="shared" si="7"/>
        <v>193.60820000000004</v>
      </c>
      <c r="R10" s="4"/>
      <c r="S10" s="10"/>
      <c r="T10" s="10">
        <f t="shared" si="4"/>
        <v>14.000000000000002</v>
      </c>
      <c r="U10" s="10">
        <f t="shared" si="5"/>
        <v>5.598981159256784</v>
      </c>
      <c r="V10" s="10">
        <v>17.319800000000001</v>
      </c>
      <c r="W10" s="10">
        <v>21.260200000000001</v>
      </c>
      <c r="X10" s="10">
        <v>30.504200000000001</v>
      </c>
      <c r="Y10" s="10">
        <v>18.2164</v>
      </c>
      <c r="Z10" s="10">
        <v>26.989599999999999</v>
      </c>
      <c r="AA10" s="10">
        <v>24.369599999999998</v>
      </c>
      <c r="AB10" s="10">
        <v>32.229799999999997</v>
      </c>
      <c r="AC10" s="10">
        <v>27.768999999999998</v>
      </c>
      <c r="AD10" s="10">
        <v>21.254799999999999</v>
      </c>
      <c r="AE10" s="10">
        <v>32.045000000000002</v>
      </c>
      <c r="AF10" s="10"/>
      <c r="AG10" s="10">
        <f t="shared" si="6"/>
        <v>193.60820000000004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x14ac:dyDescent="0.25">
      <c r="A11" s="10" t="s">
        <v>45</v>
      </c>
      <c r="B11" s="10" t="s">
        <v>41</v>
      </c>
      <c r="C11" s="10">
        <v>1136.393</v>
      </c>
      <c r="D11" s="10">
        <v>331.72699999999998</v>
      </c>
      <c r="E11" s="10">
        <v>510.50400000000002</v>
      </c>
      <c r="F11" s="10">
        <v>845.53899999999999</v>
      </c>
      <c r="G11" s="7">
        <v>1</v>
      </c>
      <c r="H11" s="10">
        <v>60</v>
      </c>
      <c r="I11" s="10" t="s">
        <v>38</v>
      </c>
      <c r="J11" s="10"/>
      <c r="K11" s="10">
        <v>513.30499999999995</v>
      </c>
      <c r="L11" s="10">
        <f t="shared" si="2"/>
        <v>-2.8009999999999309</v>
      </c>
      <c r="M11" s="10"/>
      <c r="N11" s="10"/>
      <c r="O11" s="10">
        <v>290</v>
      </c>
      <c r="P11" s="10">
        <f t="shared" si="3"/>
        <v>102.10080000000001</v>
      </c>
      <c r="Q11" s="4">
        <f t="shared" si="7"/>
        <v>293.87220000000002</v>
      </c>
      <c r="R11" s="4"/>
      <c r="S11" s="10"/>
      <c r="T11" s="10">
        <f t="shared" si="4"/>
        <v>14</v>
      </c>
      <c r="U11" s="10">
        <f t="shared" si="5"/>
        <v>11.121744393775563</v>
      </c>
      <c r="V11" s="10">
        <v>103.5454</v>
      </c>
      <c r="W11" s="10">
        <v>99.278400000000005</v>
      </c>
      <c r="X11" s="10">
        <v>125.18940000000001</v>
      </c>
      <c r="Y11" s="10">
        <v>105.14660000000001</v>
      </c>
      <c r="Z11" s="10">
        <v>104.99460000000001</v>
      </c>
      <c r="AA11" s="10">
        <v>99.188599999999994</v>
      </c>
      <c r="AB11" s="10">
        <v>97.001000000000005</v>
      </c>
      <c r="AC11" s="10">
        <v>89.180599999999998</v>
      </c>
      <c r="AD11" s="10">
        <v>94.61760000000001</v>
      </c>
      <c r="AE11" s="10">
        <v>96.291200000000003</v>
      </c>
      <c r="AF11" s="10"/>
      <c r="AG11" s="10">
        <f t="shared" si="6"/>
        <v>293.87220000000002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x14ac:dyDescent="0.25">
      <c r="A12" s="10" t="s">
        <v>46</v>
      </c>
      <c r="B12" s="10" t="s">
        <v>37</v>
      </c>
      <c r="C12" s="10">
        <v>9</v>
      </c>
      <c r="D12" s="10">
        <v>209</v>
      </c>
      <c r="E12" s="10">
        <v>43</v>
      </c>
      <c r="F12" s="10">
        <v>150</v>
      </c>
      <c r="G12" s="7">
        <v>0.25</v>
      </c>
      <c r="H12" s="10">
        <v>120</v>
      </c>
      <c r="I12" s="10" t="s">
        <v>38</v>
      </c>
      <c r="J12" s="10"/>
      <c r="K12" s="10">
        <v>70</v>
      </c>
      <c r="L12" s="10">
        <f t="shared" si="2"/>
        <v>-27</v>
      </c>
      <c r="M12" s="10"/>
      <c r="N12" s="10"/>
      <c r="O12" s="10">
        <v>48</v>
      </c>
      <c r="P12" s="10">
        <f t="shared" si="3"/>
        <v>8.6</v>
      </c>
      <c r="Q12" s="4">
        <v>20</v>
      </c>
      <c r="R12" s="4"/>
      <c r="S12" s="10"/>
      <c r="T12" s="10">
        <f t="shared" si="4"/>
        <v>25.348837209302328</v>
      </c>
      <c r="U12" s="10">
        <f t="shared" si="5"/>
        <v>23.02325581395349</v>
      </c>
      <c r="V12" s="10">
        <v>18.600000000000001</v>
      </c>
      <c r="W12" s="10">
        <v>17.600000000000001</v>
      </c>
      <c r="X12" s="10">
        <v>15.8</v>
      </c>
      <c r="Y12" s="10">
        <v>18</v>
      </c>
      <c r="Z12" s="10">
        <v>19.2</v>
      </c>
      <c r="AA12" s="10">
        <v>6</v>
      </c>
      <c r="AB12" s="10">
        <v>22.6</v>
      </c>
      <c r="AC12" s="10">
        <v>15.6</v>
      </c>
      <c r="AD12" s="10">
        <v>21</v>
      </c>
      <c r="AE12" s="10">
        <v>9.1999999999999993</v>
      </c>
      <c r="AF12" s="10" t="s">
        <v>47</v>
      </c>
      <c r="AG12" s="10">
        <f t="shared" si="6"/>
        <v>5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x14ac:dyDescent="0.25">
      <c r="A13" s="10" t="s">
        <v>48</v>
      </c>
      <c r="B13" s="10" t="s">
        <v>41</v>
      </c>
      <c r="C13" s="10">
        <v>47.527999999999999</v>
      </c>
      <c r="D13" s="10">
        <v>81.819999999999993</v>
      </c>
      <c r="E13" s="10">
        <v>35.481999999999999</v>
      </c>
      <c r="F13" s="10">
        <v>80.168999999999997</v>
      </c>
      <c r="G13" s="7">
        <v>1</v>
      </c>
      <c r="H13" s="10">
        <v>60</v>
      </c>
      <c r="I13" s="10" t="s">
        <v>38</v>
      </c>
      <c r="J13" s="10"/>
      <c r="K13" s="10">
        <v>34.799999999999997</v>
      </c>
      <c r="L13" s="10">
        <f t="shared" si="2"/>
        <v>0.68200000000000216</v>
      </c>
      <c r="M13" s="10"/>
      <c r="N13" s="10"/>
      <c r="O13" s="10">
        <v>50</v>
      </c>
      <c r="P13" s="10">
        <f t="shared" si="3"/>
        <v>7.0964</v>
      </c>
      <c r="Q13" s="4"/>
      <c r="R13" s="4"/>
      <c r="S13" s="10"/>
      <c r="T13" s="10">
        <f t="shared" si="4"/>
        <v>18.342962628938615</v>
      </c>
      <c r="U13" s="10">
        <f t="shared" si="5"/>
        <v>18.342962628938615</v>
      </c>
      <c r="V13" s="10">
        <v>12.5922</v>
      </c>
      <c r="W13" s="10">
        <v>9.5687999999999995</v>
      </c>
      <c r="X13" s="10">
        <v>11.07</v>
      </c>
      <c r="Y13" s="10">
        <v>13.0014</v>
      </c>
      <c r="Z13" s="10">
        <v>10.582800000000001</v>
      </c>
      <c r="AA13" s="10">
        <v>11.789199999999999</v>
      </c>
      <c r="AB13" s="10">
        <v>13.300800000000001</v>
      </c>
      <c r="AC13" s="10">
        <v>8.9702000000000002</v>
      </c>
      <c r="AD13" s="10">
        <v>11.081200000000001</v>
      </c>
      <c r="AE13" s="10">
        <v>8.1013999999999999</v>
      </c>
      <c r="AF13" s="10"/>
      <c r="AG13" s="10">
        <f t="shared" si="6"/>
        <v>0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x14ac:dyDescent="0.25">
      <c r="A14" s="10" t="s">
        <v>49</v>
      </c>
      <c r="B14" s="10" t="s">
        <v>37</v>
      </c>
      <c r="C14" s="10">
        <v>61</v>
      </c>
      <c r="D14" s="10">
        <v>120</v>
      </c>
      <c r="E14" s="10">
        <v>63</v>
      </c>
      <c r="F14" s="10">
        <v>96</v>
      </c>
      <c r="G14" s="7">
        <v>0.25</v>
      </c>
      <c r="H14" s="10">
        <v>120</v>
      </c>
      <c r="I14" s="10" t="s">
        <v>38</v>
      </c>
      <c r="J14" s="10"/>
      <c r="K14" s="10">
        <v>63</v>
      </c>
      <c r="L14" s="10">
        <f t="shared" si="2"/>
        <v>0</v>
      </c>
      <c r="M14" s="10"/>
      <c r="N14" s="10"/>
      <c r="O14" s="10">
        <v>26</v>
      </c>
      <c r="P14" s="10">
        <f t="shared" si="3"/>
        <v>12.6</v>
      </c>
      <c r="Q14" s="4">
        <f t="shared" si="7"/>
        <v>54.400000000000006</v>
      </c>
      <c r="R14" s="4"/>
      <c r="S14" s="10"/>
      <c r="T14" s="10">
        <f t="shared" si="4"/>
        <v>14</v>
      </c>
      <c r="U14" s="10">
        <f t="shared" si="5"/>
        <v>9.6825396825396837</v>
      </c>
      <c r="V14" s="10">
        <v>14.2</v>
      </c>
      <c r="W14" s="10">
        <v>16.2</v>
      </c>
      <c r="X14" s="10">
        <v>14</v>
      </c>
      <c r="Y14" s="10">
        <v>18.2</v>
      </c>
      <c r="Z14" s="10">
        <v>13</v>
      </c>
      <c r="AA14" s="10">
        <v>7.6</v>
      </c>
      <c r="AB14" s="10">
        <v>23.4</v>
      </c>
      <c r="AC14" s="10">
        <v>18</v>
      </c>
      <c r="AD14" s="10">
        <v>20.8</v>
      </c>
      <c r="AE14" s="10">
        <v>12.4</v>
      </c>
      <c r="AF14" s="10" t="s">
        <v>47</v>
      </c>
      <c r="AG14" s="10">
        <f t="shared" si="6"/>
        <v>13.600000000000001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25">
      <c r="A15" s="10" t="s">
        <v>50</v>
      </c>
      <c r="B15" s="10" t="s">
        <v>37</v>
      </c>
      <c r="C15" s="10">
        <v>179</v>
      </c>
      <c r="D15" s="10">
        <v>271</v>
      </c>
      <c r="E15" s="10">
        <v>219</v>
      </c>
      <c r="F15" s="10">
        <v>200</v>
      </c>
      <c r="G15" s="7">
        <v>0.4</v>
      </c>
      <c r="H15" s="10">
        <v>60</v>
      </c>
      <c r="I15" s="10" t="s">
        <v>38</v>
      </c>
      <c r="J15" s="10"/>
      <c r="K15" s="10">
        <v>222</v>
      </c>
      <c r="L15" s="10">
        <f t="shared" si="2"/>
        <v>-3</v>
      </c>
      <c r="M15" s="10"/>
      <c r="N15" s="10"/>
      <c r="O15" s="10">
        <v>80</v>
      </c>
      <c r="P15" s="10">
        <f t="shared" si="3"/>
        <v>43.8</v>
      </c>
      <c r="Q15" s="4">
        <f t="shared" si="7"/>
        <v>333.19999999999993</v>
      </c>
      <c r="R15" s="4"/>
      <c r="S15" s="10"/>
      <c r="T15" s="10">
        <f t="shared" si="4"/>
        <v>14</v>
      </c>
      <c r="U15" s="10">
        <f t="shared" si="5"/>
        <v>6.3926940639269407</v>
      </c>
      <c r="V15" s="10">
        <v>45.8</v>
      </c>
      <c r="W15" s="10">
        <v>45</v>
      </c>
      <c r="X15" s="10">
        <v>39.200000000000003</v>
      </c>
      <c r="Y15" s="10">
        <v>50.8</v>
      </c>
      <c r="Z15" s="10">
        <v>35</v>
      </c>
      <c r="AA15" s="10">
        <v>35.200000000000003</v>
      </c>
      <c r="AB15" s="10">
        <v>33.200000000000003</v>
      </c>
      <c r="AC15" s="10">
        <v>30.4</v>
      </c>
      <c r="AD15" s="10">
        <v>38.6</v>
      </c>
      <c r="AE15" s="10">
        <v>42.4</v>
      </c>
      <c r="AF15" s="10" t="s">
        <v>47</v>
      </c>
      <c r="AG15" s="10">
        <f t="shared" si="6"/>
        <v>133.27999999999997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x14ac:dyDescent="0.25">
      <c r="A16" s="10" t="s">
        <v>51</v>
      </c>
      <c r="B16" s="10" t="s">
        <v>41</v>
      </c>
      <c r="C16" s="10">
        <v>309.55799999999999</v>
      </c>
      <c r="D16" s="10">
        <v>328.04899999999998</v>
      </c>
      <c r="E16" s="10">
        <v>267.43900000000002</v>
      </c>
      <c r="F16" s="10">
        <v>338.33100000000002</v>
      </c>
      <c r="G16" s="7">
        <v>1</v>
      </c>
      <c r="H16" s="10">
        <v>45</v>
      </c>
      <c r="I16" s="10" t="s">
        <v>38</v>
      </c>
      <c r="J16" s="10"/>
      <c r="K16" s="10">
        <v>254.54499999999999</v>
      </c>
      <c r="L16" s="10">
        <f t="shared" si="2"/>
        <v>12.894000000000034</v>
      </c>
      <c r="M16" s="10"/>
      <c r="N16" s="10"/>
      <c r="O16" s="10">
        <v>100</v>
      </c>
      <c r="P16" s="10">
        <f t="shared" si="3"/>
        <v>53.487800000000007</v>
      </c>
      <c r="Q16" s="4">
        <f t="shared" si="7"/>
        <v>310.49820000000011</v>
      </c>
      <c r="R16" s="4"/>
      <c r="S16" s="10"/>
      <c r="T16" s="10">
        <f t="shared" si="4"/>
        <v>14</v>
      </c>
      <c r="U16" s="10">
        <f t="shared" si="5"/>
        <v>8.1949715636088971</v>
      </c>
      <c r="V16" s="10">
        <v>50.168999999999997</v>
      </c>
      <c r="W16" s="10">
        <v>54.9054</v>
      </c>
      <c r="X16" s="10">
        <v>60.539200000000008</v>
      </c>
      <c r="Y16" s="10">
        <v>49.594000000000001</v>
      </c>
      <c r="Z16" s="10">
        <v>55.683399999999992</v>
      </c>
      <c r="AA16" s="10">
        <v>49.023600000000002</v>
      </c>
      <c r="AB16" s="10">
        <v>51.980200000000004</v>
      </c>
      <c r="AC16" s="10">
        <v>40.6248</v>
      </c>
      <c r="AD16" s="10">
        <v>40.662199999999999</v>
      </c>
      <c r="AE16" s="10">
        <v>46.477200000000003</v>
      </c>
      <c r="AF16" s="10"/>
      <c r="AG16" s="10">
        <f t="shared" si="6"/>
        <v>310.49820000000011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1:48" x14ac:dyDescent="0.25">
      <c r="A17" s="10" t="s">
        <v>52</v>
      </c>
      <c r="B17" s="10" t="s">
        <v>37</v>
      </c>
      <c r="C17" s="10">
        <v>244</v>
      </c>
      <c r="D17" s="10">
        <v>237</v>
      </c>
      <c r="E17" s="10">
        <v>232</v>
      </c>
      <c r="F17" s="10">
        <v>205</v>
      </c>
      <c r="G17" s="7">
        <v>0.12</v>
      </c>
      <c r="H17" s="10">
        <v>60</v>
      </c>
      <c r="I17" s="9" t="s">
        <v>53</v>
      </c>
      <c r="J17" s="10"/>
      <c r="K17" s="10">
        <v>232</v>
      </c>
      <c r="L17" s="10">
        <f t="shared" si="2"/>
        <v>0</v>
      </c>
      <c r="M17" s="10"/>
      <c r="N17" s="10"/>
      <c r="O17" s="10"/>
      <c r="P17" s="10">
        <f t="shared" si="3"/>
        <v>46.4</v>
      </c>
      <c r="Q17" s="4">
        <f>13*P17-O17-F17</f>
        <v>398.19999999999993</v>
      </c>
      <c r="R17" s="4"/>
      <c r="S17" s="10"/>
      <c r="T17" s="10">
        <f t="shared" si="4"/>
        <v>12.999999999999998</v>
      </c>
      <c r="U17" s="10">
        <f t="shared" si="5"/>
        <v>4.4181034482758621</v>
      </c>
      <c r="V17" s="10">
        <v>34.4</v>
      </c>
      <c r="W17" s="10">
        <v>43.2</v>
      </c>
      <c r="X17" s="10">
        <v>42.2</v>
      </c>
      <c r="Y17" s="10">
        <v>67.400000000000006</v>
      </c>
      <c r="Z17" s="10">
        <v>104.6</v>
      </c>
      <c r="AA17" s="10">
        <v>17</v>
      </c>
      <c r="AB17" s="10">
        <v>58.8</v>
      </c>
      <c r="AC17" s="10">
        <v>44.4</v>
      </c>
      <c r="AD17" s="10">
        <v>35</v>
      </c>
      <c r="AE17" s="10">
        <v>36</v>
      </c>
      <c r="AF17" s="10" t="s">
        <v>47</v>
      </c>
      <c r="AG17" s="10">
        <f t="shared" si="6"/>
        <v>47.783999999999992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x14ac:dyDescent="0.25">
      <c r="A18" s="10" t="s">
        <v>54</v>
      </c>
      <c r="B18" s="10" t="s">
        <v>37</v>
      </c>
      <c r="C18" s="10">
        <v>121</v>
      </c>
      <c r="D18" s="10">
        <v>104</v>
      </c>
      <c r="E18" s="10">
        <v>163</v>
      </c>
      <c r="F18" s="10">
        <v>-1</v>
      </c>
      <c r="G18" s="7">
        <v>0.25</v>
      </c>
      <c r="H18" s="10">
        <v>120</v>
      </c>
      <c r="I18" s="10" t="s">
        <v>38</v>
      </c>
      <c r="J18" s="10"/>
      <c r="K18" s="10">
        <v>194</v>
      </c>
      <c r="L18" s="10">
        <f t="shared" si="2"/>
        <v>-31</v>
      </c>
      <c r="M18" s="10"/>
      <c r="N18" s="10"/>
      <c r="O18" s="10">
        <v>80</v>
      </c>
      <c r="P18" s="10">
        <f t="shared" si="3"/>
        <v>32.6</v>
      </c>
      <c r="Q18" s="4">
        <f>11*P18-O18-F18</f>
        <v>279.60000000000002</v>
      </c>
      <c r="R18" s="4"/>
      <c r="S18" s="10"/>
      <c r="T18" s="10">
        <f t="shared" si="4"/>
        <v>11</v>
      </c>
      <c r="U18" s="10">
        <f t="shared" si="5"/>
        <v>2.4233128834355826</v>
      </c>
      <c r="V18" s="10">
        <v>24.2</v>
      </c>
      <c r="W18" s="10">
        <v>31.6</v>
      </c>
      <c r="X18" s="10">
        <v>33.4</v>
      </c>
      <c r="Y18" s="10">
        <v>21.4</v>
      </c>
      <c r="Z18" s="10">
        <v>27.8</v>
      </c>
      <c r="AA18" s="10">
        <v>16.600000000000001</v>
      </c>
      <c r="AB18" s="10">
        <v>18.399999999999999</v>
      </c>
      <c r="AC18" s="10">
        <v>17.2</v>
      </c>
      <c r="AD18" s="10">
        <v>21</v>
      </c>
      <c r="AE18" s="10">
        <v>14.6</v>
      </c>
      <c r="AF18" s="10" t="s">
        <v>47</v>
      </c>
      <c r="AG18" s="10">
        <f t="shared" si="6"/>
        <v>69.900000000000006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8" x14ac:dyDescent="0.25">
      <c r="A19" s="10" t="s">
        <v>55</v>
      </c>
      <c r="B19" s="10" t="s">
        <v>37</v>
      </c>
      <c r="C19" s="10">
        <v>16</v>
      </c>
      <c r="D19" s="10">
        <v>2</v>
      </c>
      <c r="E19" s="10">
        <v>7</v>
      </c>
      <c r="F19" s="10">
        <v>10</v>
      </c>
      <c r="G19" s="7">
        <v>0.25</v>
      </c>
      <c r="H19" s="10">
        <v>120</v>
      </c>
      <c r="I19" s="10" t="s">
        <v>38</v>
      </c>
      <c r="J19" s="10"/>
      <c r="K19" s="10">
        <v>7</v>
      </c>
      <c r="L19" s="10">
        <f t="shared" si="2"/>
        <v>0</v>
      </c>
      <c r="M19" s="10"/>
      <c r="N19" s="10"/>
      <c r="O19" s="10"/>
      <c r="P19" s="10">
        <f t="shared" si="3"/>
        <v>1.4</v>
      </c>
      <c r="Q19" s="4">
        <f t="shared" si="7"/>
        <v>9.5999999999999979</v>
      </c>
      <c r="R19" s="4"/>
      <c r="S19" s="10"/>
      <c r="T19" s="10">
        <f t="shared" si="4"/>
        <v>14</v>
      </c>
      <c r="U19" s="10">
        <f t="shared" si="5"/>
        <v>7.1428571428571432</v>
      </c>
      <c r="V19" s="10">
        <v>2.4</v>
      </c>
      <c r="W19" s="10">
        <v>0.8</v>
      </c>
      <c r="X19" s="10">
        <v>0</v>
      </c>
      <c r="Y19" s="10">
        <v>0</v>
      </c>
      <c r="Z19" s="10">
        <v>0.4</v>
      </c>
      <c r="AA19" s="10">
        <v>0.8</v>
      </c>
      <c r="AB19" s="10">
        <v>0</v>
      </c>
      <c r="AC19" s="10">
        <v>0</v>
      </c>
      <c r="AD19" s="10">
        <v>0</v>
      </c>
      <c r="AE19" s="10">
        <v>0</v>
      </c>
      <c r="AF19" s="10" t="s">
        <v>56</v>
      </c>
      <c r="AG19" s="10">
        <f t="shared" si="6"/>
        <v>2.3999999999999995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x14ac:dyDescent="0.25">
      <c r="A20" s="10" t="s">
        <v>57</v>
      </c>
      <c r="B20" s="10" t="s">
        <v>41</v>
      </c>
      <c r="C20" s="10">
        <v>24.32</v>
      </c>
      <c r="D20" s="10">
        <v>8.4740000000000002</v>
      </c>
      <c r="E20" s="10">
        <v>3.9420000000000002</v>
      </c>
      <c r="F20" s="10">
        <v>27.872</v>
      </c>
      <c r="G20" s="7">
        <v>1</v>
      </c>
      <c r="H20" s="10">
        <v>120</v>
      </c>
      <c r="I20" s="10" t="s">
        <v>38</v>
      </c>
      <c r="J20" s="10"/>
      <c r="K20" s="10">
        <v>3.98</v>
      </c>
      <c r="L20" s="10">
        <f t="shared" si="2"/>
        <v>-3.7999999999999812E-2</v>
      </c>
      <c r="M20" s="10"/>
      <c r="N20" s="10"/>
      <c r="O20" s="10"/>
      <c r="P20" s="10">
        <f t="shared" si="3"/>
        <v>0.78839999999999999</v>
      </c>
      <c r="Q20" s="4"/>
      <c r="R20" s="4"/>
      <c r="S20" s="10"/>
      <c r="T20" s="10">
        <f t="shared" si="4"/>
        <v>35.352612886859461</v>
      </c>
      <c r="U20" s="10">
        <f t="shared" si="5"/>
        <v>35.352612886859461</v>
      </c>
      <c r="V20" s="10">
        <v>2.0198</v>
      </c>
      <c r="W20" s="10">
        <v>2.113</v>
      </c>
      <c r="X20" s="10">
        <v>2.2153999999999998</v>
      </c>
      <c r="Y20" s="10">
        <v>2.5042</v>
      </c>
      <c r="Z20" s="10">
        <v>2.4940000000000002</v>
      </c>
      <c r="AA20" s="10">
        <v>1.0032000000000001</v>
      </c>
      <c r="AB20" s="10">
        <v>1.3997999999999999</v>
      </c>
      <c r="AC20" s="10">
        <v>2.2831999999999999</v>
      </c>
      <c r="AD20" s="10">
        <v>2.6907999999999999</v>
      </c>
      <c r="AE20" s="10">
        <v>1.8824000000000001</v>
      </c>
      <c r="AF20" s="19" t="s">
        <v>152</v>
      </c>
      <c r="AG20" s="10">
        <f t="shared" si="6"/>
        <v>0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x14ac:dyDescent="0.25">
      <c r="A21" s="10" t="s">
        <v>58</v>
      </c>
      <c r="B21" s="10" t="s">
        <v>37</v>
      </c>
      <c r="C21" s="10">
        <v>31</v>
      </c>
      <c r="D21" s="10">
        <v>409</v>
      </c>
      <c r="E21" s="10">
        <v>144</v>
      </c>
      <c r="F21" s="10">
        <v>261</v>
      </c>
      <c r="G21" s="7">
        <v>0.4</v>
      </c>
      <c r="H21" s="10">
        <v>45</v>
      </c>
      <c r="I21" s="10" t="s">
        <v>38</v>
      </c>
      <c r="J21" s="10"/>
      <c r="K21" s="10">
        <v>229</v>
      </c>
      <c r="L21" s="10">
        <f t="shared" si="2"/>
        <v>-85</v>
      </c>
      <c r="M21" s="10"/>
      <c r="N21" s="10"/>
      <c r="O21" s="10">
        <v>46</v>
      </c>
      <c r="P21" s="10">
        <f t="shared" si="3"/>
        <v>28.8</v>
      </c>
      <c r="Q21" s="4">
        <f t="shared" si="7"/>
        <v>96.199999999999989</v>
      </c>
      <c r="R21" s="4"/>
      <c r="S21" s="10"/>
      <c r="T21" s="10">
        <f t="shared" si="4"/>
        <v>14</v>
      </c>
      <c r="U21" s="10">
        <f t="shared" si="5"/>
        <v>10.659722222222221</v>
      </c>
      <c r="V21" s="10">
        <v>32</v>
      </c>
      <c r="W21" s="10">
        <v>39.6</v>
      </c>
      <c r="X21" s="10">
        <v>30.2</v>
      </c>
      <c r="Y21" s="10">
        <v>12.2</v>
      </c>
      <c r="Z21" s="10">
        <v>47.4</v>
      </c>
      <c r="AA21" s="10">
        <v>17.2</v>
      </c>
      <c r="AB21" s="10">
        <v>30.6</v>
      </c>
      <c r="AC21" s="10">
        <v>40.799999999999997</v>
      </c>
      <c r="AD21" s="10">
        <v>45.8</v>
      </c>
      <c r="AE21" s="10">
        <v>17</v>
      </c>
      <c r="AF21" s="10" t="s">
        <v>47</v>
      </c>
      <c r="AG21" s="10">
        <f t="shared" si="6"/>
        <v>38.479999999999997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x14ac:dyDescent="0.25">
      <c r="A22" s="10" t="s">
        <v>59</v>
      </c>
      <c r="B22" s="10" t="s">
        <v>41</v>
      </c>
      <c r="C22" s="10">
        <v>216.65799999999999</v>
      </c>
      <c r="D22" s="10">
        <v>435.19499999999999</v>
      </c>
      <c r="E22" s="10">
        <v>210.73400000000001</v>
      </c>
      <c r="F22" s="10">
        <v>279.399</v>
      </c>
      <c r="G22" s="7">
        <v>1</v>
      </c>
      <c r="H22" s="10">
        <v>60</v>
      </c>
      <c r="I22" s="10" t="s">
        <v>38</v>
      </c>
      <c r="J22" s="10"/>
      <c r="K22" s="10">
        <v>327</v>
      </c>
      <c r="L22" s="10">
        <f t="shared" si="2"/>
        <v>-116.26599999999999</v>
      </c>
      <c r="M22" s="10"/>
      <c r="N22" s="10"/>
      <c r="O22" s="10">
        <v>220</v>
      </c>
      <c r="P22" s="10">
        <f t="shared" si="3"/>
        <v>42.146799999999999</v>
      </c>
      <c r="Q22" s="4">
        <f t="shared" si="7"/>
        <v>90.656200000000013</v>
      </c>
      <c r="R22" s="4"/>
      <c r="S22" s="10"/>
      <c r="T22" s="10">
        <f t="shared" si="4"/>
        <v>14</v>
      </c>
      <c r="U22" s="10">
        <f t="shared" si="5"/>
        <v>11.849037174827034</v>
      </c>
      <c r="V22" s="10">
        <v>45.566600000000001</v>
      </c>
      <c r="W22" s="10">
        <v>47.510800000000003</v>
      </c>
      <c r="X22" s="10">
        <v>54.686400000000013</v>
      </c>
      <c r="Y22" s="10">
        <v>42.425400000000003</v>
      </c>
      <c r="Z22" s="10">
        <v>49.172600000000003</v>
      </c>
      <c r="AA22" s="10">
        <v>57.009799999999998</v>
      </c>
      <c r="AB22" s="10">
        <v>47.7958</v>
      </c>
      <c r="AC22" s="10">
        <v>43.544600000000003</v>
      </c>
      <c r="AD22" s="10">
        <v>51.598799999999997</v>
      </c>
      <c r="AE22" s="10">
        <v>55.249600000000001</v>
      </c>
      <c r="AF22" s="10"/>
      <c r="AG22" s="10">
        <f t="shared" si="6"/>
        <v>90.656200000000013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x14ac:dyDescent="0.25">
      <c r="A23" s="10" t="s">
        <v>60</v>
      </c>
      <c r="B23" s="10" t="s">
        <v>37</v>
      </c>
      <c r="C23" s="10">
        <v>42</v>
      </c>
      <c r="D23" s="10">
        <v>72</v>
      </c>
      <c r="E23" s="10">
        <v>51</v>
      </c>
      <c r="F23" s="10">
        <v>51</v>
      </c>
      <c r="G23" s="7">
        <v>0.22</v>
      </c>
      <c r="H23" s="10">
        <v>120</v>
      </c>
      <c r="I23" s="10" t="s">
        <v>38</v>
      </c>
      <c r="J23" s="10"/>
      <c r="K23" s="10">
        <v>55</v>
      </c>
      <c r="L23" s="10">
        <f t="shared" si="2"/>
        <v>-4</v>
      </c>
      <c r="M23" s="10"/>
      <c r="N23" s="10"/>
      <c r="O23" s="10">
        <v>24</v>
      </c>
      <c r="P23" s="10">
        <f t="shared" si="3"/>
        <v>10.199999999999999</v>
      </c>
      <c r="Q23" s="4">
        <f t="shared" si="7"/>
        <v>67.799999999999983</v>
      </c>
      <c r="R23" s="4"/>
      <c r="S23" s="10"/>
      <c r="T23" s="10">
        <f t="shared" si="4"/>
        <v>14</v>
      </c>
      <c r="U23" s="10">
        <f t="shared" si="5"/>
        <v>7.3529411764705888</v>
      </c>
      <c r="V23" s="10">
        <v>9.1999999999999993</v>
      </c>
      <c r="W23" s="10">
        <v>9</v>
      </c>
      <c r="X23" s="10">
        <v>9.4</v>
      </c>
      <c r="Y23" s="10">
        <v>10.8</v>
      </c>
      <c r="Z23" s="10">
        <v>7.8</v>
      </c>
      <c r="AA23" s="10">
        <v>9.1999999999999993</v>
      </c>
      <c r="AB23" s="10">
        <v>9</v>
      </c>
      <c r="AC23" s="10">
        <v>9.8000000000000007</v>
      </c>
      <c r="AD23" s="10">
        <v>10.4</v>
      </c>
      <c r="AE23" s="10">
        <v>7.8</v>
      </c>
      <c r="AF23" s="10"/>
      <c r="AG23" s="10">
        <f t="shared" si="6"/>
        <v>14.915999999999997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x14ac:dyDescent="0.25">
      <c r="A24" s="10" t="s">
        <v>61</v>
      </c>
      <c r="B24" s="10" t="s">
        <v>37</v>
      </c>
      <c r="C24" s="10">
        <v>84</v>
      </c>
      <c r="D24" s="10"/>
      <c r="E24" s="10">
        <v>13</v>
      </c>
      <c r="F24" s="10">
        <v>67</v>
      </c>
      <c r="G24" s="7">
        <v>0.4</v>
      </c>
      <c r="H24" s="10">
        <v>60</v>
      </c>
      <c r="I24" s="10" t="s">
        <v>38</v>
      </c>
      <c r="J24" s="10"/>
      <c r="K24" s="10">
        <v>13</v>
      </c>
      <c r="L24" s="10">
        <f t="shared" si="2"/>
        <v>0</v>
      </c>
      <c r="M24" s="10"/>
      <c r="N24" s="10"/>
      <c r="O24" s="10"/>
      <c r="P24" s="10">
        <f t="shared" si="3"/>
        <v>2.6</v>
      </c>
      <c r="Q24" s="4"/>
      <c r="R24" s="4"/>
      <c r="S24" s="10"/>
      <c r="T24" s="10">
        <f t="shared" si="4"/>
        <v>25.76923076923077</v>
      </c>
      <c r="U24" s="10">
        <f t="shared" si="5"/>
        <v>25.76923076923077</v>
      </c>
      <c r="V24" s="10">
        <v>2.6</v>
      </c>
      <c r="W24" s="10">
        <v>1.8</v>
      </c>
      <c r="X24" s="10">
        <v>7.8</v>
      </c>
      <c r="Y24" s="10">
        <v>8</v>
      </c>
      <c r="Z24" s="10">
        <v>5.4</v>
      </c>
      <c r="AA24" s="10">
        <v>1.4</v>
      </c>
      <c r="AB24" s="10">
        <v>9.8000000000000007</v>
      </c>
      <c r="AC24" s="10">
        <v>0</v>
      </c>
      <c r="AD24" s="10">
        <v>0</v>
      </c>
      <c r="AE24" s="10">
        <v>0</v>
      </c>
      <c r="AF24" s="19" t="s">
        <v>152</v>
      </c>
      <c r="AG24" s="10">
        <f t="shared" si="6"/>
        <v>0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x14ac:dyDescent="0.25">
      <c r="A25" s="10" t="s">
        <v>62</v>
      </c>
      <c r="B25" s="10" t="s">
        <v>37</v>
      </c>
      <c r="C25" s="10">
        <v>7</v>
      </c>
      <c r="D25" s="10">
        <v>30</v>
      </c>
      <c r="E25" s="10">
        <v>17</v>
      </c>
      <c r="F25" s="10">
        <v>20</v>
      </c>
      <c r="G25" s="7">
        <v>0.09</v>
      </c>
      <c r="H25" s="10">
        <v>60</v>
      </c>
      <c r="I25" s="10" t="s">
        <v>38</v>
      </c>
      <c r="J25" s="10"/>
      <c r="K25" s="10">
        <v>30</v>
      </c>
      <c r="L25" s="10">
        <f t="shared" si="2"/>
        <v>-13</v>
      </c>
      <c r="M25" s="10"/>
      <c r="N25" s="10"/>
      <c r="O25" s="10">
        <v>20</v>
      </c>
      <c r="P25" s="10">
        <f t="shared" si="3"/>
        <v>3.4</v>
      </c>
      <c r="Q25" s="4">
        <f t="shared" si="7"/>
        <v>7.6000000000000014</v>
      </c>
      <c r="R25" s="4"/>
      <c r="S25" s="10"/>
      <c r="T25" s="10">
        <f t="shared" si="4"/>
        <v>14</v>
      </c>
      <c r="U25" s="10">
        <f t="shared" si="5"/>
        <v>11.764705882352942</v>
      </c>
      <c r="V25" s="10">
        <v>4.8</v>
      </c>
      <c r="W25" s="10">
        <v>3</v>
      </c>
      <c r="X25" s="10">
        <v>4.8</v>
      </c>
      <c r="Y25" s="10">
        <v>1.8</v>
      </c>
      <c r="Z25" s="10">
        <v>4.8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 t="s">
        <v>56</v>
      </c>
      <c r="AG25" s="10">
        <f t="shared" si="6"/>
        <v>0.68400000000000005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x14ac:dyDescent="0.25">
      <c r="A26" s="10" t="s">
        <v>63</v>
      </c>
      <c r="B26" s="10" t="s">
        <v>37</v>
      </c>
      <c r="C26" s="10">
        <v>95</v>
      </c>
      <c r="D26" s="10">
        <v>197</v>
      </c>
      <c r="E26" s="10">
        <v>87</v>
      </c>
      <c r="F26" s="10">
        <v>147</v>
      </c>
      <c r="G26" s="7">
        <v>0.09</v>
      </c>
      <c r="H26" s="10">
        <v>45</v>
      </c>
      <c r="I26" s="10" t="s">
        <v>38</v>
      </c>
      <c r="J26" s="10"/>
      <c r="K26" s="10">
        <v>186</v>
      </c>
      <c r="L26" s="10">
        <f t="shared" si="2"/>
        <v>-99</v>
      </c>
      <c r="M26" s="10"/>
      <c r="N26" s="10"/>
      <c r="O26" s="10">
        <v>120</v>
      </c>
      <c r="P26" s="10">
        <f t="shared" si="3"/>
        <v>17.399999999999999</v>
      </c>
      <c r="Q26" s="4"/>
      <c r="R26" s="4"/>
      <c r="S26" s="10"/>
      <c r="T26" s="10">
        <f t="shared" si="4"/>
        <v>15.344827586206899</v>
      </c>
      <c r="U26" s="10">
        <f t="shared" si="5"/>
        <v>15.344827586206899</v>
      </c>
      <c r="V26" s="10">
        <v>28.6</v>
      </c>
      <c r="W26" s="10">
        <v>17.399999999999999</v>
      </c>
      <c r="X26" s="10">
        <v>21.6</v>
      </c>
      <c r="Y26" s="10">
        <v>27</v>
      </c>
      <c r="Z26" s="10">
        <v>17.399999999999999</v>
      </c>
      <c r="AA26" s="10">
        <v>4</v>
      </c>
      <c r="AB26" s="10">
        <v>37</v>
      </c>
      <c r="AC26" s="10">
        <v>28.4</v>
      </c>
      <c r="AD26" s="10">
        <v>31.8</v>
      </c>
      <c r="AE26" s="10">
        <v>4</v>
      </c>
      <c r="AF26" s="10" t="s">
        <v>47</v>
      </c>
      <c r="AG26" s="10">
        <f t="shared" si="6"/>
        <v>0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1:48" x14ac:dyDescent="0.25">
      <c r="A27" s="10" t="s">
        <v>64</v>
      </c>
      <c r="B27" s="10" t="s">
        <v>37</v>
      </c>
      <c r="C27" s="10">
        <v>270</v>
      </c>
      <c r="D27" s="10">
        <v>43</v>
      </c>
      <c r="E27" s="10">
        <v>122</v>
      </c>
      <c r="F27" s="10">
        <v>165</v>
      </c>
      <c r="G27" s="7">
        <v>0.4</v>
      </c>
      <c r="H27" s="10" t="e">
        <v>#N/A</v>
      </c>
      <c r="I27" s="10" t="s">
        <v>38</v>
      </c>
      <c r="J27" s="10"/>
      <c r="K27" s="10">
        <v>122</v>
      </c>
      <c r="L27" s="10">
        <f t="shared" si="2"/>
        <v>0</v>
      </c>
      <c r="M27" s="10"/>
      <c r="N27" s="10"/>
      <c r="O27" s="10">
        <v>40</v>
      </c>
      <c r="P27" s="10">
        <f t="shared" si="3"/>
        <v>24.4</v>
      </c>
      <c r="Q27" s="4">
        <f t="shared" si="7"/>
        <v>136.59999999999997</v>
      </c>
      <c r="R27" s="4"/>
      <c r="S27" s="10"/>
      <c r="T27" s="10">
        <f t="shared" si="4"/>
        <v>14</v>
      </c>
      <c r="U27" s="10">
        <f t="shared" si="5"/>
        <v>8.4016393442622963</v>
      </c>
      <c r="V27" s="10">
        <v>23.2</v>
      </c>
      <c r="W27" s="10">
        <v>9.6</v>
      </c>
      <c r="X27" s="10">
        <v>43.6</v>
      </c>
      <c r="Y27" s="10">
        <v>12.8</v>
      </c>
      <c r="Z27" s="10">
        <v>37.799999999999997</v>
      </c>
      <c r="AA27" s="10">
        <v>13</v>
      </c>
      <c r="AB27" s="10">
        <v>28.4</v>
      </c>
      <c r="AC27" s="10">
        <v>1.2</v>
      </c>
      <c r="AD27" s="10">
        <v>23.4</v>
      </c>
      <c r="AE27" s="10">
        <v>0</v>
      </c>
      <c r="AF27" s="10" t="s">
        <v>56</v>
      </c>
      <c r="AG27" s="10">
        <f t="shared" si="6"/>
        <v>54.639999999999986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spans="1:48" x14ac:dyDescent="0.25">
      <c r="A28" s="10" t="s">
        <v>65</v>
      </c>
      <c r="B28" s="10" t="s">
        <v>37</v>
      </c>
      <c r="C28" s="10">
        <v>18</v>
      </c>
      <c r="D28" s="10"/>
      <c r="E28" s="10">
        <v>15</v>
      </c>
      <c r="F28" s="10">
        <v>1</v>
      </c>
      <c r="G28" s="7">
        <v>0.15</v>
      </c>
      <c r="H28" s="10">
        <v>45</v>
      </c>
      <c r="I28" s="10" t="s">
        <v>38</v>
      </c>
      <c r="J28" s="10"/>
      <c r="K28" s="10">
        <v>103</v>
      </c>
      <c r="L28" s="10">
        <f t="shared" si="2"/>
        <v>-88</v>
      </c>
      <c r="M28" s="10"/>
      <c r="N28" s="10"/>
      <c r="O28" s="10"/>
      <c r="P28" s="10">
        <f t="shared" si="3"/>
        <v>3</v>
      </c>
      <c r="Q28" s="4">
        <f>10*P28-O28-F28</f>
        <v>29</v>
      </c>
      <c r="R28" s="4"/>
      <c r="S28" s="10"/>
      <c r="T28" s="10">
        <f t="shared" si="4"/>
        <v>10</v>
      </c>
      <c r="U28" s="10">
        <f t="shared" si="5"/>
        <v>0.33333333333333331</v>
      </c>
      <c r="V28" s="10">
        <v>1.4</v>
      </c>
      <c r="W28" s="10">
        <v>1.2</v>
      </c>
      <c r="X28" s="10">
        <v>0</v>
      </c>
      <c r="Y28" s="10">
        <v>1.8</v>
      </c>
      <c r="Z28" s="10">
        <v>0.8</v>
      </c>
      <c r="AA28" s="10">
        <v>2.4</v>
      </c>
      <c r="AB28" s="10">
        <v>0.6</v>
      </c>
      <c r="AC28" s="10">
        <v>0</v>
      </c>
      <c r="AD28" s="10">
        <v>0</v>
      </c>
      <c r="AE28" s="10">
        <v>0</v>
      </c>
      <c r="AF28" s="10" t="s">
        <v>56</v>
      </c>
      <c r="AG28" s="10">
        <f t="shared" si="6"/>
        <v>4.3499999999999996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spans="1:48" x14ac:dyDescent="0.25">
      <c r="A29" s="10" t="s">
        <v>66</v>
      </c>
      <c r="B29" s="10" t="s">
        <v>41</v>
      </c>
      <c r="C29" s="10">
        <v>315.08699999999999</v>
      </c>
      <c r="D29" s="10">
        <v>504.09500000000003</v>
      </c>
      <c r="E29" s="10">
        <v>264.892</v>
      </c>
      <c r="F29" s="10">
        <v>536.721</v>
      </c>
      <c r="G29" s="7">
        <v>1</v>
      </c>
      <c r="H29" s="10">
        <v>45</v>
      </c>
      <c r="I29" s="10" t="s">
        <v>38</v>
      </c>
      <c r="J29" s="10"/>
      <c r="K29" s="10">
        <v>254.86099999999999</v>
      </c>
      <c r="L29" s="10">
        <f t="shared" si="2"/>
        <v>10.031000000000006</v>
      </c>
      <c r="M29" s="10"/>
      <c r="N29" s="10"/>
      <c r="O29" s="10">
        <v>210</v>
      </c>
      <c r="P29" s="10">
        <f t="shared" si="3"/>
        <v>52.978400000000001</v>
      </c>
      <c r="Q29" s="4"/>
      <c r="R29" s="4"/>
      <c r="S29" s="10"/>
      <c r="T29" s="10">
        <f t="shared" si="4"/>
        <v>14.094819775606663</v>
      </c>
      <c r="U29" s="10">
        <f t="shared" si="5"/>
        <v>14.094819775606663</v>
      </c>
      <c r="V29" s="10">
        <v>70.369399999999999</v>
      </c>
      <c r="W29" s="10">
        <v>63.959600000000002</v>
      </c>
      <c r="X29" s="10">
        <v>69.581400000000002</v>
      </c>
      <c r="Y29" s="10">
        <v>53.373800000000003</v>
      </c>
      <c r="Z29" s="10">
        <v>62.375599999999999</v>
      </c>
      <c r="AA29" s="10">
        <v>69.774799999999999</v>
      </c>
      <c r="AB29" s="10">
        <v>49.607799999999997</v>
      </c>
      <c r="AC29" s="10">
        <v>47.178400000000003</v>
      </c>
      <c r="AD29" s="10">
        <v>48.515799999999999</v>
      </c>
      <c r="AE29" s="10">
        <v>46.853400000000001</v>
      </c>
      <c r="AF29" s="10"/>
      <c r="AG29" s="10">
        <f t="shared" si="6"/>
        <v>0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x14ac:dyDescent="0.25">
      <c r="A30" s="10" t="s">
        <v>67</v>
      </c>
      <c r="B30" s="10" t="s">
        <v>37</v>
      </c>
      <c r="C30" s="10">
        <v>81</v>
      </c>
      <c r="D30" s="10">
        <v>151</v>
      </c>
      <c r="E30" s="10">
        <v>55</v>
      </c>
      <c r="F30" s="10">
        <v>116</v>
      </c>
      <c r="G30" s="7">
        <v>0.4</v>
      </c>
      <c r="H30" s="10" t="e">
        <v>#N/A</v>
      </c>
      <c r="I30" s="10" t="s">
        <v>38</v>
      </c>
      <c r="J30" s="10"/>
      <c r="K30" s="10">
        <v>112</v>
      </c>
      <c r="L30" s="10">
        <f t="shared" si="2"/>
        <v>-57</v>
      </c>
      <c r="M30" s="10"/>
      <c r="N30" s="10"/>
      <c r="O30" s="10">
        <v>70</v>
      </c>
      <c r="P30" s="10">
        <f t="shared" si="3"/>
        <v>11</v>
      </c>
      <c r="Q30" s="4"/>
      <c r="R30" s="4"/>
      <c r="S30" s="10"/>
      <c r="T30" s="10">
        <f t="shared" si="4"/>
        <v>16.90909090909091</v>
      </c>
      <c r="U30" s="10">
        <f t="shared" si="5"/>
        <v>16.90909090909091</v>
      </c>
      <c r="V30" s="10">
        <v>19.600000000000001</v>
      </c>
      <c r="W30" s="10">
        <v>18.399999999999999</v>
      </c>
      <c r="X30" s="10">
        <v>20.2</v>
      </c>
      <c r="Y30" s="10">
        <v>24.8</v>
      </c>
      <c r="Z30" s="10">
        <v>26.8</v>
      </c>
      <c r="AA30" s="10">
        <v>28.4</v>
      </c>
      <c r="AB30" s="10">
        <v>24.2</v>
      </c>
      <c r="AC30" s="10">
        <v>15.8</v>
      </c>
      <c r="AD30" s="10">
        <v>33.799999999999997</v>
      </c>
      <c r="AE30" s="10">
        <v>6.2</v>
      </c>
      <c r="AF30" s="10" t="s">
        <v>47</v>
      </c>
      <c r="AG30" s="10">
        <f t="shared" si="6"/>
        <v>0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spans="1:48" x14ac:dyDescent="0.25">
      <c r="A31" s="10" t="s">
        <v>68</v>
      </c>
      <c r="B31" s="10" t="s">
        <v>37</v>
      </c>
      <c r="C31" s="10">
        <v>19</v>
      </c>
      <c r="D31" s="10">
        <v>10</v>
      </c>
      <c r="E31" s="10">
        <v>24</v>
      </c>
      <c r="F31" s="10"/>
      <c r="G31" s="7">
        <v>0.4</v>
      </c>
      <c r="H31" s="10">
        <v>60</v>
      </c>
      <c r="I31" s="10" t="s">
        <v>38</v>
      </c>
      <c r="J31" s="10"/>
      <c r="K31" s="10">
        <v>49</v>
      </c>
      <c r="L31" s="10">
        <f t="shared" si="2"/>
        <v>-25</v>
      </c>
      <c r="M31" s="10"/>
      <c r="N31" s="10"/>
      <c r="O31" s="10"/>
      <c r="P31" s="10">
        <f t="shared" si="3"/>
        <v>4.8</v>
      </c>
      <c r="Q31" s="4">
        <f>10*P31-O31-F31</f>
        <v>48</v>
      </c>
      <c r="R31" s="4"/>
      <c r="S31" s="10"/>
      <c r="T31" s="10">
        <f t="shared" si="4"/>
        <v>10</v>
      </c>
      <c r="U31" s="10">
        <f t="shared" si="5"/>
        <v>0</v>
      </c>
      <c r="V31" s="10">
        <v>1.6</v>
      </c>
      <c r="W31" s="10">
        <v>1</v>
      </c>
      <c r="X31" s="10">
        <v>2.8</v>
      </c>
      <c r="Y31" s="10">
        <v>2.8</v>
      </c>
      <c r="Z31" s="10">
        <v>3.2</v>
      </c>
      <c r="AA31" s="10">
        <v>1.8</v>
      </c>
      <c r="AB31" s="10">
        <v>6</v>
      </c>
      <c r="AC31" s="10">
        <v>0</v>
      </c>
      <c r="AD31" s="10">
        <v>0</v>
      </c>
      <c r="AE31" s="10">
        <v>0</v>
      </c>
      <c r="AF31" s="10" t="s">
        <v>56</v>
      </c>
      <c r="AG31" s="10">
        <f t="shared" si="6"/>
        <v>19.200000000000003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x14ac:dyDescent="0.25">
      <c r="A32" s="10" t="s">
        <v>69</v>
      </c>
      <c r="B32" s="10" t="s">
        <v>37</v>
      </c>
      <c r="C32" s="10">
        <v>442</v>
      </c>
      <c r="D32" s="10">
        <v>500</v>
      </c>
      <c r="E32" s="10">
        <v>297</v>
      </c>
      <c r="F32" s="10">
        <v>385</v>
      </c>
      <c r="G32" s="7">
        <v>0.4</v>
      </c>
      <c r="H32" s="10">
        <v>60</v>
      </c>
      <c r="I32" s="10" t="s">
        <v>38</v>
      </c>
      <c r="J32" s="10"/>
      <c r="K32" s="10">
        <v>355</v>
      </c>
      <c r="L32" s="10">
        <f t="shared" si="2"/>
        <v>-58</v>
      </c>
      <c r="M32" s="10"/>
      <c r="N32" s="10"/>
      <c r="O32" s="10">
        <v>120</v>
      </c>
      <c r="P32" s="10">
        <f t="shared" si="3"/>
        <v>59.4</v>
      </c>
      <c r="Q32" s="4">
        <f t="shared" si="7"/>
        <v>326.60000000000002</v>
      </c>
      <c r="R32" s="4"/>
      <c r="S32" s="10"/>
      <c r="T32" s="10">
        <f t="shared" si="4"/>
        <v>14</v>
      </c>
      <c r="U32" s="10">
        <f t="shared" si="5"/>
        <v>8.5016835016835017</v>
      </c>
      <c r="V32" s="10">
        <v>58.6</v>
      </c>
      <c r="W32" s="10">
        <v>56.6</v>
      </c>
      <c r="X32" s="10">
        <v>61.2</v>
      </c>
      <c r="Y32" s="10">
        <v>52.4</v>
      </c>
      <c r="Z32" s="10">
        <v>65</v>
      </c>
      <c r="AA32" s="10">
        <v>68</v>
      </c>
      <c r="AB32" s="10">
        <v>53.6</v>
      </c>
      <c r="AC32" s="10">
        <v>52.4</v>
      </c>
      <c r="AD32" s="10">
        <v>57.2</v>
      </c>
      <c r="AE32" s="10">
        <v>52</v>
      </c>
      <c r="AF32" s="10" t="s">
        <v>47</v>
      </c>
      <c r="AG32" s="10">
        <f t="shared" si="6"/>
        <v>130.64000000000001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1:48" x14ac:dyDescent="0.25">
      <c r="A33" s="10" t="s">
        <v>70</v>
      </c>
      <c r="B33" s="10" t="s">
        <v>37</v>
      </c>
      <c r="C33" s="10">
        <v>8</v>
      </c>
      <c r="D33" s="10">
        <v>326</v>
      </c>
      <c r="E33" s="10">
        <v>157</v>
      </c>
      <c r="F33" s="10">
        <v>121</v>
      </c>
      <c r="G33" s="7">
        <v>0.4</v>
      </c>
      <c r="H33" s="10">
        <v>60</v>
      </c>
      <c r="I33" s="9" t="s">
        <v>53</v>
      </c>
      <c r="J33" s="10"/>
      <c r="K33" s="10">
        <v>229</v>
      </c>
      <c r="L33" s="10">
        <f t="shared" si="2"/>
        <v>-72</v>
      </c>
      <c r="M33" s="10"/>
      <c r="N33" s="10"/>
      <c r="O33" s="10">
        <v>80</v>
      </c>
      <c r="P33" s="10">
        <f t="shared" si="3"/>
        <v>31.4</v>
      </c>
      <c r="Q33" s="4">
        <f t="shared" si="7"/>
        <v>238.59999999999997</v>
      </c>
      <c r="R33" s="4"/>
      <c r="S33" s="10"/>
      <c r="T33" s="10">
        <f t="shared" si="4"/>
        <v>14</v>
      </c>
      <c r="U33" s="10">
        <f t="shared" si="5"/>
        <v>6.401273885350319</v>
      </c>
      <c r="V33" s="10">
        <v>46.2</v>
      </c>
      <c r="W33" s="10">
        <v>130.80000000000001</v>
      </c>
      <c r="X33" s="10">
        <v>43.4</v>
      </c>
      <c r="Y33" s="10">
        <v>139.6</v>
      </c>
      <c r="Z33" s="10">
        <v>59.2</v>
      </c>
      <c r="AA33" s="10">
        <v>22.2</v>
      </c>
      <c r="AB33" s="10">
        <v>22</v>
      </c>
      <c r="AC33" s="10">
        <v>32.799999999999997</v>
      </c>
      <c r="AD33" s="10">
        <v>67.400000000000006</v>
      </c>
      <c r="AE33" s="10">
        <v>30</v>
      </c>
      <c r="AF33" s="10" t="s">
        <v>47</v>
      </c>
      <c r="AG33" s="10">
        <f t="shared" si="6"/>
        <v>95.44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x14ac:dyDescent="0.25">
      <c r="A34" s="11" t="s">
        <v>71</v>
      </c>
      <c r="B34" s="11" t="s">
        <v>37</v>
      </c>
      <c r="C34" s="11">
        <v>-1</v>
      </c>
      <c r="D34" s="11"/>
      <c r="E34" s="11"/>
      <c r="F34" s="18">
        <v>-1</v>
      </c>
      <c r="G34" s="12">
        <v>0</v>
      </c>
      <c r="H34" s="11" t="e">
        <v>#N/A</v>
      </c>
      <c r="I34" s="11" t="s">
        <v>72</v>
      </c>
      <c r="J34" s="11" t="s">
        <v>73</v>
      </c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/>
      <c r="AG34" s="11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x14ac:dyDescent="0.25">
      <c r="A35" s="10" t="s">
        <v>74</v>
      </c>
      <c r="B35" s="10" t="s">
        <v>37</v>
      </c>
      <c r="C35" s="10">
        <v>1017</v>
      </c>
      <c r="D35" s="10">
        <v>790</v>
      </c>
      <c r="E35" s="10">
        <v>600</v>
      </c>
      <c r="F35" s="10">
        <v>599</v>
      </c>
      <c r="G35" s="7">
        <v>0.4</v>
      </c>
      <c r="H35" s="10">
        <v>60</v>
      </c>
      <c r="I35" s="10" t="s">
        <v>38</v>
      </c>
      <c r="J35" s="10"/>
      <c r="K35" s="10">
        <v>604</v>
      </c>
      <c r="L35" s="10">
        <f t="shared" si="2"/>
        <v>-4</v>
      </c>
      <c r="M35" s="10"/>
      <c r="N35" s="10"/>
      <c r="O35" s="10">
        <v>106</v>
      </c>
      <c r="P35" s="10">
        <f t="shared" si="3"/>
        <v>120</v>
      </c>
      <c r="Q35" s="4">
        <f t="shared" ref="Q35:Q58" si="8">14*P35-O35-F35</f>
        <v>975</v>
      </c>
      <c r="R35" s="4"/>
      <c r="S35" s="10"/>
      <c r="T35" s="10">
        <f t="shared" si="4"/>
        <v>14</v>
      </c>
      <c r="U35" s="10">
        <f t="shared" si="5"/>
        <v>5.875</v>
      </c>
      <c r="V35" s="10">
        <v>92.4</v>
      </c>
      <c r="W35" s="10">
        <v>108.6</v>
      </c>
      <c r="X35" s="10">
        <v>117</v>
      </c>
      <c r="Y35" s="10">
        <v>112.4</v>
      </c>
      <c r="Z35" s="10">
        <v>108.6</v>
      </c>
      <c r="AA35" s="10">
        <v>66.8</v>
      </c>
      <c r="AB35" s="10">
        <v>101.6</v>
      </c>
      <c r="AC35" s="10">
        <v>95.8</v>
      </c>
      <c r="AD35" s="10">
        <v>114</v>
      </c>
      <c r="AE35" s="10">
        <v>66.2</v>
      </c>
      <c r="AF35" s="10" t="s">
        <v>47</v>
      </c>
      <c r="AG35" s="10">
        <f t="shared" ref="AG35:AG58" si="9">G35*Q35</f>
        <v>390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x14ac:dyDescent="0.25">
      <c r="A36" s="10" t="s">
        <v>75</v>
      </c>
      <c r="B36" s="10" t="s">
        <v>37</v>
      </c>
      <c r="C36" s="10"/>
      <c r="D36" s="10">
        <v>20</v>
      </c>
      <c r="E36" s="10">
        <v>2</v>
      </c>
      <c r="F36" s="10">
        <v>16</v>
      </c>
      <c r="G36" s="7">
        <v>0.1</v>
      </c>
      <c r="H36" s="10">
        <v>45</v>
      </c>
      <c r="I36" s="10" t="s">
        <v>38</v>
      </c>
      <c r="J36" s="10"/>
      <c r="K36" s="10">
        <v>56</v>
      </c>
      <c r="L36" s="10">
        <f t="shared" si="2"/>
        <v>-54</v>
      </c>
      <c r="M36" s="10"/>
      <c r="N36" s="10"/>
      <c r="O36" s="10"/>
      <c r="P36" s="10">
        <f t="shared" si="3"/>
        <v>0.4</v>
      </c>
      <c r="Q36" s="4">
        <v>20</v>
      </c>
      <c r="R36" s="4"/>
      <c r="S36" s="10"/>
      <c r="T36" s="10">
        <f t="shared" si="4"/>
        <v>90</v>
      </c>
      <c r="U36" s="10">
        <f t="shared" si="5"/>
        <v>40</v>
      </c>
      <c r="V36" s="10">
        <v>0.4</v>
      </c>
      <c r="W36" s="10">
        <v>1.6</v>
      </c>
      <c r="X36" s="10">
        <v>1.2</v>
      </c>
      <c r="Y36" s="10">
        <v>1</v>
      </c>
      <c r="Z36" s="10">
        <v>5</v>
      </c>
      <c r="AA36" s="10">
        <v>1</v>
      </c>
      <c r="AB36" s="10">
        <v>1.2</v>
      </c>
      <c r="AC36" s="10">
        <v>0</v>
      </c>
      <c r="AD36" s="10">
        <v>8</v>
      </c>
      <c r="AE36" s="10">
        <v>3</v>
      </c>
      <c r="AF36" s="10" t="s">
        <v>76</v>
      </c>
      <c r="AG36" s="10">
        <f t="shared" si="9"/>
        <v>2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x14ac:dyDescent="0.25">
      <c r="A37" s="10" t="s">
        <v>77</v>
      </c>
      <c r="B37" s="10" t="s">
        <v>37</v>
      </c>
      <c r="C37" s="10">
        <v>238</v>
      </c>
      <c r="D37" s="10">
        <v>252</v>
      </c>
      <c r="E37" s="10">
        <v>187</v>
      </c>
      <c r="F37" s="10">
        <v>184</v>
      </c>
      <c r="G37" s="7">
        <v>0.1</v>
      </c>
      <c r="H37" s="10">
        <v>60</v>
      </c>
      <c r="I37" s="10" t="s">
        <v>38</v>
      </c>
      <c r="J37" s="10"/>
      <c r="K37" s="10">
        <v>189</v>
      </c>
      <c r="L37" s="10">
        <f t="shared" si="2"/>
        <v>-2</v>
      </c>
      <c r="M37" s="10"/>
      <c r="N37" s="10"/>
      <c r="O37" s="10">
        <v>182</v>
      </c>
      <c r="P37" s="10">
        <f t="shared" si="3"/>
        <v>37.4</v>
      </c>
      <c r="Q37" s="4">
        <f t="shared" si="8"/>
        <v>157.60000000000002</v>
      </c>
      <c r="R37" s="4"/>
      <c r="S37" s="10"/>
      <c r="T37" s="10">
        <f t="shared" si="4"/>
        <v>14.000000000000002</v>
      </c>
      <c r="U37" s="10">
        <f t="shared" si="5"/>
        <v>9.7860962566844929</v>
      </c>
      <c r="V37" s="10">
        <v>41</v>
      </c>
      <c r="W37" s="10">
        <v>18</v>
      </c>
      <c r="X37" s="10">
        <v>31.8</v>
      </c>
      <c r="Y37" s="10">
        <v>48.6</v>
      </c>
      <c r="Z37" s="10">
        <v>26.6</v>
      </c>
      <c r="AA37" s="10">
        <v>22</v>
      </c>
      <c r="AB37" s="10">
        <v>45.2</v>
      </c>
      <c r="AC37" s="10">
        <v>34.799999999999997</v>
      </c>
      <c r="AD37" s="10">
        <v>40</v>
      </c>
      <c r="AE37" s="10">
        <v>29.6</v>
      </c>
      <c r="AF37" s="10" t="s">
        <v>47</v>
      </c>
      <c r="AG37" s="10">
        <f t="shared" si="9"/>
        <v>15.760000000000003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 x14ac:dyDescent="0.25">
      <c r="A38" s="10" t="s">
        <v>78</v>
      </c>
      <c r="B38" s="10" t="s">
        <v>37</v>
      </c>
      <c r="C38" s="10">
        <v>38</v>
      </c>
      <c r="D38" s="10">
        <v>1037</v>
      </c>
      <c r="E38" s="10">
        <v>112</v>
      </c>
      <c r="F38" s="10">
        <v>874</v>
      </c>
      <c r="G38" s="7">
        <v>0.1</v>
      </c>
      <c r="H38" s="10">
        <v>60</v>
      </c>
      <c r="I38" s="9" t="s">
        <v>53</v>
      </c>
      <c r="J38" s="10"/>
      <c r="K38" s="10">
        <v>189</v>
      </c>
      <c r="L38" s="10">
        <f t="shared" ref="L38:L69" si="10">E38-K38</f>
        <v>-77</v>
      </c>
      <c r="M38" s="10"/>
      <c r="N38" s="10"/>
      <c r="O38" s="10">
        <v>80</v>
      </c>
      <c r="P38" s="10">
        <f t="shared" ref="P38:P69" si="11">E38/5</f>
        <v>22.4</v>
      </c>
      <c r="Q38" s="4"/>
      <c r="R38" s="4"/>
      <c r="S38" s="10"/>
      <c r="T38" s="10">
        <f t="shared" ref="T38:T69" si="12">(F38+O38+Q38)/P38</f>
        <v>42.589285714285715</v>
      </c>
      <c r="U38" s="10">
        <f t="shared" ref="U38:U69" si="13">(F38+O38)/P38</f>
        <v>42.589285714285715</v>
      </c>
      <c r="V38" s="10">
        <v>37.200000000000003</v>
      </c>
      <c r="W38" s="10">
        <v>37.6</v>
      </c>
      <c r="X38" s="10">
        <v>37.799999999999997</v>
      </c>
      <c r="Y38" s="10">
        <v>30.8</v>
      </c>
      <c r="Z38" s="10">
        <v>49.4</v>
      </c>
      <c r="AA38" s="10">
        <v>14.8</v>
      </c>
      <c r="AB38" s="10">
        <v>26.4</v>
      </c>
      <c r="AC38" s="10">
        <v>14.8</v>
      </c>
      <c r="AD38" s="10">
        <v>154.80000000000001</v>
      </c>
      <c r="AE38" s="10">
        <v>231.2</v>
      </c>
      <c r="AF38" s="10" t="s">
        <v>47</v>
      </c>
      <c r="AG38" s="10">
        <f t="shared" si="9"/>
        <v>0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x14ac:dyDescent="0.25">
      <c r="A39" s="10" t="s">
        <v>79</v>
      </c>
      <c r="B39" s="10" t="s">
        <v>37</v>
      </c>
      <c r="C39" s="10">
        <v>18</v>
      </c>
      <c r="D39" s="10">
        <v>33</v>
      </c>
      <c r="E39" s="10">
        <v>21</v>
      </c>
      <c r="F39" s="10">
        <v>26</v>
      </c>
      <c r="G39" s="7">
        <v>0.1</v>
      </c>
      <c r="H39" s="10">
        <v>45</v>
      </c>
      <c r="I39" s="10" t="s">
        <v>38</v>
      </c>
      <c r="J39" s="10"/>
      <c r="K39" s="10">
        <v>27</v>
      </c>
      <c r="L39" s="10">
        <f t="shared" si="10"/>
        <v>-6</v>
      </c>
      <c r="M39" s="10"/>
      <c r="N39" s="10"/>
      <c r="O39" s="10"/>
      <c r="P39" s="10">
        <f t="shared" si="11"/>
        <v>4.2</v>
      </c>
      <c r="Q39" s="4">
        <f t="shared" si="8"/>
        <v>32.800000000000004</v>
      </c>
      <c r="R39" s="4"/>
      <c r="S39" s="10"/>
      <c r="T39" s="10">
        <f t="shared" si="12"/>
        <v>14</v>
      </c>
      <c r="U39" s="10">
        <f t="shared" si="13"/>
        <v>6.1904761904761898</v>
      </c>
      <c r="V39" s="10">
        <v>3.8</v>
      </c>
      <c r="W39" s="10">
        <v>3.4</v>
      </c>
      <c r="X39" s="10">
        <v>3.4</v>
      </c>
      <c r="Y39" s="10">
        <v>4.2</v>
      </c>
      <c r="Z39" s="10">
        <v>4</v>
      </c>
      <c r="AA39" s="10">
        <v>4.4000000000000004</v>
      </c>
      <c r="AB39" s="10">
        <v>5</v>
      </c>
      <c r="AC39" s="10">
        <v>0</v>
      </c>
      <c r="AD39" s="10">
        <v>0</v>
      </c>
      <c r="AE39" s="10">
        <v>0</v>
      </c>
      <c r="AF39" s="10" t="s">
        <v>56</v>
      </c>
      <c r="AG39" s="10">
        <f t="shared" si="9"/>
        <v>3.2800000000000007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x14ac:dyDescent="0.25">
      <c r="A40" s="10" t="s">
        <v>80</v>
      </c>
      <c r="B40" s="10" t="s">
        <v>37</v>
      </c>
      <c r="C40" s="10">
        <v>22</v>
      </c>
      <c r="D40" s="10">
        <v>527</v>
      </c>
      <c r="E40" s="10">
        <v>49</v>
      </c>
      <c r="F40" s="10">
        <v>375</v>
      </c>
      <c r="G40" s="7">
        <v>0.4</v>
      </c>
      <c r="H40" s="10">
        <v>45</v>
      </c>
      <c r="I40" s="10" t="s">
        <v>38</v>
      </c>
      <c r="J40" s="10"/>
      <c r="K40" s="10">
        <v>216</v>
      </c>
      <c r="L40" s="10">
        <f t="shared" si="10"/>
        <v>-167</v>
      </c>
      <c r="M40" s="10"/>
      <c r="N40" s="10"/>
      <c r="O40" s="10"/>
      <c r="P40" s="10">
        <f t="shared" si="11"/>
        <v>9.8000000000000007</v>
      </c>
      <c r="Q40" s="4"/>
      <c r="R40" s="4"/>
      <c r="S40" s="10"/>
      <c r="T40" s="10">
        <f t="shared" si="12"/>
        <v>38.265306122448976</v>
      </c>
      <c r="U40" s="10">
        <f t="shared" si="13"/>
        <v>38.265306122448976</v>
      </c>
      <c r="V40" s="10">
        <v>32.799999999999997</v>
      </c>
      <c r="W40" s="10">
        <v>47.4</v>
      </c>
      <c r="X40" s="10">
        <v>16.8</v>
      </c>
      <c r="Y40" s="10">
        <v>38</v>
      </c>
      <c r="Z40" s="10">
        <v>24.4</v>
      </c>
      <c r="AA40" s="10">
        <v>24.2</v>
      </c>
      <c r="AB40" s="10">
        <v>17</v>
      </c>
      <c r="AC40" s="10">
        <v>24</v>
      </c>
      <c r="AD40" s="10">
        <v>23.4</v>
      </c>
      <c r="AE40" s="10">
        <v>19.600000000000001</v>
      </c>
      <c r="AF40" s="10" t="s">
        <v>47</v>
      </c>
      <c r="AG40" s="10">
        <f t="shared" si="9"/>
        <v>0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x14ac:dyDescent="0.25">
      <c r="A41" s="10" t="s">
        <v>81</v>
      </c>
      <c r="B41" s="10" t="s">
        <v>41</v>
      </c>
      <c r="C41" s="10">
        <v>225.21799999999999</v>
      </c>
      <c r="D41" s="10">
        <v>151.55799999999999</v>
      </c>
      <c r="E41" s="10">
        <v>160.732</v>
      </c>
      <c r="F41" s="10">
        <v>197.876</v>
      </c>
      <c r="G41" s="7">
        <v>1</v>
      </c>
      <c r="H41" s="10">
        <v>60</v>
      </c>
      <c r="I41" s="10" t="s">
        <v>38</v>
      </c>
      <c r="J41" s="10"/>
      <c r="K41" s="10">
        <v>160.1</v>
      </c>
      <c r="L41" s="10">
        <f t="shared" si="10"/>
        <v>0.632000000000005</v>
      </c>
      <c r="M41" s="10"/>
      <c r="N41" s="10"/>
      <c r="O41" s="10">
        <v>100</v>
      </c>
      <c r="P41" s="10">
        <f t="shared" si="11"/>
        <v>32.1464</v>
      </c>
      <c r="Q41" s="4">
        <f t="shared" si="8"/>
        <v>152.17359999999999</v>
      </c>
      <c r="R41" s="4"/>
      <c r="S41" s="10"/>
      <c r="T41" s="10">
        <f t="shared" si="12"/>
        <v>13.999999999999998</v>
      </c>
      <c r="U41" s="10">
        <f t="shared" si="13"/>
        <v>9.2662319886519171</v>
      </c>
      <c r="V41" s="10">
        <v>33.340000000000003</v>
      </c>
      <c r="W41" s="10">
        <v>27.519400000000001</v>
      </c>
      <c r="X41" s="10">
        <v>38.619199999999999</v>
      </c>
      <c r="Y41" s="10">
        <v>23.6098</v>
      </c>
      <c r="Z41" s="10">
        <v>34.096600000000002</v>
      </c>
      <c r="AA41" s="10">
        <v>33.529200000000003</v>
      </c>
      <c r="AB41" s="10">
        <v>32.6006</v>
      </c>
      <c r="AC41" s="10">
        <v>35.308800000000012</v>
      </c>
      <c r="AD41" s="10">
        <v>30.653600000000001</v>
      </c>
      <c r="AE41" s="10">
        <v>32.124200000000002</v>
      </c>
      <c r="AF41" s="10"/>
      <c r="AG41" s="10">
        <f t="shared" si="9"/>
        <v>152.17359999999999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x14ac:dyDescent="0.25">
      <c r="A42" s="10" t="s">
        <v>82</v>
      </c>
      <c r="B42" s="10" t="s">
        <v>41</v>
      </c>
      <c r="C42" s="10">
        <v>91.587999999999994</v>
      </c>
      <c r="D42" s="10">
        <v>74.451999999999998</v>
      </c>
      <c r="E42" s="10">
        <v>85.387</v>
      </c>
      <c r="F42" s="10">
        <v>67.718000000000004</v>
      </c>
      <c r="G42" s="7">
        <v>1</v>
      </c>
      <c r="H42" s="10">
        <v>45</v>
      </c>
      <c r="I42" s="10" t="s">
        <v>38</v>
      </c>
      <c r="J42" s="10"/>
      <c r="K42" s="10">
        <v>84</v>
      </c>
      <c r="L42" s="10">
        <f t="shared" si="10"/>
        <v>1.3870000000000005</v>
      </c>
      <c r="M42" s="10"/>
      <c r="N42" s="10"/>
      <c r="O42" s="10">
        <v>60</v>
      </c>
      <c r="P42" s="10">
        <f t="shared" si="11"/>
        <v>17.077400000000001</v>
      </c>
      <c r="Q42" s="4">
        <f t="shared" si="8"/>
        <v>111.36560000000001</v>
      </c>
      <c r="R42" s="4"/>
      <c r="S42" s="10"/>
      <c r="T42" s="10">
        <f t="shared" si="12"/>
        <v>14</v>
      </c>
      <c r="U42" s="10">
        <f t="shared" si="13"/>
        <v>7.4787731153454269</v>
      </c>
      <c r="V42" s="10">
        <v>15.4724</v>
      </c>
      <c r="W42" s="10">
        <v>12.135999999999999</v>
      </c>
      <c r="X42" s="10">
        <v>16.500599999999999</v>
      </c>
      <c r="Y42" s="10">
        <v>15.227</v>
      </c>
      <c r="Z42" s="10">
        <v>15.023400000000001</v>
      </c>
      <c r="AA42" s="10">
        <v>14.888199999999999</v>
      </c>
      <c r="AB42" s="10">
        <v>15.9842</v>
      </c>
      <c r="AC42" s="10">
        <v>16.9328</v>
      </c>
      <c r="AD42" s="10">
        <v>13.667999999999999</v>
      </c>
      <c r="AE42" s="10">
        <v>13.8826</v>
      </c>
      <c r="AF42" s="10"/>
      <c r="AG42" s="10">
        <f t="shared" si="9"/>
        <v>111.36560000000001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x14ac:dyDescent="0.25">
      <c r="A43" s="10" t="s">
        <v>83</v>
      </c>
      <c r="B43" s="10" t="s">
        <v>41</v>
      </c>
      <c r="C43" s="10">
        <v>97.504999999999995</v>
      </c>
      <c r="D43" s="10">
        <v>168.29</v>
      </c>
      <c r="E43" s="10">
        <v>107.892</v>
      </c>
      <c r="F43" s="10">
        <v>137.51900000000001</v>
      </c>
      <c r="G43" s="7">
        <v>1</v>
      </c>
      <c r="H43" s="10">
        <v>45</v>
      </c>
      <c r="I43" s="10" t="s">
        <v>38</v>
      </c>
      <c r="J43" s="10"/>
      <c r="K43" s="10">
        <v>105</v>
      </c>
      <c r="L43" s="10">
        <f t="shared" si="10"/>
        <v>2.8919999999999959</v>
      </c>
      <c r="M43" s="10"/>
      <c r="N43" s="10"/>
      <c r="O43" s="10">
        <v>27</v>
      </c>
      <c r="P43" s="10">
        <f t="shared" si="11"/>
        <v>21.578399999999998</v>
      </c>
      <c r="Q43" s="4">
        <f t="shared" si="8"/>
        <v>137.57859999999999</v>
      </c>
      <c r="R43" s="4"/>
      <c r="S43" s="10"/>
      <c r="T43" s="10">
        <f t="shared" si="12"/>
        <v>14.000000000000002</v>
      </c>
      <c r="U43" s="10">
        <f t="shared" si="13"/>
        <v>7.6242446149853569</v>
      </c>
      <c r="V43" s="10">
        <v>19.7818</v>
      </c>
      <c r="W43" s="10">
        <v>23.7698</v>
      </c>
      <c r="X43" s="10">
        <v>21.126000000000001</v>
      </c>
      <c r="Y43" s="10">
        <v>17.626000000000001</v>
      </c>
      <c r="Z43" s="10">
        <v>23.604600000000001</v>
      </c>
      <c r="AA43" s="10">
        <v>28.2026</v>
      </c>
      <c r="AB43" s="10">
        <v>18.207000000000001</v>
      </c>
      <c r="AC43" s="10">
        <v>24.665600000000001</v>
      </c>
      <c r="AD43" s="10">
        <v>19.265799999999999</v>
      </c>
      <c r="AE43" s="10">
        <v>23.9664</v>
      </c>
      <c r="AF43" s="10"/>
      <c r="AG43" s="10">
        <f t="shared" si="9"/>
        <v>137.57859999999999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x14ac:dyDescent="0.25">
      <c r="A44" s="10" t="s">
        <v>84</v>
      </c>
      <c r="B44" s="10" t="s">
        <v>37</v>
      </c>
      <c r="C44" s="10"/>
      <c r="D44" s="10"/>
      <c r="E44" s="10"/>
      <c r="F44" s="10"/>
      <c r="G44" s="7">
        <v>0.09</v>
      </c>
      <c r="H44" s="10">
        <v>45</v>
      </c>
      <c r="I44" s="10" t="s">
        <v>38</v>
      </c>
      <c r="J44" s="10"/>
      <c r="K44" s="10"/>
      <c r="L44" s="10">
        <f t="shared" si="10"/>
        <v>0</v>
      </c>
      <c r="M44" s="10"/>
      <c r="N44" s="10"/>
      <c r="O44" s="10">
        <v>10</v>
      </c>
      <c r="P44" s="10">
        <f t="shared" si="11"/>
        <v>0</v>
      </c>
      <c r="Q44" s="4">
        <v>10</v>
      </c>
      <c r="R44" s="4"/>
      <c r="S44" s="10"/>
      <c r="T44" s="10" t="e">
        <f t="shared" si="12"/>
        <v>#DIV/0!</v>
      </c>
      <c r="U44" s="10" t="e">
        <f t="shared" si="13"/>
        <v>#DIV/0!</v>
      </c>
      <c r="V44" s="10">
        <v>-0.2</v>
      </c>
      <c r="W44" s="10">
        <v>0</v>
      </c>
      <c r="X44" s="10">
        <v>0</v>
      </c>
      <c r="Y44" s="10">
        <v>0</v>
      </c>
      <c r="Z44" s="10">
        <v>0</v>
      </c>
      <c r="AA44" s="10">
        <v>-0.2</v>
      </c>
      <c r="AB44" s="10">
        <v>2.2000000000000002</v>
      </c>
      <c r="AC44" s="10">
        <v>2</v>
      </c>
      <c r="AD44" s="10">
        <v>2.4</v>
      </c>
      <c r="AE44" s="10">
        <v>3</v>
      </c>
      <c r="AF44" s="9" t="s">
        <v>85</v>
      </c>
      <c r="AG44" s="10">
        <f t="shared" si="9"/>
        <v>0.89999999999999991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x14ac:dyDescent="0.25">
      <c r="A45" s="10" t="s">
        <v>86</v>
      </c>
      <c r="B45" s="10" t="s">
        <v>37</v>
      </c>
      <c r="C45" s="10">
        <v>19</v>
      </c>
      <c r="D45" s="10">
        <v>281</v>
      </c>
      <c r="E45" s="10">
        <v>71</v>
      </c>
      <c r="F45" s="10">
        <v>183</v>
      </c>
      <c r="G45" s="7">
        <v>0.35</v>
      </c>
      <c r="H45" s="10">
        <v>45</v>
      </c>
      <c r="I45" s="10" t="s">
        <v>38</v>
      </c>
      <c r="J45" s="10"/>
      <c r="K45" s="10">
        <v>112</v>
      </c>
      <c r="L45" s="10">
        <f t="shared" si="10"/>
        <v>-41</v>
      </c>
      <c r="M45" s="10"/>
      <c r="N45" s="10"/>
      <c r="O45" s="10">
        <v>96</v>
      </c>
      <c r="P45" s="10">
        <f t="shared" si="11"/>
        <v>14.2</v>
      </c>
      <c r="Q45" s="4"/>
      <c r="R45" s="4"/>
      <c r="S45" s="10"/>
      <c r="T45" s="10">
        <f t="shared" si="12"/>
        <v>19.647887323943664</v>
      </c>
      <c r="U45" s="10">
        <f t="shared" si="13"/>
        <v>19.647887323943664</v>
      </c>
      <c r="V45" s="10">
        <v>22.4</v>
      </c>
      <c r="W45" s="10">
        <v>13.6</v>
      </c>
      <c r="X45" s="10">
        <v>11.4</v>
      </c>
      <c r="Y45" s="10">
        <v>29</v>
      </c>
      <c r="Z45" s="10">
        <v>22.2</v>
      </c>
      <c r="AA45" s="10">
        <v>14.8</v>
      </c>
      <c r="AB45" s="10">
        <v>11.2</v>
      </c>
      <c r="AC45" s="10">
        <v>30.4</v>
      </c>
      <c r="AD45" s="10">
        <v>51.2</v>
      </c>
      <c r="AE45" s="10">
        <v>24</v>
      </c>
      <c r="AF45" s="10" t="s">
        <v>47</v>
      </c>
      <c r="AG45" s="10">
        <f t="shared" si="9"/>
        <v>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x14ac:dyDescent="0.25">
      <c r="A46" s="10" t="s">
        <v>87</v>
      </c>
      <c r="B46" s="10" t="s">
        <v>41</v>
      </c>
      <c r="C46" s="10">
        <v>261.53899999999999</v>
      </c>
      <c r="D46" s="10">
        <v>170.09</v>
      </c>
      <c r="E46" s="10">
        <v>163.56</v>
      </c>
      <c r="F46" s="10">
        <v>246.345</v>
      </c>
      <c r="G46" s="7">
        <v>1</v>
      </c>
      <c r="H46" s="10">
        <v>45</v>
      </c>
      <c r="I46" s="10" t="s">
        <v>38</v>
      </c>
      <c r="J46" s="10"/>
      <c r="K46" s="10">
        <v>162.01599999999999</v>
      </c>
      <c r="L46" s="10">
        <f t="shared" si="10"/>
        <v>1.5440000000000111</v>
      </c>
      <c r="M46" s="10"/>
      <c r="N46" s="10"/>
      <c r="O46" s="10">
        <v>30</v>
      </c>
      <c r="P46" s="10">
        <f t="shared" si="11"/>
        <v>32.712000000000003</v>
      </c>
      <c r="Q46" s="4">
        <f t="shared" si="8"/>
        <v>181.62300000000008</v>
      </c>
      <c r="R46" s="4"/>
      <c r="S46" s="10"/>
      <c r="T46" s="10">
        <f t="shared" si="12"/>
        <v>14</v>
      </c>
      <c r="U46" s="10">
        <f t="shared" si="13"/>
        <v>8.4478173147468816</v>
      </c>
      <c r="V46" s="10">
        <v>30.6264</v>
      </c>
      <c r="W46" s="10">
        <v>37.859400000000001</v>
      </c>
      <c r="X46" s="10">
        <v>40.247799999999998</v>
      </c>
      <c r="Y46" s="10">
        <v>44.147799999999997</v>
      </c>
      <c r="Z46" s="10">
        <v>35.956400000000002</v>
      </c>
      <c r="AA46" s="10">
        <v>38.5214</v>
      </c>
      <c r="AB46" s="10">
        <v>37.095199999999998</v>
      </c>
      <c r="AC46" s="10">
        <v>41.705800000000004</v>
      </c>
      <c r="AD46" s="10">
        <v>37.602400000000003</v>
      </c>
      <c r="AE46" s="10">
        <v>43.155000000000001</v>
      </c>
      <c r="AF46" s="10"/>
      <c r="AG46" s="10">
        <f t="shared" si="9"/>
        <v>181.62300000000008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x14ac:dyDescent="0.25">
      <c r="A47" s="10" t="s">
        <v>88</v>
      </c>
      <c r="B47" s="10" t="s">
        <v>37</v>
      </c>
      <c r="C47" s="10">
        <v>79</v>
      </c>
      <c r="D47" s="10"/>
      <c r="E47" s="10">
        <v>9</v>
      </c>
      <c r="F47" s="10">
        <v>60</v>
      </c>
      <c r="G47" s="7">
        <v>0.4</v>
      </c>
      <c r="H47" s="10">
        <v>45</v>
      </c>
      <c r="I47" s="10" t="s">
        <v>38</v>
      </c>
      <c r="J47" s="10"/>
      <c r="K47" s="10">
        <v>11</v>
      </c>
      <c r="L47" s="10">
        <f t="shared" si="10"/>
        <v>-2</v>
      </c>
      <c r="M47" s="10"/>
      <c r="N47" s="10"/>
      <c r="O47" s="10"/>
      <c r="P47" s="10">
        <f t="shared" si="11"/>
        <v>1.8</v>
      </c>
      <c r="Q47" s="4"/>
      <c r="R47" s="4"/>
      <c r="S47" s="10"/>
      <c r="T47" s="10">
        <f t="shared" si="12"/>
        <v>33.333333333333336</v>
      </c>
      <c r="U47" s="10">
        <f t="shared" si="13"/>
        <v>33.333333333333336</v>
      </c>
      <c r="V47" s="10">
        <v>2.2000000000000002</v>
      </c>
      <c r="W47" s="10">
        <v>4.4000000000000004</v>
      </c>
      <c r="X47" s="10">
        <v>4.5999999999999996</v>
      </c>
      <c r="Y47" s="10">
        <v>8.92</v>
      </c>
      <c r="Z47" s="10">
        <v>6.2</v>
      </c>
      <c r="AA47" s="10">
        <v>12.8</v>
      </c>
      <c r="AB47" s="10">
        <v>11</v>
      </c>
      <c r="AC47" s="10">
        <v>0</v>
      </c>
      <c r="AD47" s="10">
        <v>0</v>
      </c>
      <c r="AE47" s="10">
        <v>0</v>
      </c>
      <c r="AF47" s="19" t="s">
        <v>152</v>
      </c>
      <c r="AG47" s="10">
        <f t="shared" si="9"/>
        <v>0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5">
      <c r="A48" s="10" t="s">
        <v>89</v>
      </c>
      <c r="B48" s="10" t="s">
        <v>37</v>
      </c>
      <c r="C48" s="10">
        <v>2</v>
      </c>
      <c r="D48" s="10">
        <v>835</v>
      </c>
      <c r="E48" s="10">
        <v>138</v>
      </c>
      <c r="F48" s="10">
        <v>653</v>
      </c>
      <c r="G48" s="7">
        <v>0.3</v>
      </c>
      <c r="H48" s="10" t="e">
        <v>#N/A</v>
      </c>
      <c r="I48" s="10" t="s">
        <v>38</v>
      </c>
      <c r="J48" s="10"/>
      <c r="K48" s="10">
        <v>143</v>
      </c>
      <c r="L48" s="10">
        <f t="shared" si="10"/>
        <v>-5</v>
      </c>
      <c r="M48" s="10"/>
      <c r="N48" s="10"/>
      <c r="O48" s="10">
        <v>180</v>
      </c>
      <c r="P48" s="10">
        <f t="shared" si="11"/>
        <v>27.6</v>
      </c>
      <c r="Q48" s="4"/>
      <c r="R48" s="4"/>
      <c r="S48" s="10"/>
      <c r="T48" s="10">
        <f t="shared" si="12"/>
        <v>30.181159420289852</v>
      </c>
      <c r="U48" s="10">
        <f t="shared" si="13"/>
        <v>30.181159420289852</v>
      </c>
      <c r="V48" s="10">
        <v>69</v>
      </c>
      <c r="W48" s="10">
        <v>66.599999999999994</v>
      </c>
      <c r="X48" s="10">
        <v>48</v>
      </c>
      <c r="Y48" s="10">
        <v>64.400000000000006</v>
      </c>
      <c r="Z48" s="10">
        <v>44</v>
      </c>
      <c r="AA48" s="10">
        <v>24.2</v>
      </c>
      <c r="AB48" s="10">
        <v>80</v>
      </c>
      <c r="AC48" s="10">
        <v>42.8</v>
      </c>
      <c r="AD48" s="10">
        <v>50</v>
      </c>
      <c r="AE48" s="10">
        <v>68</v>
      </c>
      <c r="AF48" s="10" t="s">
        <v>56</v>
      </c>
      <c r="AG48" s="10">
        <f t="shared" si="9"/>
        <v>0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spans="1:48" x14ac:dyDescent="0.25">
      <c r="A49" s="10" t="s">
        <v>90</v>
      </c>
      <c r="B49" s="10" t="s">
        <v>41</v>
      </c>
      <c r="C49" s="10">
        <v>4.5659999999999998</v>
      </c>
      <c r="D49" s="10">
        <v>6.0990000000000002</v>
      </c>
      <c r="E49" s="10">
        <v>6.1230000000000002</v>
      </c>
      <c r="F49" s="10">
        <v>4.5419999999999998</v>
      </c>
      <c r="G49" s="7">
        <v>1</v>
      </c>
      <c r="H49" s="10">
        <v>45</v>
      </c>
      <c r="I49" s="10" t="s">
        <v>38</v>
      </c>
      <c r="J49" s="10"/>
      <c r="K49" s="10">
        <v>6</v>
      </c>
      <c r="L49" s="10">
        <f t="shared" si="10"/>
        <v>0.12300000000000022</v>
      </c>
      <c r="M49" s="10"/>
      <c r="N49" s="10"/>
      <c r="O49" s="10"/>
      <c r="P49" s="10">
        <f t="shared" si="11"/>
        <v>1.2246000000000001</v>
      </c>
      <c r="Q49" s="4">
        <f t="shared" ref="Q49:Q50" si="14">13*P49-O49-F49</f>
        <v>11.377800000000002</v>
      </c>
      <c r="R49" s="4"/>
      <c r="S49" s="10"/>
      <c r="T49" s="10">
        <f t="shared" si="12"/>
        <v>13</v>
      </c>
      <c r="U49" s="10">
        <f t="shared" si="13"/>
        <v>3.7089661930426256</v>
      </c>
      <c r="V49" s="10">
        <v>0.30599999999999999</v>
      </c>
      <c r="W49" s="10">
        <v>0</v>
      </c>
      <c r="X49" s="10">
        <v>0.61840000000000006</v>
      </c>
      <c r="Y49" s="10">
        <v>0.61619999999999997</v>
      </c>
      <c r="Z49" s="10">
        <v>0</v>
      </c>
      <c r="AA49" s="10">
        <v>-0.16900000000000001</v>
      </c>
      <c r="AB49" s="10">
        <v>0</v>
      </c>
      <c r="AC49" s="10">
        <v>1.5808</v>
      </c>
      <c r="AD49" s="10">
        <v>0.93379999999999996</v>
      </c>
      <c r="AE49" s="10">
        <v>2.2073999999999998</v>
      </c>
      <c r="AF49" s="10" t="s">
        <v>91</v>
      </c>
      <c r="AG49" s="10">
        <f t="shared" si="9"/>
        <v>11.377800000000002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x14ac:dyDescent="0.25">
      <c r="A50" s="10" t="s">
        <v>92</v>
      </c>
      <c r="B50" s="10" t="s">
        <v>37</v>
      </c>
      <c r="C50" s="10">
        <v>535</v>
      </c>
      <c r="D50" s="10">
        <v>1336</v>
      </c>
      <c r="E50" s="10">
        <v>800</v>
      </c>
      <c r="F50" s="10">
        <v>595</v>
      </c>
      <c r="G50" s="7">
        <v>0.35</v>
      </c>
      <c r="H50" s="10">
        <v>45</v>
      </c>
      <c r="I50" s="9" t="s">
        <v>53</v>
      </c>
      <c r="J50" s="10"/>
      <c r="K50" s="10">
        <v>853</v>
      </c>
      <c r="L50" s="10">
        <f t="shared" si="10"/>
        <v>-53</v>
      </c>
      <c r="M50" s="10"/>
      <c r="N50" s="10"/>
      <c r="O50" s="10">
        <v>110</v>
      </c>
      <c r="P50" s="10">
        <f t="shared" si="11"/>
        <v>160</v>
      </c>
      <c r="Q50" s="4">
        <f>12*P50-O50-F50</f>
        <v>1215</v>
      </c>
      <c r="R50" s="4"/>
      <c r="S50" s="10"/>
      <c r="T50" s="10">
        <f t="shared" si="12"/>
        <v>12</v>
      </c>
      <c r="U50" s="10">
        <f t="shared" si="13"/>
        <v>4.40625</v>
      </c>
      <c r="V50" s="10">
        <v>119</v>
      </c>
      <c r="W50" s="10">
        <v>138.4</v>
      </c>
      <c r="X50" s="10">
        <v>156.4</v>
      </c>
      <c r="Y50" s="10">
        <v>126</v>
      </c>
      <c r="Z50" s="10">
        <v>142.6</v>
      </c>
      <c r="AA50" s="10">
        <v>190.8</v>
      </c>
      <c r="AB50" s="10">
        <v>113.6</v>
      </c>
      <c r="AC50" s="10">
        <v>119.8</v>
      </c>
      <c r="AD50" s="10">
        <v>121.8</v>
      </c>
      <c r="AE50" s="10">
        <v>100</v>
      </c>
      <c r="AF50" s="10" t="s">
        <v>39</v>
      </c>
      <c r="AG50" s="10">
        <f t="shared" si="9"/>
        <v>425.25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x14ac:dyDescent="0.25">
      <c r="A51" s="10" t="s">
        <v>93</v>
      </c>
      <c r="B51" s="10" t="s">
        <v>37</v>
      </c>
      <c r="C51" s="10">
        <v>415</v>
      </c>
      <c r="D51" s="10">
        <v>531</v>
      </c>
      <c r="E51" s="10">
        <v>435</v>
      </c>
      <c r="F51" s="10">
        <v>324</v>
      </c>
      <c r="G51" s="7">
        <v>0.41</v>
      </c>
      <c r="H51" s="10">
        <v>45</v>
      </c>
      <c r="I51" s="10" t="s">
        <v>38</v>
      </c>
      <c r="J51" s="10"/>
      <c r="K51" s="10">
        <v>440</v>
      </c>
      <c r="L51" s="10">
        <f t="shared" si="10"/>
        <v>-5</v>
      </c>
      <c r="M51" s="10"/>
      <c r="N51" s="10"/>
      <c r="O51" s="10">
        <v>170</v>
      </c>
      <c r="P51" s="10">
        <f t="shared" si="11"/>
        <v>87</v>
      </c>
      <c r="Q51" s="4">
        <f t="shared" si="8"/>
        <v>724</v>
      </c>
      <c r="R51" s="4"/>
      <c r="S51" s="10"/>
      <c r="T51" s="10">
        <f t="shared" si="12"/>
        <v>14</v>
      </c>
      <c r="U51" s="10">
        <f t="shared" si="13"/>
        <v>5.6781609195402298</v>
      </c>
      <c r="V51" s="10">
        <v>66.8</v>
      </c>
      <c r="W51" s="10">
        <v>66.599999999999994</v>
      </c>
      <c r="X51" s="10">
        <v>78.400000000000006</v>
      </c>
      <c r="Y51" s="10">
        <v>83.8</v>
      </c>
      <c r="Z51" s="10">
        <v>64.8</v>
      </c>
      <c r="AA51" s="10">
        <v>60</v>
      </c>
      <c r="AB51" s="10">
        <v>62.4</v>
      </c>
      <c r="AC51" s="10">
        <v>47.8</v>
      </c>
      <c r="AD51" s="10">
        <v>64</v>
      </c>
      <c r="AE51" s="10">
        <v>39.799999999999997</v>
      </c>
      <c r="AF51" s="10" t="s">
        <v>47</v>
      </c>
      <c r="AG51" s="10">
        <f t="shared" si="9"/>
        <v>296.83999999999997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x14ac:dyDescent="0.25">
      <c r="A52" s="10" t="s">
        <v>94</v>
      </c>
      <c r="B52" s="10" t="s">
        <v>37</v>
      </c>
      <c r="C52" s="10">
        <v>-2</v>
      </c>
      <c r="D52" s="10">
        <v>52</v>
      </c>
      <c r="E52" s="10">
        <v>5</v>
      </c>
      <c r="F52" s="10">
        <v>36</v>
      </c>
      <c r="G52" s="7">
        <v>0.41</v>
      </c>
      <c r="H52" s="10">
        <v>45</v>
      </c>
      <c r="I52" s="10" t="s">
        <v>38</v>
      </c>
      <c r="J52" s="10"/>
      <c r="K52" s="10">
        <v>6</v>
      </c>
      <c r="L52" s="10">
        <f t="shared" si="10"/>
        <v>-1</v>
      </c>
      <c r="M52" s="10"/>
      <c r="N52" s="10"/>
      <c r="O52" s="10"/>
      <c r="P52" s="10">
        <f t="shared" si="11"/>
        <v>1</v>
      </c>
      <c r="Q52" s="4"/>
      <c r="R52" s="4"/>
      <c r="S52" s="10"/>
      <c r="T52" s="10">
        <f t="shared" si="12"/>
        <v>36</v>
      </c>
      <c r="U52" s="10">
        <f t="shared" si="13"/>
        <v>36</v>
      </c>
      <c r="V52" s="10">
        <v>2</v>
      </c>
      <c r="W52" s="10">
        <v>6</v>
      </c>
      <c r="X52" s="10">
        <v>2</v>
      </c>
      <c r="Y52" s="10">
        <v>2.4</v>
      </c>
      <c r="Z52" s="10">
        <v>4.4000000000000004</v>
      </c>
      <c r="AA52" s="10">
        <v>2.6</v>
      </c>
      <c r="AB52" s="10">
        <v>1.8</v>
      </c>
      <c r="AC52" s="10">
        <v>0</v>
      </c>
      <c r="AD52" s="10">
        <v>0</v>
      </c>
      <c r="AE52" s="10">
        <v>0</v>
      </c>
      <c r="AF52" s="10" t="s">
        <v>56</v>
      </c>
      <c r="AG52" s="10">
        <f t="shared" si="9"/>
        <v>0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x14ac:dyDescent="0.25">
      <c r="A53" s="10" t="s">
        <v>95</v>
      </c>
      <c r="B53" s="10" t="s">
        <v>37</v>
      </c>
      <c r="C53" s="10">
        <v>162</v>
      </c>
      <c r="D53" s="10">
        <v>804</v>
      </c>
      <c r="E53" s="10">
        <v>236</v>
      </c>
      <c r="F53" s="10">
        <v>456</v>
      </c>
      <c r="G53" s="7">
        <v>0.36</v>
      </c>
      <c r="H53" s="10">
        <v>45</v>
      </c>
      <c r="I53" s="10" t="s">
        <v>38</v>
      </c>
      <c r="J53" s="10"/>
      <c r="K53" s="10">
        <v>358</v>
      </c>
      <c r="L53" s="10">
        <f t="shared" si="10"/>
        <v>-122</v>
      </c>
      <c r="M53" s="10"/>
      <c r="N53" s="10"/>
      <c r="O53" s="10">
        <v>100</v>
      </c>
      <c r="P53" s="10">
        <f t="shared" si="11"/>
        <v>47.2</v>
      </c>
      <c r="Q53" s="4">
        <f t="shared" si="8"/>
        <v>104.80000000000007</v>
      </c>
      <c r="R53" s="4"/>
      <c r="S53" s="10"/>
      <c r="T53" s="10">
        <f t="shared" si="12"/>
        <v>14</v>
      </c>
      <c r="U53" s="10">
        <f t="shared" si="13"/>
        <v>11.779661016949152</v>
      </c>
      <c r="V53" s="10">
        <v>59</v>
      </c>
      <c r="W53" s="10">
        <v>65.2</v>
      </c>
      <c r="X53" s="10">
        <v>56.4</v>
      </c>
      <c r="Y53" s="10">
        <v>41.4</v>
      </c>
      <c r="Z53" s="10">
        <v>63.4</v>
      </c>
      <c r="AA53" s="10">
        <v>39.4</v>
      </c>
      <c r="AB53" s="10">
        <v>51</v>
      </c>
      <c r="AC53" s="10">
        <v>41.6</v>
      </c>
      <c r="AD53" s="10">
        <v>75.599999999999994</v>
      </c>
      <c r="AE53" s="10">
        <v>34.799999999999997</v>
      </c>
      <c r="AF53" s="10" t="s">
        <v>47</v>
      </c>
      <c r="AG53" s="10">
        <f t="shared" si="9"/>
        <v>37.728000000000023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x14ac:dyDescent="0.25">
      <c r="A54" s="10" t="s">
        <v>96</v>
      </c>
      <c r="B54" s="10" t="s">
        <v>37</v>
      </c>
      <c r="C54" s="10">
        <v>15</v>
      </c>
      <c r="D54" s="10">
        <v>44</v>
      </c>
      <c r="E54" s="10">
        <v>26</v>
      </c>
      <c r="F54" s="10">
        <v>29</v>
      </c>
      <c r="G54" s="7">
        <v>0.41</v>
      </c>
      <c r="H54" s="10">
        <v>45</v>
      </c>
      <c r="I54" s="10" t="s">
        <v>38</v>
      </c>
      <c r="J54" s="10"/>
      <c r="K54" s="10">
        <v>41</v>
      </c>
      <c r="L54" s="10">
        <f t="shared" si="10"/>
        <v>-15</v>
      </c>
      <c r="M54" s="10"/>
      <c r="N54" s="10"/>
      <c r="O54" s="10"/>
      <c r="P54" s="10">
        <f t="shared" si="11"/>
        <v>5.2</v>
      </c>
      <c r="Q54" s="4">
        <f t="shared" si="8"/>
        <v>43.8</v>
      </c>
      <c r="R54" s="4"/>
      <c r="S54" s="10"/>
      <c r="T54" s="10">
        <f t="shared" si="12"/>
        <v>13.999999999999998</v>
      </c>
      <c r="U54" s="10">
        <f t="shared" si="13"/>
        <v>5.5769230769230766</v>
      </c>
      <c r="V54" s="10">
        <v>1.8</v>
      </c>
      <c r="W54" s="10">
        <v>0.2</v>
      </c>
      <c r="X54" s="10">
        <v>1.2</v>
      </c>
      <c r="Y54" s="10">
        <v>9</v>
      </c>
      <c r="Z54" s="10">
        <v>8.6</v>
      </c>
      <c r="AA54" s="10">
        <v>5.4</v>
      </c>
      <c r="AB54" s="10">
        <v>8.6</v>
      </c>
      <c r="AC54" s="10">
        <v>2.6</v>
      </c>
      <c r="AD54" s="10">
        <v>22</v>
      </c>
      <c r="AE54" s="10">
        <v>20.8</v>
      </c>
      <c r="AF54" s="10" t="s">
        <v>97</v>
      </c>
      <c r="AG54" s="10">
        <f t="shared" si="9"/>
        <v>17.957999999999998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x14ac:dyDescent="0.25">
      <c r="A55" s="10" t="s">
        <v>98</v>
      </c>
      <c r="B55" s="10" t="s">
        <v>37</v>
      </c>
      <c r="C55" s="10"/>
      <c r="D55" s="10">
        <v>209</v>
      </c>
      <c r="E55" s="10">
        <v>23</v>
      </c>
      <c r="F55" s="10">
        <v>110</v>
      </c>
      <c r="G55" s="7">
        <v>0.41</v>
      </c>
      <c r="H55" s="10">
        <v>45</v>
      </c>
      <c r="I55" s="10" t="s">
        <v>38</v>
      </c>
      <c r="J55" s="10"/>
      <c r="K55" s="10">
        <v>92</v>
      </c>
      <c r="L55" s="10">
        <f t="shared" si="10"/>
        <v>-69</v>
      </c>
      <c r="M55" s="10"/>
      <c r="N55" s="10"/>
      <c r="O55" s="10"/>
      <c r="P55" s="10">
        <f t="shared" si="11"/>
        <v>4.5999999999999996</v>
      </c>
      <c r="Q55" s="4"/>
      <c r="R55" s="4"/>
      <c r="S55" s="10"/>
      <c r="T55" s="10">
        <f t="shared" si="12"/>
        <v>23.913043478260871</v>
      </c>
      <c r="U55" s="10">
        <f t="shared" si="13"/>
        <v>23.913043478260871</v>
      </c>
      <c r="V55" s="10">
        <v>7.2</v>
      </c>
      <c r="W55" s="10">
        <v>19.399999999999999</v>
      </c>
      <c r="X55" s="10">
        <v>5.6</v>
      </c>
      <c r="Y55" s="10">
        <v>1.4</v>
      </c>
      <c r="Z55" s="10">
        <v>13.2</v>
      </c>
      <c r="AA55" s="10">
        <v>3.6</v>
      </c>
      <c r="AB55" s="10">
        <v>6.4</v>
      </c>
      <c r="AC55" s="10">
        <v>1.4</v>
      </c>
      <c r="AD55" s="10">
        <v>7.2</v>
      </c>
      <c r="AE55" s="10">
        <v>11.2</v>
      </c>
      <c r="AF55" s="10" t="s">
        <v>47</v>
      </c>
      <c r="AG55" s="10">
        <f t="shared" si="9"/>
        <v>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x14ac:dyDescent="0.25">
      <c r="A56" s="10" t="s">
        <v>99</v>
      </c>
      <c r="B56" s="10" t="s">
        <v>37</v>
      </c>
      <c r="C56" s="10">
        <v>41</v>
      </c>
      <c r="D56" s="10">
        <v>191</v>
      </c>
      <c r="E56" s="10">
        <v>25</v>
      </c>
      <c r="F56" s="10">
        <v>144</v>
      </c>
      <c r="G56" s="7">
        <v>0.33</v>
      </c>
      <c r="H56" s="10" t="e">
        <v>#N/A</v>
      </c>
      <c r="I56" s="10" t="s">
        <v>38</v>
      </c>
      <c r="J56" s="10"/>
      <c r="K56" s="10">
        <v>35</v>
      </c>
      <c r="L56" s="10">
        <f t="shared" si="10"/>
        <v>-10</v>
      </c>
      <c r="M56" s="10"/>
      <c r="N56" s="10"/>
      <c r="O56" s="10"/>
      <c r="P56" s="10">
        <f t="shared" si="11"/>
        <v>5</v>
      </c>
      <c r="Q56" s="4"/>
      <c r="R56" s="4"/>
      <c r="S56" s="10"/>
      <c r="T56" s="10">
        <f t="shared" si="12"/>
        <v>28.8</v>
      </c>
      <c r="U56" s="10">
        <f t="shared" si="13"/>
        <v>28.8</v>
      </c>
      <c r="V56" s="10">
        <v>6</v>
      </c>
      <c r="W56" s="10">
        <v>15.8</v>
      </c>
      <c r="X56" s="10">
        <v>3.8</v>
      </c>
      <c r="Y56" s="10">
        <v>12.4</v>
      </c>
      <c r="Z56" s="10">
        <v>9</v>
      </c>
      <c r="AA56" s="10">
        <v>14.4</v>
      </c>
      <c r="AB56" s="10">
        <v>8.6</v>
      </c>
      <c r="AC56" s="10">
        <v>12.8</v>
      </c>
      <c r="AD56" s="10">
        <v>13.8</v>
      </c>
      <c r="AE56" s="10">
        <v>5.2</v>
      </c>
      <c r="AF56" s="10" t="s">
        <v>47</v>
      </c>
      <c r="AG56" s="10">
        <f t="shared" si="9"/>
        <v>0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x14ac:dyDescent="0.25">
      <c r="A57" s="10" t="s">
        <v>100</v>
      </c>
      <c r="B57" s="10" t="s">
        <v>37</v>
      </c>
      <c r="C57" s="10">
        <v>26</v>
      </c>
      <c r="D57" s="10">
        <v>8</v>
      </c>
      <c r="E57" s="10">
        <v>20</v>
      </c>
      <c r="F57" s="10"/>
      <c r="G57" s="7">
        <v>0.33</v>
      </c>
      <c r="H57" s="10">
        <v>45</v>
      </c>
      <c r="I57" s="10" t="s">
        <v>38</v>
      </c>
      <c r="J57" s="10"/>
      <c r="K57" s="10">
        <v>58</v>
      </c>
      <c r="L57" s="10">
        <f t="shared" si="10"/>
        <v>-38</v>
      </c>
      <c r="M57" s="10"/>
      <c r="N57" s="10"/>
      <c r="O57" s="10"/>
      <c r="P57" s="10">
        <f t="shared" si="11"/>
        <v>4</v>
      </c>
      <c r="Q57" s="4">
        <f>10*P57-O57-F57</f>
        <v>40</v>
      </c>
      <c r="R57" s="4"/>
      <c r="S57" s="10"/>
      <c r="T57" s="10">
        <f t="shared" si="12"/>
        <v>10</v>
      </c>
      <c r="U57" s="10">
        <f t="shared" si="13"/>
        <v>0</v>
      </c>
      <c r="V57" s="10">
        <v>3.8</v>
      </c>
      <c r="W57" s="10">
        <v>5.6</v>
      </c>
      <c r="X57" s="10">
        <v>1.8</v>
      </c>
      <c r="Y57" s="10">
        <v>6.8</v>
      </c>
      <c r="Z57" s="10">
        <v>8</v>
      </c>
      <c r="AA57" s="10">
        <v>5.4</v>
      </c>
      <c r="AB57" s="10">
        <v>6.2</v>
      </c>
      <c r="AC57" s="10">
        <v>7.6</v>
      </c>
      <c r="AD57" s="10">
        <v>12</v>
      </c>
      <c r="AE57" s="10">
        <v>7</v>
      </c>
      <c r="AF57" s="10" t="s">
        <v>47</v>
      </c>
      <c r="AG57" s="10">
        <f t="shared" si="9"/>
        <v>13.200000000000001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x14ac:dyDescent="0.25">
      <c r="A58" s="10" t="s">
        <v>101</v>
      </c>
      <c r="B58" s="10" t="s">
        <v>37</v>
      </c>
      <c r="C58" s="10">
        <v>267</v>
      </c>
      <c r="D58" s="10">
        <v>365</v>
      </c>
      <c r="E58" s="10">
        <v>238</v>
      </c>
      <c r="F58" s="10">
        <v>244</v>
      </c>
      <c r="G58" s="7">
        <v>0.33</v>
      </c>
      <c r="H58" s="10">
        <v>45</v>
      </c>
      <c r="I58" s="10" t="s">
        <v>38</v>
      </c>
      <c r="J58" s="10"/>
      <c r="K58" s="10">
        <v>269</v>
      </c>
      <c r="L58" s="10">
        <f t="shared" si="10"/>
        <v>-31</v>
      </c>
      <c r="M58" s="10"/>
      <c r="N58" s="10"/>
      <c r="O58" s="10">
        <v>130</v>
      </c>
      <c r="P58" s="10">
        <f t="shared" si="11"/>
        <v>47.6</v>
      </c>
      <c r="Q58" s="4">
        <f t="shared" si="8"/>
        <v>292.39999999999998</v>
      </c>
      <c r="R58" s="4"/>
      <c r="S58" s="10"/>
      <c r="T58" s="10">
        <f t="shared" si="12"/>
        <v>13.999999999999998</v>
      </c>
      <c r="U58" s="10">
        <f t="shared" si="13"/>
        <v>7.8571428571428568</v>
      </c>
      <c r="V58" s="10">
        <v>43.2</v>
      </c>
      <c r="W58" s="10">
        <v>38.799999999999997</v>
      </c>
      <c r="X58" s="10">
        <v>47.8</v>
      </c>
      <c r="Y58" s="10">
        <v>33.799999999999997</v>
      </c>
      <c r="Z58" s="10">
        <v>39.6</v>
      </c>
      <c r="AA58" s="10">
        <v>25.8</v>
      </c>
      <c r="AB58" s="10">
        <v>24</v>
      </c>
      <c r="AC58" s="10">
        <v>34.200000000000003</v>
      </c>
      <c r="AD58" s="10">
        <v>44.6</v>
      </c>
      <c r="AE58" s="10">
        <v>28</v>
      </c>
      <c r="AF58" s="10" t="s">
        <v>39</v>
      </c>
      <c r="AG58" s="10">
        <f t="shared" si="9"/>
        <v>96.49199999999999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x14ac:dyDescent="0.25">
      <c r="A59" s="11" t="s">
        <v>102</v>
      </c>
      <c r="B59" s="11" t="s">
        <v>41</v>
      </c>
      <c r="C59" s="11"/>
      <c r="D59" s="11"/>
      <c r="E59" s="11"/>
      <c r="F59" s="11">
        <v>-0.85499999999999998</v>
      </c>
      <c r="G59" s="12">
        <v>0</v>
      </c>
      <c r="H59" s="11" t="e">
        <v>#N/A</v>
      </c>
      <c r="I59" s="11" t="s">
        <v>72</v>
      </c>
      <c r="J59" s="11"/>
      <c r="K59" s="11"/>
      <c r="L59" s="11">
        <f t="shared" si="10"/>
        <v>0</v>
      </c>
      <c r="M59" s="11"/>
      <c r="N59" s="11"/>
      <c r="O59" s="11"/>
      <c r="P59" s="11">
        <f t="shared" si="11"/>
        <v>0</v>
      </c>
      <c r="Q59" s="13"/>
      <c r="R59" s="13"/>
      <c r="S59" s="11"/>
      <c r="T59" s="11" t="e">
        <f t="shared" si="12"/>
        <v>#DIV/0!</v>
      </c>
      <c r="U59" s="11" t="e">
        <f t="shared" si="13"/>
        <v>#DIV/0!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x14ac:dyDescent="0.25">
      <c r="A60" s="10" t="s">
        <v>103</v>
      </c>
      <c r="B60" s="10" t="s">
        <v>37</v>
      </c>
      <c r="C60" s="10">
        <v>57</v>
      </c>
      <c r="D60" s="10">
        <v>41</v>
      </c>
      <c r="E60" s="10">
        <v>40</v>
      </c>
      <c r="F60" s="10">
        <v>22</v>
      </c>
      <c r="G60" s="7">
        <v>0.33</v>
      </c>
      <c r="H60" s="10">
        <v>45</v>
      </c>
      <c r="I60" s="10" t="s">
        <v>38</v>
      </c>
      <c r="J60" s="10"/>
      <c r="K60" s="10">
        <v>40</v>
      </c>
      <c r="L60" s="10">
        <f t="shared" si="10"/>
        <v>0</v>
      </c>
      <c r="M60" s="10"/>
      <c r="N60" s="10"/>
      <c r="O60" s="10"/>
      <c r="P60" s="10">
        <f t="shared" si="11"/>
        <v>8</v>
      </c>
      <c r="Q60" s="4">
        <f>12*P60-O60-F60</f>
        <v>74</v>
      </c>
      <c r="R60" s="4"/>
      <c r="S60" s="10"/>
      <c r="T60" s="10">
        <f t="shared" si="12"/>
        <v>12</v>
      </c>
      <c r="U60" s="10">
        <f t="shared" si="13"/>
        <v>2.75</v>
      </c>
      <c r="V60" s="10">
        <v>3.6</v>
      </c>
      <c r="W60" s="10">
        <v>9.8000000000000007</v>
      </c>
      <c r="X60" s="10">
        <v>8.6</v>
      </c>
      <c r="Y60" s="10">
        <v>12.6</v>
      </c>
      <c r="Z60" s="10">
        <v>8.6</v>
      </c>
      <c r="AA60" s="10">
        <v>9.1999999999999993</v>
      </c>
      <c r="AB60" s="10">
        <v>4.5999999999999996</v>
      </c>
      <c r="AC60" s="10">
        <v>10.4</v>
      </c>
      <c r="AD60" s="10">
        <v>7.4</v>
      </c>
      <c r="AE60" s="10">
        <v>3.2</v>
      </c>
      <c r="AF60" s="20" t="s">
        <v>47</v>
      </c>
      <c r="AG60" s="10">
        <f t="shared" ref="AG60:AG80" si="15">G60*Q60</f>
        <v>24.42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x14ac:dyDescent="0.25">
      <c r="A61" s="10" t="s">
        <v>104</v>
      </c>
      <c r="B61" s="10" t="s">
        <v>37</v>
      </c>
      <c r="C61" s="10">
        <v>8</v>
      </c>
      <c r="D61" s="10">
        <v>25</v>
      </c>
      <c r="E61" s="10">
        <v>9</v>
      </c>
      <c r="F61" s="10">
        <v>22</v>
      </c>
      <c r="G61" s="7">
        <v>0.36</v>
      </c>
      <c r="H61" s="10">
        <v>45</v>
      </c>
      <c r="I61" s="10" t="s">
        <v>38</v>
      </c>
      <c r="J61" s="10"/>
      <c r="K61" s="10">
        <v>15</v>
      </c>
      <c r="L61" s="10">
        <f t="shared" si="10"/>
        <v>-6</v>
      </c>
      <c r="M61" s="10"/>
      <c r="N61" s="10"/>
      <c r="O61" s="10"/>
      <c r="P61" s="10">
        <f t="shared" si="11"/>
        <v>1.8</v>
      </c>
      <c r="Q61" s="4">
        <v>8</v>
      </c>
      <c r="R61" s="4"/>
      <c r="S61" s="10"/>
      <c r="T61" s="10">
        <f t="shared" si="12"/>
        <v>16.666666666666668</v>
      </c>
      <c r="U61" s="10">
        <f t="shared" si="13"/>
        <v>12.222222222222221</v>
      </c>
      <c r="V61" s="10">
        <v>2.4</v>
      </c>
      <c r="W61" s="10">
        <v>2.4</v>
      </c>
      <c r="X61" s="10">
        <v>2.4</v>
      </c>
      <c r="Y61" s="10">
        <v>2.4</v>
      </c>
      <c r="Z61" s="10">
        <v>2.2000000000000002</v>
      </c>
      <c r="AA61" s="10">
        <v>3</v>
      </c>
      <c r="AB61" s="10">
        <v>3.4</v>
      </c>
      <c r="AC61" s="10">
        <v>4.4000000000000004</v>
      </c>
      <c r="AD61" s="10">
        <v>2.8</v>
      </c>
      <c r="AE61" s="10">
        <v>2.2000000000000002</v>
      </c>
      <c r="AF61" s="10"/>
      <c r="AG61" s="10">
        <f t="shared" si="15"/>
        <v>2.88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x14ac:dyDescent="0.25">
      <c r="A62" s="10" t="s">
        <v>105</v>
      </c>
      <c r="B62" s="10" t="s">
        <v>41</v>
      </c>
      <c r="C62" s="10">
        <v>388</v>
      </c>
      <c r="D62" s="10">
        <v>768.39300000000003</v>
      </c>
      <c r="E62" s="10">
        <v>536.53300000000002</v>
      </c>
      <c r="F62" s="10">
        <v>560.25</v>
      </c>
      <c r="G62" s="7">
        <v>1</v>
      </c>
      <c r="H62" s="10">
        <v>45</v>
      </c>
      <c r="I62" s="10" t="s">
        <v>38</v>
      </c>
      <c r="J62" s="10"/>
      <c r="K62" s="10">
        <v>508.18700000000001</v>
      </c>
      <c r="L62" s="10">
        <f t="shared" si="10"/>
        <v>28.346000000000004</v>
      </c>
      <c r="M62" s="10"/>
      <c r="N62" s="10"/>
      <c r="O62" s="10">
        <v>300</v>
      </c>
      <c r="P62" s="10">
        <f t="shared" si="11"/>
        <v>107.3066</v>
      </c>
      <c r="Q62" s="4">
        <f t="shared" ref="Q60:Q80" si="16">14*P62-O62-F62</f>
        <v>642.04240000000004</v>
      </c>
      <c r="R62" s="4"/>
      <c r="S62" s="10"/>
      <c r="T62" s="10">
        <f t="shared" si="12"/>
        <v>14</v>
      </c>
      <c r="U62" s="10">
        <f t="shared" si="13"/>
        <v>8.0167482708426139</v>
      </c>
      <c r="V62" s="10">
        <v>97.870399999999989</v>
      </c>
      <c r="W62" s="10">
        <v>90.84</v>
      </c>
      <c r="X62" s="10">
        <v>95.782600000000002</v>
      </c>
      <c r="Y62" s="10">
        <v>112.79219999999999</v>
      </c>
      <c r="Z62" s="10">
        <v>85.958799999999997</v>
      </c>
      <c r="AA62" s="10">
        <v>70.157399999999996</v>
      </c>
      <c r="AB62" s="10">
        <v>69.405799999999999</v>
      </c>
      <c r="AC62" s="10">
        <v>68.306600000000003</v>
      </c>
      <c r="AD62" s="10">
        <v>67.471800000000002</v>
      </c>
      <c r="AE62" s="10">
        <v>75.786799999999999</v>
      </c>
      <c r="AF62" s="10"/>
      <c r="AG62" s="10">
        <f t="shared" si="15"/>
        <v>642.04240000000004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x14ac:dyDescent="0.25">
      <c r="A63" s="10" t="s">
        <v>106</v>
      </c>
      <c r="B63" s="10" t="s">
        <v>37</v>
      </c>
      <c r="C63" s="10">
        <v>1</v>
      </c>
      <c r="D63" s="10">
        <v>61</v>
      </c>
      <c r="E63" s="10">
        <v>-1</v>
      </c>
      <c r="F63" s="10">
        <v>54</v>
      </c>
      <c r="G63" s="7">
        <v>0.1</v>
      </c>
      <c r="H63" s="10">
        <v>60</v>
      </c>
      <c r="I63" s="10" t="s">
        <v>38</v>
      </c>
      <c r="J63" s="10"/>
      <c r="K63" s="10">
        <v>24</v>
      </c>
      <c r="L63" s="10">
        <f t="shared" si="10"/>
        <v>-25</v>
      </c>
      <c r="M63" s="10"/>
      <c r="N63" s="10"/>
      <c r="O63" s="10"/>
      <c r="P63" s="10">
        <f t="shared" si="11"/>
        <v>-0.2</v>
      </c>
      <c r="Q63" s="4"/>
      <c r="R63" s="4"/>
      <c r="S63" s="10"/>
      <c r="T63" s="10">
        <f t="shared" si="12"/>
        <v>-270</v>
      </c>
      <c r="U63" s="10">
        <f t="shared" si="13"/>
        <v>-270</v>
      </c>
      <c r="V63" s="10">
        <v>3.8</v>
      </c>
      <c r="W63" s="10">
        <v>6.8</v>
      </c>
      <c r="X63" s="10">
        <v>4</v>
      </c>
      <c r="Y63" s="10">
        <v>5.4</v>
      </c>
      <c r="Z63" s="10">
        <v>4.8</v>
      </c>
      <c r="AA63" s="10">
        <v>1.6</v>
      </c>
      <c r="AB63" s="10">
        <v>6.2</v>
      </c>
      <c r="AC63" s="10">
        <v>3.2</v>
      </c>
      <c r="AD63" s="10">
        <v>2</v>
      </c>
      <c r="AE63" s="10">
        <v>2.4</v>
      </c>
      <c r="AF63" s="10"/>
      <c r="AG63" s="10">
        <f t="shared" si="15"/>
        <v>0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x14ac:dyDescent="0.25">
      <c r="A64" s="10" t="s">
        <v>107</v>
      </c>
      <c r="B64" s="10" t="s">
        <v>37</v>
      </c>
      <c r="C64" s="10">
        <v>10</v>
      </c>
      <c r="D64" s="10">
        <v>79</v>
      </c>
      <c r="E64" s="10">
        <v>13</v>
      </c>
      <c r="F64" s="10">
        <v>61</v>
      </c>
      <c r="G64" s="7">
        <v>0.4</v>
      </c>
      <c r="H64" s="10">
        <v>45</v>
      </c>
      <c r="I64" s="10" t="s">
        <v>38</v>
      </c>
      <c r="J64" s="10"/>
      <c r="K64" s="10">
        <v>56</v>
      </c>
      <c r="L64" s="10">
        <f t="shared" si="10"/>
        <v>-43</v>
      </c>
      <c r="M64" s="10"/>
      <c r="N64" s="10"/>
      <c r="O64" s="10">
        <v>40</v>
      </c>
      <c r="P64" s="10">
        <f t="shared" si="11"/>
        <v>2.6</v>
      </c>
      <c r="Q64" s="4"/>
      <c r="R64" s="4"/>
      <c r="S64" s="10"/>
      <c r="T64" s="10">
        <f t="shared" si="12"/>
        <v>38.846153846153847</v>
      </c>
      <c r="U64" s="10">
        <f t="shared" si="13"/>
        <v>38.846153846153847</v>
      </c>
      <c r="V64" s="10">
        <v>9.8000000000000007</v>
      </c>
      <c r="W64" s="10">
        <v>5.8</v>
      </c>
      <c r="X64" s="10">
        <v>0.8</v>
      </c>
      <c r="Y64" s="10">
        <v>4.4000000000000004</v>
      </c>
      <c r="Z64" s="10">
        <v>5</v>
      </c>
      <c r="AA64" s="10">
        <v>3.4</v>
      </c>
      <c r="AB64" s="10">
        <v>2</v>
      </c>
      <c r="AC64" s="10">
        <v>0</v>
      </c>
      <c r="AD64" s="10">
        <v>0</v>
      </c>
      <c r="AE64" s="10">
        <v>0</v>
      </c>
      <c r="AF64" s="10" t="s">
        <v>56</v>
      </c>
      <c r="AG64" s="10">
        <f t="shared" si="15"/>
        <v>0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x14ac:dyDescent="0.25">
      <c r="A65" s="10" t="s">
        <v>108</v>
      </c>
      <c r="B65" s="10" t="s">
        <v>41</v>
      </c>
      <c r="C65" s="10">
        <v>17.959</v>
      </c>
      <c r="D65" s="10">
        <v>19.555</v>
      </c>
      <c r="E65" s="10">
        <v>17.954999999999998</v>
      </c>
      <c r="F65" s="10">
        <v>18.084</v>
      </c>
      <c r="G65" s="7">
        <v>1</v>
      </c>
      <c r="H65" s="10">
        <v>60</v>
      </c>
      <c r="I65" s="10" t="s">
        <v>38</v>
      </c>
      <c r="J65" s="10"/>
      <c r="K65" s="10">
        <v>20.975000000000001</v>
      </c>
      <c r="L65" s="10">
        <f t="shared" si="10"/>
        <v>-3.0200000000000031</v>
      </c>
      <c r="M65" s="10"/>
      <c r="N65" s="10"/>
      <c r="O65" s="10"/>
      <c r="P65" s="10">
        <f t="shared" si="11"/>
        <v>3.5909999999999997</v>
      </c>
      <c r="Q65" s="4">
        <f t="shared" si="16"/>
        <v>32.19</v>
      </c>
      <c r="R65" s="4"/>
      <c r="S65" s="10"/>
      <c r="T65" s="10">
        <f t="shared" si="12"/>
        <v>14.000000000000002</v>
      </c>
      <c r="U65" s="10">
        <f t="shared" si="13"/>
        <v>5.0359231411862995</v>
      </c>
      <c r="V65" s="10">
        <v>2.1469999999999998</v>
      </c>
      <c r="W65" s="10">
        <v>1.5189999999999999</v>
      </c>
      <c r="X65" s="10">
        <v>2.411</v>
      </c>
      <c r="Y65" s="10">
        <v>2.117</v>
      </c>
      <c r="Z65" s="10">
        <v>1.5069999999999999</v>
      </c>
      <c r="AA65" s="10">
        <v>1.831</v>
      </c>
      <c r="AB65" s="10">
        <v>3.0150000000000001</v>
      </c>
      <c r="AC65" s="10">
        <v>1.431</v>
      </c>
      <c r="AD65" s="10">
        <v>0</v>
      </c>
      <c r="AE65" s="10">
        <v>2.7040000000000002</v>
      </c>
      <c r="AF65" s="10"/>
      <c r="AG65" s="10">
        <f t="shared" si="15"/>
        <v>32.19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x14ac:dyDescent="0.25">
      <c r="A66" s="10" t="s">
        <v>109</v>
      </c>
      <c r="B66" s="10" t="s">
        <v>41</v>
      </c>
      <c r="C66" s="10"/>
      <c r="D66" s="10"/>
      <c r="E66" s="10"/>
      <c r="F66" s="10"/>
      <c r="G66" s="7">
        <v>1</v>
      </c>
      <c r="H66" s="10">
        <v>90</v>
      </c>
      <c r="I66" s="9" t="s">
        <v>110</v>
      </c>
      <c r="J66" s="10"/>
      <c r="K66" s="10"/>
      <c r="L66" s="10">
        <f t="shared" si="10"/>
        <v>0</v>
      </c>
      <c r="M66" s="10"/>
      <c r="N66" s="10"/>
      <c r="O66" s="10"/>
      <c r="P66" s="10">
        <f t="shared" si="11"/>
        <v>0</v>
      </c>
      <c r="Q66" s="4">
        <v>0</v>
      </c>
      <c r="R66" s="4"/>
      <c r="S66" s="10"/>
      <c r="T66" s="10" t="e">
        <f t="shared" si="12"/>
        <v>#DIV/0!</v>
      </c>
      <c r="U66" s="10" t="e">
        <f t="shared" si="13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0.84160000000000001</v>
      </c>
      <c r="AC66" s="10">
        <v>0.82260000000000011</v>
      </c>
      <c r="AD66" s="10">
        <v>0.85</v>
      </c>
      <c r="AE66" s="10">
        <v>0</v>
      </c>
      <c r="AF66" s="10" t="s">
        <v>111</v>
      </c>
      <c r="AG66" s="10">
        <f t="shared" si="15"/>
        <v>0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x14ac:dyDescent="0.25">
      <c r="A67" s="10" t="s">
        <v>112</v>
      </c>
      <c r="B67" s="10" t="s">
        <v>41</v>
      </c>
      <c r="C67" s="10">
        <v>15.923</v>
      </c>
      <c r="D67" s="10">
        <v>50.83</v>
      </c>
      <c r="E67" s="10">
        <v>16.661000000000001</v>
      </c>
      <c r="F67" s="10">
        <v>46.76</v>
      </c>
      <c r="G67" s="7">
        <v>1</v>
      </c>
      <c r="H67" s="10">
        <v>45</v>
      </c>
      <c r="I67" s="10" t="s">
        <v>38</v>
      </c>
      <c r="J67" s="10"/>
      <c r="K67" s="10">
        <v>20</v>
      </c>
      <c r="L67" s="10">
        <f t="shared" si="10"/>
        <v>-3.3389999999999986</v>
      </c>
      <c r="M67" s="10"/>
      <c r="N67" s="10"/>
      <c r="O67" s="10">
        <v>26</v>
      </c>
      <c r="P67" s="10">
        <f t="shared" si="11"/>
        <v>3.3322000000000003</v>
      </c>
      <c r="Q67" s="4"/>
      <c r="R67" s="4"/>
      <c r="S67" s="10"/>
      <c r="T67" s="10">
        <f t="shared" si="12"/>
        <v>21.835424044175014</v>
      </c>
      <c r="U67" s="10">
        <f t="shared" si="13"/>
        <v>21.835424044175014</v>
      </c>
      <c r="V67" s="10">
        <v>6.2561999999999998</v>
      </c>
      <c r="W67" s="10">
        <v>6.1756000000000002</v>
      </c>
      <c r="X67" s="10">
        <v>3.1006</v>
      </c>
      <c r="Y67" s="10">
        <v>6.3643999999999998</v>
      </c>
      <c r="Z67" s="10">
        <v>6.4727999999999994</v>
      </c>
      <c r="AA67" s="10">
        <v>4.9067999999999996</v>
      </c>
      <c r="AB67" s="10">
        <v>5.5646000000000004</v>
      </c>
      <c r="AC67" s="10">
        <v>4.9085999999999999</v>
      </c>
      <c r="AD67" s="10">
        <v>5.1441999999999997</v>
      </c>
      <c r="AE67" s="10">
        <v>11.248200000000001</v>
      </c>
      <c r="AF67" s="10"/>
      <c r="AG67" s="10">
        <f t="shared" si="15"/>
        <v>0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x14ac:dyDescent="0.25">
      <c r="A68" s="10" t="s">
        <v>113</v>
      </c>
      <c r="B68" s="10" t="s">
        <v>37</v>
      </c>
      <c r="C68" s="10">
        <v>1324</v>
      </c>
      <c r="D68" s="10">
        <v>3026</v>
      </c>
      <c r="E68" s="18">
        <f>905+E100</f>
        <v>1098</v>
      </c>
      <c r="F68" s="18">
        <f>2434+F100</f>
        <v>2529</v>
      </c>
      <c r="G68" s="7">
        <v>0.41</v>
      </c>
      <c r="H68" s="10">
        <v>50</v>
      </c>
      <c r="I68" s="9" t="s">
        <v>53</v>
      </c>
      <c r="J68" s="10"/>
      <c r="K68" s="10">
        <v>913</v>
      </c>
      <c r="L68" s="10">
        <f t="shared" si="10"/>
        <v>185</v>
      </c>
      <c r="M68" s="10"/>
      <c r="N68" s="10"/>
      <c r="O68" s="10">
        <v>650</v>
      </c>
      <c r="P68" s="10">
        <f t="shared" si="11"/>
        <v>219.6</v>
      </c>
      <c r="Q68" s="4"/>
      <c r="R68" s="4"/>
      <c r="S68" s="10"/>
      <c r="T68" s="10">
        <f t="shared" si="12"/>
        <v>14.47632058287796</v>
      </c>
      <c r="U68" s="10">
        <f t="shared" si="13"/>
        <v>14.47632058287796</v>
      </c>
      <c r="V68" s="10">
        <v>206</v>
      </c>
      <c r="W68" s="10">
        <v>184.2</v>
      </c>
      <c r="X68" s="10">
        <v>194</v>
      </c>
      <c r="Y68" s="10">
        <v>185.4</v>
      </c>
      <c r="Z68" s="10">
        <v>180.4</v>
      </c>
      <c r="AA68" s="10">
        <v>119.4</v>
      </c>
      <c r="AB68" s="10">
        <v>201.8</v>
      </c>
      <c r="AC68" s="10">
        <v>172</v>
      </c>
      <c r="AD68" s="10">
        <v>218.2</v>
      </c>
      <c r="AE68" s="10">
        <v>117.6</v>
      </c>
      <c r="AF68" s="10" t="s">
        <v>47</v>
      </c>
      <c r="AG68" s="10">
        <f t="shared" si="15"/>
        <v>0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x14ac:dyDescent="0.25">
      <c r="A69" s="10" t="s">
        <v>114</v>
      </c>
      <c r="B69" s="10" t="s">
        <v>41</v>
      </c>
      <c r="C69" s="10">
        <v>375.238</v>
      </c>
      <c r="D69" s="10">
        <v>318.04700000000003</v>
      </c>
      <c r="E69" s="18">
        <f>131.144+E101</f>
        <v>259.72400000000005</v>
      </c>
      <c r="F69" s="18">
        <f>413.831+F101</f>
        <v>433.32900000000001</v>
      </c>
      <c r="G69" s="7">
        <v>1</v>
      </c>
      <c r="H69" s="10">
        <v>50</v>
      </c>
      <c r="I69" s="10" t="s">
        <v>38</v>
      </c>
      <c r="J69" s="10"/>
      <c r="K69" s="10">
        <v>127.5</v>
      </c>
      <c r="L69" s="10">
        <f t="shared" si="10"/>
        <v>132.22400000000005</v>
      </c>
      <c r="M69" s="10"/>
      <c r="N69" s="10"/>
      <c r="O69" s="10">
        <v>290</v>
      </c>
      <c r="P69" s="10">
        <f t="shared" si="11"/>
        <v>51.944800000000008</v>
      </c>
      <c r="Q69" s="4">
        <f t="shared" si="16"/>
        <v>3.8982000000001449</v>
      </c>
      <c r="R69" s="4"/>
      <c r="S69" s="10"/>
      <c r="T69" s="10">
        <f t="shared" si="12"/>
        <v>13.999999999999998</v>
      </c>
      <c r="U69" s="10">
        <f t="shared" si="13"/>
        <v>13.924954952180004</v>
      </c>
      <c r="V69" s="10">
        <v>62.642999999999986</v>
      </c>
      <c r="W69" s="10">
        <v>52.204600000000013</v>
      </c>
      <c r="X69" s="10">
        <v>82.404799999999994</v>
      </c>
      <c r="Y69" s="10">
        <v>57.927399999999999</v>
      </c>
      <c r="Z69" s="10">
        <v>73.778600000000012</v>
      </c>
      <c r="AA69" s="10">
        <v>69.576800000000006</v>
      </c>
      <c r="AB69" s="10">
        <v>67.3386</v>
      </c>
      <c r="AC69" s="10">
        <v>65.787999999999997</v>
      </c>
      <c r="AD69" s="10">
        <v>60.5182</v>
      </c>
      <c r="AE69" s="10">
        <v>63.193399999999997</v>
      </c>
      <c r="AF69" s="10"/>
      <c r="AG69" s="10">
        <f t="shared" si="15"/>
        <v>3.8982000000001449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x14ac:dyDescent="0.25">
      <c r="A70" s="10" t="s">
        <v>115</v>
      </c>
      <c r="B70" s="10" t="s">
        <v>37</v>
      </c>
      <c r="C70" s="10">
        <v>287</v>
      </c>
      <c r="D70" s="10">
        <v>221</v>
      </c>
      <c r="E70" s="10">
        <v>282</v>
      </c>
      <c r="F70" s="10">
        <v>107</v>
      </c>
      <c r="G70" s="7">
        <v>0.35</v>
      </c>
      <c r="H70" s="10">
        <v>50</v>
      </c>
      <c r="I70" s="10" t="s">
        <v>38</v>
      </c>
      <c r="J70" s="10"/>
      <c r="K70" s="10">
        <v>310</v>
      </c>
      <c r="L70" s="10">
        <f t="shared" ref="L70:L101" si="17">E70-K70</f>
        <v>-28</v>
      </c>
      <c r="M70" s="10"/>
      <c r="N70" s="10"/>
      <c r="O70" s="10">
        <v>50</v>
      </c>
      <c r="P70" s="10">
        <f t="shared" ref="P70:P101" si="18">E70/5</f>
        <v>56.4</v>
      </c>
      <c r="Q70" s="4">
        <f>12*P70-O70-F70</f>
        <v>519.79999999999995</v>
      </c>
      <c r="R70" s="4"/>
      <c r="S70" s="10"/>
      <c r="T70" s="10">
        <f t="shared" ref="T70:T101" si="19">(F70+O70+Q70)/P70</f>
        <v>12</v>
      </c>
      <c r="U70" s="10">
        <f t="shared" ref="U70:U101" si="20">(F70+O70)/P70</f>
        <v>2.7836879432624113</v>
      </c>
      <c r="V70" s="10">
        <v>24</v>
      </c>
      <c r="W70" s="10">
        <v>30.4</v>
      </c>
      <c r="X70" s="10">
        <v>32.4</v>
      </c>
      <c r="Y70" s="10">
        <v>18.600000000000001</v>
      </c>
      <c r="Z70" s="10">
        <v>34.6</v>
      </c>
      <c r="AA70" s="10">
        <v>29.2</v>
      </c>
      <c r="AB70" s="10">
        <v>12.6</v>
      </c>
      <c r="AC70" s="10">
        <v>25.6</v>
      </c>
      <c r="AD70" s="10">
        <v>30.6</v>
      </c>
      <c r="AE70" s="10">
        <v>18.600000000000001</v>
      </c>
      <c r="AF70" s="10"/>
      <c r="AG70" s="10">
        <f t="shared" si="15"/>
        <v>181.92999999999998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x14ac:dyDescent="0.25">
      <c r="A71" s="10" t="s">
        <v>116</v>
      </c>
      <c r="B71" s="10" t="s">
        <v>41</v>
      </c>
      <c r="C71" s="10"/>
      <c r="D71" s="10">
        <v>24.626000000000001</v>
      </c>
      <c r="E71" s="10"/>
      <c r="F71" s="10">
        <v>21.544</v>
      </c>
      <c r="G71" s="7">
        <v>1</v>
      </c>
      <c r="H71" s="10">
        <v>50</v>
      </c>
      <c r="I71" s="10" t="s">
        <v>38</v>
      </c>
      <c r="J71" s="10"/>
      <c r="K71" s="10"/>
      <c r="L71" s="10">
        <f t="shared" si="17"/>
        <v>0</v>
      </c>
      <c r="M71" s="10"/>
      <c r="N71" s="10"/>
      <c r="O71" s="10"/>
      <c r="P71" s="10">
        <f t="shared" si="18"/>
        <v>0</v>
      </c>
      <c r="Q71" s="4"/>
      <c r="R71" s="4"/>
      <c r="S71" s="10"/>
      <c r="T71" s="10" t="e">
        <f t="shared" si="19"/>
        <v>#DIV/0!</v>
      </c>
      <c r="U71" s="10" t="e">
        <f t="shared" si="20"/>
        <v>#DIV/0!</v>
      </c>
      <c r="V71" s="10">
        <v>0.91020000000000001</v>
      </c>
      <c r="W71" s="10">
        <v>2.7684000000000002</v>
      </c>
      <c r="X71" s="10">
        <v>1.2298</v>
      </c>
      <c r="Y71" s="10">
        <v>2.1751999999999998</v>
      </c>
      <c r="Z71" s="10">
        <v>1.5396000000000001</v>
      </c>
      <c r="AA71" s="10">
        <v>0.61719999999999997</v>
      </c>
      <c r="AB71" s="10">
        <v>0.61660000000000004</v>
      </c>
      <c r="AC71" s="10">
        <v>0.61280000000000001</v>
      </c>
      <c r="AD71" s="10">
        <v>1.7010000000000001</v>
      </c>
      <c r="AE71" s="10">
        <v>4.0002000000000004</v>
      </c>
      <c r="AF71" s="10" t="s">
        <v>117</v>
      </c>
      <c r="AG71" s="10">
        <f t="shared" si="15"/>
        <v>0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x14ac:dyDescent="0.25">
      <c r="A72" s="10" t="s">
        <v>118</v>
      </c>
      <c r="B72" s="10" t="s">
        <v>37</v>
      </c>
      <c r="C72" s="10">
        <v>485</v>
      </c>
      <c r="D72" s="10">
        <v>259</v>
      </c>
      <c r="E72" s="10">
        <v>370</v>
      </c>
      <c r="F72" s="10">
        <v>275</v>
      </c>
      <c r="G72" s="7">
        <v>0.4</v>
      </c>
      <c r="H72" s="10">
        <v>50</v>
      </c>
      <c r="I72" s="10" t="s">
        <v>38</v>
      </c>
      <c r="J72" s="10"/>
      <c r="K72" s="10">
        <v>370</v>
      </c>
      <c r="L72" s="10">
        <f t="shared" si="17"/>
        <v>0</v>
      </c>
      <c r="M72" s="10"/>
      <c r="N72" s="10"/>
      <c r="O72" s="10">
        <v>200</v>
      </c>
      <c r="P72" s="10">
        <f t="shared" si="18"/>
        <v>74</v>
      </c>
      <c r="Q72" s="4">
        <f t="shared" si="16"/>
        <v>561</v>
      </c>
      <c r="R72" s="4"/>
      <c r="S72" s="10"/>
      <c r="T72" s="10">
        <f t="shared" si="19"/>
        <v>14</v>
      </c>
      <c r="U72" s="10">
        <f t="shared" si="20"/>
        <v>6.4189189189189193</v>
      </c>
      <c r="V72" s="10">
        <v>61</v>
      </c>
      <c r="W72" s="10">
        <v>30.2</v>
      </c>
      <c r="X72" s="10">
        <v>92</v>
      </c>
      <c r="Y72" s="10">
        <v>4</v>
      </c>
      <c r="Z72" s="10">
        <v>52.6</v>
      </c>
      <c r="AA72" s="10">
        <v>0</v>
      </c>
      <c r="AB72" s="10">
        <v>29.8</v>
      </c>
      <c r="AC72" s="10">
        <v>3.6</v>
      </c>
      <c r="AD72" s="10">
        <v>0</v>
      </c>
      <c r="AE72" s="10">
        <v>2.6</v>
      </c>
      <c r="AF72" s="10"/>
      <c r="AG72" s="10">
        <f t="shared" si="15"/>
        <v>224.4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x14ac:dyDescent="0.25">
      <c r="A73" s="10" t="s">
        <v>119</v>
      </c>
      <c r="B73" s="10" t="s">
        <v>37</v>
      </c>
      <c r="C73" s="10">
        <v>422</v>
      </c>
      <c r="D73" s="10">
        <v>1145</v>
      </c>
      <c r="E73" s="10">
        <v>593</v>
      </c>
      <c r="F73" s="10">
        <v>863</v>
      </c>
      <c r="G73" s="7">
        <v>0.41</v>
      </c>
      <c r="H73" s="10">
        <v>50</v>
      </c>
      <c r="I73" s="10" t="s">
        <v>38</v>
      </c>
      <c r="J73" s="10"/>
      <c r="K73" s="10">
        <v>644</v>
      </c>
      <c r="L73" s="10">
        <f t="shared" si="17"/>
        <v>-51</v>
      </c>
      <c r="M73" s="10"/>
      <c r="N73" s="10"/>
      <c r="O73" s="10">
        <v>210</v>
      </c>
      <c r="P73" s="10">
        <f t="shared" si="18"/>
        <v>118.6</v>
      </c>
      <c r="Q73" s="4">
        <f t="shared" si="16"/>
        <v>587.39999999999986</v>
      </c>
      <c r="R73" s="4"/>
      <c r="S73" s="10"/>
      <c r="T73" s="10">
        <f t="shared" si="19"/>
        <v>14</v>
      </c>
      <c r="U73" s="10">
        <f t="shared" si="20"/>
        <v>9.0472175379426645</v>
      </c>
      <c r="V73" s="10">
        <v>122</v>
      </c>
      <c r="W73" s="10">
        <v>120</v>
      </c>
      <c r="X73" s="10">
        <v>110.8</v>
      </c>
      <c r="Y73" s="10">
        <v>127.4</v>
      </c>
      <c r="Z73" s="10">
        <v>92.8</v>
      </c>
      <c r="AA73" s="10">
        <v>78.400000000000006</v>
      </c>
      <c r="AB73" s="10">
        <v>114.2</v>
      </c>
      <c r="AC73" s="10">
        <v>92.4</v>
      </c>
      <c r="AD73" s="10">
        <v>100.2</v>
      </c>
      <c r="AE73" s="10">
        <v>70.599999999999994</v>
      </c>
      <c r="AF73" s="10" t="s">
        <v>47</v>
      </c>
      <c r="AG73" s="10">
        <f t="shared" si="15"/>
        <v>240.83399999999992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x14ac:dyDescent="0.25">
      <c r="A74" s="10" t="s">
        <v>120</v>
      </c>
      <c r="B74" s="10" t="s">
        <v>41</v>
      </c>
      <c r="C74" s="10">
        <v>301.09899999999999</v>
      </c>
      <c r="D74" s="10">
        <v>220.85499999999999</v>
      </c>
      <c r="E74" s="10">
        <v>210.721</v>
      </c>
      <c r="F74" s="10">
        <v>265.48599999999999</v>
      </c>
      <c r="G74" s="7">
        <v>1</v>
      </c>
      <c r="H74" s="10">
        <v>50</v>
      </c>
      <c r="I74" s="10" t="s">
        <v>38</v>
      </c>
      <c r="J74" s="10"/>
      <c r="K74" s="10">
        <v>210.57</v>
      </c>
      <c r="L74" s="10">
        <f t="shared" si="17"/>
        <v>0.15100000000001046</v>
      </c>
      <c r="M74" s="10"/>
      <c r="N74" s="10"/>
      <c r="O74" s="10">
        <v>50</v>
      </c>
      <c r="P74" s="10">
        <f t="shared" si="18"/>
        <v>42.144199999999998</v>
      </c>
      <c r="Q74" s="4">
        <f t="shared" si="16"/>
        <v>274.53279999999995</v>
      </c>
      <c r="R74" s="4"/>
      <c r="S74" s="10"/>
      <c r="T74" s="10">
        <f t="shared" si="19"/>
        <v>14</v>
      </c>
      <c r="U74" s="10">
        <f t="shared" si="20"/>
        <v>7.4858699417713472</v>
      </c>
      <c r="V74" s="10">
        <v>38.146599999999999</v>
      </c>
      <c r="W74" s="10">
        <v>40.659599999999998</v>
      </c>
      <c r="X74" s="10">
        <v>43.4542</v>
      </c>
      <c r="Y74" s="10">
        <v>42.5274</v>
      </c>
      <c r="Z74" s="10">
        <v>41.174599999999998</v>
      </c>
      <c r="AA74" s="10">
        <v>44.403399999999998</v>
      </c>
      <c r="AB74" s="10">
        <v>45.446800000000003</v>
      </c>
      <c r="AC74" s="10">
        <v>35.93</v>
      </c>
      <c r="AD74" s="10">
        <v>35.651000000000003</v>
      </c>
      <c r="AE74" s="10">
        <v>46.277000000000001</v>
      </c>
      <c r="AF74" s="10"/>
      <c r="AG74" s="10">
        <f t="shared" si="15"/>
        <v>274.53279999999995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x14ac:dyDescent="0.25">
      <c r="A75" s="10" t="s">
        <v>121</v>
      </c>
      <c r="B75" s="10" t="s">
        <v>37</v>
      </c>
      <c r="C75" s="10">
        <v>9</v>
      </c>
      <c r="D75" s="10">
        <v>330</v>
      </c>
      <c r="E75" s="10">
        <v>54</v>
      </c>
      <c r="F75" s="10">
        <v>263</v>
      </c>
      <c r="G75" s="7">
        <v>0.3</v>
      </c>
      <c r="H75" s="10">
        <v>50</v>
      </c>
      <c r="I75" s="10" t="s">
        <v>38</v>
      </c>
      <c r="J75" s="10"/>
      <c r="K75" s="10">
        <v>163</v>
      </c>
      <c r="L75" s="10">
        <f t="shared" si="17"/>
        <v>-109</v>
      </c>
      <c r="M75" s="10"/>
      <c r="N75" s="10"/>
      <c r="O75" s="10">
        <v>10</v>
      </c>
      <c r="P75" s="10">
        <f t="shared" si="18"/>
        <v>10.8</v>
      </c>
      <c r="Q75" s="4"/>
      <c r="R75" s="4"/>
      <c r="S75" s="10"/>
      <c r="T75" s="10">
        <f t="shared" si="19"/>
        <v>25.277777777777775</v>
      </c>
      <c r="U75" s="10">
        <f t="shared" si="20"/>
        <v>25.277777777777775</v>
      </c>
      <c r="V75" s="10">
        <v>23.8</v>
      </c>
      <c r="W75" s="10">
        <v>37</v>
      </c>
      <c r="X75" s="10">
        <v>24.4</v>
      </c>
      <c r="Y75" s="10">
        <v>22.8</v>
      </c>
      <c r="Z75" s="10">
        <v>27</v>
      </c>
      <c r="AA75" s="10">
        <v>21.8</v>
      </c>
      <c r="AB75" s="10">
        <v>31.8</v>
      </c>
      <c r="AC75" s="10">
        <v>41.8</v>
      </c>
      <c r="AD75" s="10">
        <v>29.6</v>
      </c>
      <c r="AE75" s="10">
        <v>18.2</v>
      </c>
      <c r="AF75" s="10"/>
      <c r="AG75" s="10">
        <f t="shared" si="15"/>
        <v>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x14ac:dyDescent="0.25">
      <c r="A76" s="10" t="s">
        <v>122</v>
      </c>
      <c r="B76" s="10" t="s">
        <v>37</v>
      </c>
      <c r="C76" s="10">
        <v>-1</v>
      </c>
      <c r="D76" s="10">
        <v>70</v>
      </c>
      <c r="E76" s="10">
        <v>-2</v>
      </c>
      <c r="F76" s="10">
        <v>66</v>
      </c>
      <c r="G76" s="7">
        <v>0.14000000000000001</v>
      </c>
      <c r="H76" s="10">
        <v>50</v>
      </c>
      <c r="I76" s="10" t="s">
        <v>38</v>
      </c>
      <c r="J76" s="10"/>
      <c r="K76" s="10"/>
      <c r="L76" s="10">
        <f t="shared" si="17"/>
        <v>-2</v>
      </c>
      <c r="M76" s="10"/>
      <c r="N76" s="10"/>
      <c r="O76" s="10"/>
      <c r="P76" s="10">
        <f t="shared" si="18"/>
        <v>-0.4</v>
      </c>
      <c r="Q76" s="4"/>
      <c r="R76" s="4"/>
      <c r="S76" s="10"/>
      <c r="T76" s="10">
        <f t="shared" si="19"/>
        <v>-165</v>
      </c>
      <c r="U76" s="10">
        <f t="shared" si="20"/>
        <v>-165</v>
      </c>
      <c r="V76" s="10">
        <v>0.8</v>
      </c>
      <c r="W76" s="10">
        <v>7.6</v>
      </c>
      <c r="X76" s="10">
        <v>2.8</v>
      </c>
      <c r="Y76" s="10">
        <v>3</v>
      </c>
      <c r="Z76" s="10">
        <v>1</v>
      </c>
      <c r="AA76" s="10">
        <v>4.2</v>
      </c>
      <c r="AB76" s="10">
        <v>2.2000000000000002</v>
      </c>
      <c r="AC76" s="10">
        <v>0</v>
      </c>
      <c r="AD76" s="10">
        <v>0</v>
      </c>
      <c r="AE76" s="10">
        <v>0</v>
      </c>
      <c r="AF76" s="10" t="s">
        <v>56</v>
      </c>
      <c r="AG76" s="10">
        <f t="shared" si="15"/>
        <v>0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x14ac:dyDescent="0.25">
      <c r="A77" s="10" t="s">
        <v>123</v>
      </c>
      <c r="B77" s="10" t="s">
        <v>37</v>
      </c>
      <c r="C77" s="10">
        <v>325</v>
      </c>
      <c r="D77" s="10">
        <v>274</v>
      </c>
      <c r="E77" s="10">
        <v>365</v>
      </c>
      <c r="F77" s="10">
        <v>184</v>
      </c>
      <c r="G77" s="7">
        <v>0.18</v>
      </c>
      <c r="H77" s="10">
        <v>50</v>
      </c>
      <c r="I77" s="10" t="s">
        <v>38</v>
      </c>
      <c r="J77" s="10"/>
      <c r="K77" s="10">
        <v>375</v>
      </c>
      <c r="L77" s="10">
        <f t="shared" si="17"/>
        <v>-10</v>
      </c>
      <c r="M77" s="10"/>
      <c r="N77" s="10"/>
      <c r="O77" s="10">
        <v>70</v>
      </c>
      <c r="P77" s="10">
        <f t="shared" si="18"/>
        <v>73</v>
      </c>
      <c r="Q77" s="4">
        <f>12*P77-O77-F77</f>
        <v>622</v>
      </c>
      <c r="R77" s="4"/>
      <c r="S77" s="10"/>
      <c r="T77" s="10">
        <f t="shared" si="19"/>
        <v>12</v>
      </c>
      <c r="U77" s="10">
        <f t="shared" si="20"/>
        <v>3.4794520547945207</v>
      </c>
      <c r="V77" s="10">
        <v>46</v>
      </c>
      <c r="W77" s="10">
        <v>47.6</v>
      </c>
      <c r="X77" s="10">
        <v>46.8</v>
      </c>
      <c r="Y77" s="10">
        <v>35.799999999999997</v>
      </c>
      <c r="Z77" s="10">
        <v>36.200000000000003</v>
      </c>
      <c r="AA77" s="10">
        <v>42.8</v>
      </c>
      <c r="AB77" s="10">
        <v>55.4</v>
      </c>
      <c r="AC77" s="10">
        <v>60.2</v>
      </c>
      <c r="AD77" s="10">
        <v>66.2</v>
      </c>
      <c r="AE77" s="10">
        <v>41.2</v>
      </c>
      <c r="AF77" s="10" t="s">
        <v>47</v>
      </c>
      <c r="AG77" s="10">
        <f t="shared" si="15"/>
        <v>111.96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x14ac:dyDescent="0.25">
      <c r="A78" s="10" t="s">
        <v>124</v>
      </c>
      <c r="B78" s="10" t="s">
        <v>37</v>
      </c>
      <c r="C78" s="10">
        <v>1</v>
      </c>
      <c r="D78" s="10">
        <v>112</v>
      </c>
      <c r="E78" s="10">
        <v>2</v>
      </c>
      <c r="F78" s="10">
        <v>108</v>
      </c>
      <c r="G78" s="7">
        <v>0.4</v>
      </c>
      <c r="H78" s="10">
        <v>60</v>
      </c>
      <c r="I78" s="10" t="s">
        <v>38</v>
      </c>
      <c r="J78" s="10"/>
      <c r="K78" s="10">
        <v>64</v>
      </c>
      <c r="L78" s="10">
        <f t="shared" si="17"/>
        <v>-62</v>
      </c>
      <c r="M78" s="10"/>
      <c r="N78" s="10"/>
      <c r="O78" s="10"/>
      <c r="P78" s="10">
        <f t="shared" si="18"/>
        <v>0.4</v>
      </c>
      <c r="Q78" s="4"/>
      <c r="R78" s="4"/>
      <c r="S78" s="10"/>
      <c r="T78" s="10">
        <f t="shared" si="19"/>
        <v>270</v>
      </c>
      <c r="U78" s="10">
        <f t="shared" si="20"/>
        <v>270</v>
      </c>
      <c r="V78" s="10">
        <v>2.2000000000000002</v>
      </c>
      <c r="W78" s="10">
        <v>12.6</v>
      </c>
      <c r="X78" s="10">
        <v>4</v>
      </c>
      <c r="Y78" s="10">
        <v>7.4</v>
      </c>
      <c r="Z78" s="10">
        <v>5</v>
      </c>
      <c r="AA78" s="10">
        <v>7.4</v>
      </c>
      <c r="AB78" s="10">
        <v>4</v>
      </c>
      <c r="AC78" s="10">
        <v>9.6</v>
      </c>
      <c r="AD78" s="10">
        <v>5.4</v>
      </c>
      <c r="AE78" s="10">
        <v>3.6</v>
      </c>
      <c r="AF78" s="10" t="s">
        <v>47</v>
      </c>
      <c r="AG78" s="10">
        <f t="shared" si="15"/>
        <v>0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x14ac:dyDescent="0.25">
      <c r="A79" s="10" t="s">
        <v>125</v>
      </c>
      <c r="B79" s="10" t="s">
        <v>41</v>
      </c>
      <c r="C79" s="10">
        <v>0.85399999999999998</v>
      </c>
      <c r="D79" s="10">
        <v>10.141999999999999</v>
      </c>
      <c r="E79" s="10">
        <v>1.6910000000000001</v>
      </c>
      <c r="F79" s="10">
        <v>7.62</v>
      </c>
      <c r="G79" s="7">
        <v>1</v>
      </c>
      <c r="H79" s="10" t="e">
        <v>#N/A</v>
      </c>
      <c r="I79" s="10" t="s">
        <v>38</v>
      </c>
      <c r="J79" s="10"/>
      <c r="K79" s="10">
        <v>4</v>
      </c>
      <c r="L79" s="10">
        <f t="shared" si="17"/>
        <v>-2.3090000000000002</v>
      </c>
      <c r="M79" s="10"/>
      <c r="N79" s="10"/>
      <c r="O79" s="10"/>
      <c r="P79" s="10">
        <f t="shared" si="18"/>
        <v>0.3382</v>
      </c>
      <c r="Q79" s="4"/>
      <c r="R79" s="4"/>
      <c r="S79" s="10"/>
      <c r="T79" s="10">
        <f t="shared" si="19"/>
        <v>22.531046717918393</v>
      </c>
      <c r="U79" s="10">
        <f t="shared" si="20"/>
        <v>22.531046717918393</v>
      </c>
      <c r="V79" s="10">
        <v>0.8587999999999999</v>
      </c>
      <c r="W79" s="10">
        <v>0.84760000000000013</v>
      </c>
      <c r="X79" s="10">
        <v>0.6714</v>
      </c>
      <c r="Y79" s="10">
        <v>0.50900000000000001</v>
      </c>
      <c r="Z79" s="10">
        <v>0.17</v>
      </c>
      <c r="AA79" s="10">
        <v>0.85719999999999996</v>
      </c>
      <c r="AB79" s="10">
        <v>1.0606</v>
      </c>
      <c r="AC79" s="10">
        <v>0.51219999999999999</v>
      </c>
      <c r="AD79" s="10">
        <v>0.50380000000000003</v>
      </c>
      <c r="AE79" s="10">
        <v>0.50940000000000007</v>
      </c>
      <c r="AF79" s="10"/>
      <c r="AG79" s="10">
        <f t="shared" si="15"/>
        <v>0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x14ac:dyDescent="0.25">
      <c r="A80" s="10" t="s">
        <v>126</v>
      </c>
      <c r="B80" s="10" t="s">
        <v>37</v>
      </c>
      <c r="C80" s="10"/>
      <c r="D80" s="10">
        <v>8</v>
      </c>
      <c r="E80" s="10">
        <v>-2</v>
      </c>
      <c r="F80" s="10">
        <v>8</v>
      </c>
      <c r="G80" s="7">
        <v>0.22</v>
      </c>
      <c r="H80" s="10" t="e">
        <v>#N/A</v>
      </c>
      <c r="I80" s="10" t="s">
        <v>38</v>
      </c>
      <c r="J80" s="10"/>
      <c r="K80" s="10">
        <v>6</v>
      </c>
      <c r="L80" s="10">
        <f t="shared" si="17"/>
        <v>-8</v>
      </c>
      <c r="M80" s="10"/>
      <c r="N80" s="10"/>
      <c r="O80" s="10"/>
      <c r="P80" s="10">
        <f t="shared" si="18"/>
        <v>-0.4</v>
      </c>
      <c r="Q80" s="4"/>
      <c r="R80" s="4"/>
      <c r="S80" s="10"/>
      <c r="T80" s="10">
        <f t="shared" si="19"/>
        <v>-20</v>
      </c>
      <c r="U80" s="10">
        <f t="shared" si="20"/>
        <v>-20</v>
      </c>
      <c r="V80" s="10">
        <v>0</v>
      </c>
      <c r="W80" s="10">
        <v>1.2</v>
      </c>
      <c r="X80" s="10">
        <v>0.6</v>
      </c>
      <c r="Y80" s="10">
        <v>0.4</v>
      </c>
      <c r="Z80" s="10">
        <v>0</v>
      </c>
      <c r="AA80" s="10">
        <v>0</v>
      </c>
      <c r="AB80" s="10">
        <v>0</v>
      </c>
      <c r="AC80" s="10">
        <v>8</v>
      </c>
      <c r="AD80" s="10">
        <v>1.2</v>
      </c>
      <c r="AE80" s="10">
        <v>2.4</v>
      </c>
      <c r="AF80" s="10"/>
      <c r="AG80" s="10">
        <f t="shared" si="15"/>
        <v>0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x14ac:dyDescent="0.25">
      <c r="A81" s="15" t="s">
        <v>127</v>
      </c>
      <c r="B81" s="15" t="s">
        <v>37</v>
      </c>
      <c r="C81" s="15"/>
      <c r="D81" s="15"/>
      <c r="E81" s="15">
        <v>-0.84</v>
      </c>
      <c r="F81" s="15"/>
      <c r="G81" s="16">
        <v>0</v>
      </c>
      <c r="H81" s="15">
        <v>50</v>
      </c>
      <c r="I81" s="15" t="s">
        <v>38</v>
      </c>
      <c r="J81" s="15"/>
      <c r="K81" s="15"/>
      <c r="L81" s="15">
        <f t="shared" si="17"/>
        <v>-0.84</v>
      </c>
      <c r="M81" s="15"/>
      <c r="N81" s="15"/>
      <c r="O81" s="15"/>
      <c r="P81" s="15">
        <f t="shared" si="18"/>
        <v>-0.16799999999999998</v>
      </c>
      <c r="Q81" s="17"/>
      <c r="R81" s="17"/>
      <c r="S81" s="15"/>
      <c r="T81" s="15">
        <f t="shared" si="19"/>
        <v>0</v>
      </c>
      <c r="U81" s="15">
        <f t="shared" si="20"/>
        <v>0</v>
      </c>
      <c r="V81" s="15">
        <v>0</v>
      </c>
      <c r="W81" s="15">
        <v>0</v>
      </c>
      <c r="X81" s="15">
        <v>0</v>
      </c>
      <c r="Y81" s="15">
        <v>0</v>
      </c>
      <c r="Z81" s="15">
        <v>0.2</v>
      </c>
      <c r="AA81" s="15">
        <v>0.2</v>
      </c>
      <c r="AB81" s="15">
        <v>0</v>
      </c>
      <c r="AC81" s="15">
        <v>0.2</v>
      </c>
      <c r="AD81" s="15">
        <v>0.6</v>
      </c>
      <c r="AE81" s="15">
        <v>0.2</v>
      </c>
      <c r="AF81" s="15" t="s">
        <v>128</v>
      </c>
      <c r="AG81" s="15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x14ac:dyDescent="0.25">
      <c r="A82" s="11" t="s">
        <v>129</v>
      </c>
      <c r="B82" s="11" t="s">
        <v>41</v>
      </c>
      <c r="C82" s="11">
        <v>0.501</v>
      </c>
      <c r="D82" s="11"/>
      <c r="E82" s="11">
        <v>0.501</v>
      </c>
      <c r="F82" s="11"/>
      <c r="G82" s="12">
        <v>0</v>
      </c>
      <c r="H82" s="11">
        <v>120</v>
      </c>
      <c r="I82" s="11" t="s">
        <v>72</v>
      </c>
      <c r="J82" s="11"/>
      <c r="K82" s="11">
        <v>0.501</v>
      </c>
      <c r="L82" s="11">
        <f t="shared" si="17"/>
        <v>0</v>
      </c>
      <c r="M82" s="11"/>
      <c r="N82" s="11"/>
      <c r="O82" s="11"/>
      <c r="P82" s="11">
        <f t="shared" si="18"/>
        <v>0.1002</v>
      </c>
      <c r="Q82" s="13"/>
      <c r="R82" s="13"/>
      <c r="S82" s="11"/>
      <c r="T82" s="11">
        <f t="shared" si="19"/>
        <v>0</v>
      </c>
      <c r="U82" s="11">
        <f t="shared" si="20"/>
        <v>0</v>
      </c>
      <c r="V82" s="11">
        <v>0</v>
      </c>
      <c r="W82" s="11">
        <v>0.1004</v>
      </c>
      <c r="X82" s="11">
        <v>0.19539999999999999</v>
      </c>
      <c r="Y82" s="11">
        <v>0.19739999999999999</v>
      </c>
      <c r="Z82" s="11">
        <v>0</v>
      </c>
      <c r="AA82" s="11">
        <v>0.30599999999999999</v>
      </c>
      <c r="AB82" s="11">
        <v>0.50819999999999999</v>
      </c>
      <c r="AC82" s="11">
        <v>0.40620000000000001</v>
      </c>
      <c r="AD82" s="11">
        <v>0</v>
      </c>
      <c r="AE82" s="11">
        <v>0</v>
      </c>
      <c r="AF82" s="11" t="s">
        <v>130</v>
      </c>
      <c r="AG82" s="11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x14ac:dyDescent="0.25">
      <c r="A83" s="10" t="s">
        <v>73</v>
      </c>
      <c r="B83" s="10" t="s">
        <v>37</v>
      </c>
      <c r="C83" s="10">
        <v>299</v>
      </c>
      <c r="D83" s="10">
        <v>1083</v>
      </c>
      <c r="E83" s="10">
        <v>460</v>
      </c>
      <c r="F83" s="18">
        <f>852+F34</f>
        <v>851</v>
      </c>
      <c r="G83" s="7">
        <v>0.35</v>
      </c>
      <c r="H83" s="10">
        <v>50</v>
      </c>
      <c r="I83" s="9" t="s">
        <v>53</v>
      </c>
      <c r="J83" s="10"/>
      <c r="K83" s="10">
        <v>471</v>
      </c>
      <c r="L83" s="10">
        <f t="shared" si="17"/>
        <v>-11</v>
      </c>
      <c r="M83" s="10"/>
      <c r="N83" s="10"/>
      <c r="O83" s="10"/>
      <c r="P83" s="10">
        <f t="shared" si="18"/>
        <v>92</v>
      </c>
      <c r="Q83" s="4">
        <f>13*P83-O83-F83</f>
        <v>345</v>
      </c>
      <c r="R83" s="4"/>
      <c r="S83" s="10"/>
      <c r="T83" s="10">
        <f t="shared" si="19"/>
        <v>13</v>
      </c>
      <c r="U83" s="10">
        <f t="shared" si="20"/>
        <v>9.25</v>
      </c>
      <c r="V83" s="10">
        <v>78.2</v>
      </c>
      <c r="W83" s="10">
        <v>118.6</v>
      </c>
      <c r="X83" s="10">
        <v>109.2</v>
      </c>
      <c r="Y83" s="10">
        <v>168.8</v>
      </c>
      <c r="Z83" s="10">
        <v>81.8</v>
      </c>
      <c r="AA83" s="10">
        <v>38.4</v>
      </c>
      <c r="AB83" s="10">
        <v>37</v>
      </c>
      <c r="AC83" s="10">
        <v>97.6</v>
      </c>
      <c r="AD83" s="10">
        <v>73</v>
      </c>
      <c r="AE83" s="10">
        <v>244.8</v>
      </c>
      <c r="AF83" s="10" t="s">
        <v>39</v>
      </c>
      <c r="AG83" s="10">
        <f>G83*Q83</f>
        <v>120.74999999999999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x14ac:dyDescent="0.25">
      <c r="A84" s="11" t="s">
        <v>131</v>
      </c>
      <c r="B84" s="11" t="s">
        <v>37</v>
      </c>
      <c r="C84" s="11">
        <v>14</v>
      </c>
      <c r="D84" s="11"/>
      <c r="E84" s="11"/>
      <c r="F84" s="11"/>
      <c r="G84" s="12">
        <v>0</v>
      </c>
      <c r="H84" s="11" t="e">
        <v>#N/A</v>
      </c>
      <c r="I84" s="11" t="s">
        <v>72</v>
      </c>
      <c r="J84" s="11"/>
      <c r="K84" s="11">
        <v>2</v>
      </c>
      <c r="L84" s="11">
        <f t="shared" si="17"/>
        <v>-2</v>
      </c>
      <c r="M84" s="11"/>
      <c r="N84" s="11"/>
      <c r="O84" s="11"/>
      <c r="P84" s="11">
        <f t="shared" si="18"/>
        <v>0</v>
      </c>
      <c r="Q84" s="13"/>
      <c r="R84" s="13"/>
      <c r="S84" s="11"/>
      <c r="T84" s="11" t="e">
        <f t="shared" si="19"/>
        <v>#DIV/0!</v>
      </c>
      <c r="U84" s="11" t="e">
        <f t="shared" si="20"/>
        <v>#DIV/0!</v>
      </c>
      <c r="V84" s="11">
        <v>0</v>
      </c>
      <c r="W84" s="11">
        <v>0</v>
      </c>
      <c r="X84" s="11">
        <v>5</v>
      </c>
      <c r="Y84" s="11">
        <v>0.8</v>
      </c>
      <c r="Z84" s="11">
        <v>1.2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4" t="s">
        <v>132</v>
      </c>
      <c r="AG84" s="11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x14ac:dyDescent="0.25">
      <c r="A85" s="10" t="s">
        <v>133</v>
      </c>
      <c r="B85" s="10" t="s">
        <v>41</v>
      </c>
      <c r="C85" s="10">
        <v>492.23099999999999</v>
      </c>
      <c r="D85" s="10">
        <v>230.596</v>
      </c>
      <c r="E85" s="10">
        <v>258.59699999999998</v>
      </c>
      <c r="F85" s="10">
        <v>432.56</v>
      </c>
      <c r="G85" s="7">
        <v>1</v>
      </c>
      <c r="H85" s="10">
        <v>50</v>
      </c>
      <c r="I85" s="10" t="s">
        <v>38</v>
      </c>
      <c r="J85" s="10"/>
      <c r="K85" s="10">
        <v>251.101</v>
      </c>
      <c r="L85" s="10">
        <f t="shared" si="17"/>
        <v>7.4959999999999809</v>
      </c>
      <c r="M85" s="10"/>
      <c r="N85" s="10"/>
      <c r="O85" s="10">
        <v>180</v>
      </c>
      <c r="P85" s="10">
        <f t="shared" si="18"/>
        <v>51.719399999999993</v>
      </c>
      <c r="Q85" s="4">
        <f t="shared" ref="Q85:Q99" si="21">14*P85-O85-F85</f>
        <v>111.51159999999987</v>
      </c>
      <c r="R85" s="4"/>
      <c r="S85" s="10"/>
      <c r="T85" s="10">
        <f t="shared" si="19"/>
        <v>13.999999999999996</v>
      </c>
      <c r="U85" s="10">
        <f t="shared" si="20"/>
        <v>11.843911568966384</v>
      </c>
      <c r="V85" s="10">
        <v>55.370199999999997</v>
      </c>
      <c r="W85" s="10">
        <v>50.676600000000001</v>
      </c>
      <c r="X85" s="10">
        <v>59.698</v>
      </c>
      <c r="Y85" s="10">
        <v>47.639200000000002</v>
      </c>
      <c r="Z85" s="10">
        <v>58.361199999999997</v>
      </c>
      <c r="AA85" s="10">
        <v>45.096800000000002</v>
      </c>
      <c r="AB85" s="10">
        <v>46.269199999999998</v>
      </c>
      <c r="AC85" s="10">
        <v>43.670200000000001</v>
      </c>
      <c r="AD85" s="10">
        <v>44.491399999999999</v>
      </c>
      <c r="AE85" s="10">
        <v>43.497999999999998</v>
      </c>
      <c r="AF85" s="10"/>
      <c r="AG85" s="10">
        <f t="shared" ref="AG85:AG99" si="22">G85*Q85</f>
        <v>111.51159999999987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x14ac:dyDescent="0.25">
      <c r="A86" s="10" t="s">
        <v>134</v>
      </c>
      <c r="B86" s="10" t="s">
        <v>37</v>
      </c>
      <c r="C86" s="10">
        <v>1155</v>
      </c>
      <c r="D86" s="10">
        <v>408</v>
      </c>
      <c r="E86" s="10">
        <v>816</v>
      </c>
      <c r="F86" s="10">
        <v>658</v>
      </c>
      <c r="G86" s="7">
        <v>0.35</v>
      </c>
      <c r="H86" s="10">
        <v>50</v>
      </c>
      <c r="I86" s="10" t="s">
        <v>38</v>
      </c>
      <c r="J86" s="10"/>
      <c r="K86" s="10">
        <v>820</v>
      </c>
      <c r="L86" s="10">
        <f t="shared" si="17"/>
        <v>-4</v>
      </c>
      <c r="M86" s="10"/>
      <c r="N86" s="10"/>
      <c r="O86" s="10">
        <v>120</v>
      </c>
      <c r="P86" s="10">
        <f t="shared" si="18"/>
        <v>163.19999999999999</v>
      </c>
      <c r="Q86" s="4">
        <f t="shared" si="21"/>
        <v>1506.7999999999997</v>
      </c>
      <c r="R86" s="4"/>
      <c r="S86" s="10"/>
      <c r="T86" s="10">
        <f t="shared" si="19"/>
        <v>14</v>
      </c>
      <c r="U86" s="10">
        <f t="shared" si="20"/>
        <v>4.7671568627450984</v>
      </c>
      <c r="V86" s="10">
        <v>115.6</v>
      </c>
      <c r="W86" s="10">
        <v>132.6</v>
      </c>
      <c r="X86" s="10">
        <v>142.19999999999999</v>
      </c>
      <c r="Y86" s="10">
        <v>148.4</v>
      </c>
      <c r="Z86" s="10">
        <v>138.4</v>
      </c>
      <c r="AA86" s="10">
        <v>120</v>
      </c>
      <c r="AB86" s="10">
        <v>115.8</v>
      </c>
      <c r="AC86" s="10">
        <v>107.6</v>
      </c>
      <c r="AD86" s="10">
        <v>129.4</v>
      </c>
      <c r="AE86" s="10">
        <v>96</v>
      </c>
      <c r="AF86" s="10"/>
      <c r="AG86" s="10">
        <f t="shared" si="22"/>
        <v>527.37999999999988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x14ac:dyDescent="0.25">
      <c r="A87" s="10" t="s">
        <v>135</v>
      </c>
      <c r="B87" s="10" t="s">
        <v>37</v>
      </c>
      <c r="C87" s="10">
        <v>1</v>
      </c>
      <c r="D87" s="10">
        <v>12</v>
      </c>
      <c r="E87" s="10">
        <v>1</v>
      </c>
      <c r="F87" s="10">
        <v>12</v>
      </c>
      <c r="G87" s="7">
        <v>0.3</v>
      </c>
      <c r="H87" s="10">
        <v>45</v>
      </c>
      <c r="I87" s="10" t="s">
        <v>38</v>
      </c>
      <c r="J87" s="10"/>
      <c r="K87" s="10">
        <v>2</v>
      </c>
      <c r="L87" s="10">
        <f t="shared" si="17"/>
        <v>-1</v>
      </c>
      <c r="M87" s="10"/>
      <c r="N87" s="10"/>
      <c r="O87" s="10"/>
      <c r="P87" s="10">
        <f t="shared" si="18"/>
        <v>0.2</v>
      </c>
      <c r="Q87" s="4"/>
      <c r="R87" s="4"/>
      <c r="S87" s="10"/>
      <c r="T87" s="10">
        <f t="shared" si="19"/>
        <v>60</v>
      </c>
      <c r="U87" s="10">
        <f t="shared" si="20"/>
        <v>60</v>
      </c>
      <c r="V87" s="10">
        <v>1</v>
      </c>
      <c r="W87" s="10">
        <v>1.2</v>
      </c>
      <c r="X87" s="10">
        <v>0</v>
      </c>
      <c r="Y87" s="10">
        <v>0.2</v>
      </c>
      <c r="Z87" s="10">
        <v>0.8</v>
      </c>
      <c r="AA87" s="10">
        <v>0</v>
      </c>
      <c r="AB87" s="10">
        <v>0.4</v>
      </c>
      <c r="AC87" s="10">
        <v>0.6</v>
      </c>
      <c r="AD87" s="10">
        <v>1.6</v>
      </c>
      <c r="AE87" s="10">
        <v>1</v>
      </c>
      <c r="AF87" s="10"/>
      <c r="AG87" s="10">
        <f t="shared" si="22"/>
        <v>0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x14ac:dyDescent="0.25">
      <c r="A88" s="10" t="s">
        <v>136</v>
      </c>
      <c r="B88" s="10" t="s">
        <v>37</v>
      </c>
      <c r="C88" s="10"/>
      <c r="D88" s="10"/>
      <c r="E88" s="10">
        <v>-2</v>
      </c>
      <c r="F88" s="10"/>
      <c r="G88" s="7">
        <v>0.18</v>
      </c>
      <c r="H88" s="10" t="e">
        <v>#N/A</v>
      </c>
      <c r="I88" s="10" t="s">
        <v>38</v>
      </c>
      <c r="J88" s="10"/>
      <c r="K88" s="10"/>
      <c r="L88" s="10">
        <f t="shared" si="17"/>
        <v>-2</v>
      </c>
      <c r="M88" s="10"/>
      <c r="N88" s="10"/>
      <c r="O88" s="10">
        <v>20</v>
      </c>
      <c r="P88" s="10">
        <f t="shared" si="18"/>
        <v>-0.4</v>
      </c>
      <c r="Q88" s="4">
        <v>20</v>
      </c>
      <c r="R88" s="4"/>
      <c r="S88" s="10"/>
      <c r="T88" s="10">
        <f t="shared" si="19"/>
        <v>-100</v>
      </c>
      <c r="U88" s="10">
        <f t="shared" si="20"/>
        <v>-50</v>
      </c>
      <c r="V88" s="10">
        <v>-0.4</v>
      </c>
      <c r="W88" s="10">
        <v>0</v>
      </c>
      <c r="X88" s="10">
        <v>-0.2</v>
      </c>
      <c r="Y88" s="10">
        <v>0</v>
      </c>
      <c r="Z88" s="10">
        <v>0</v>
      </c>
      <c r="AA88" s="10">
        <v>-0.2</v>
      </c>
      <c r="AB88" s="10">
        <v>0</v>
      </c>
      <c r="AC88" s="10">
        <v>0</v>
      </c>
      <c r="AD88" s="10">
        <v>0</v>
      </c>
      <c r="AE88" s="10">
        <v>0</v>
      </c>
      <c r="AF88" s="9" t="s">
        <v>85</v>
      </c>
      <c r="AG88" s="10">
        <f t="shared" si="22"/>
        <v>3.5999999999999996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x14ac:dyDescent="0.25">
      <c r="A89" s="10" t="s">
        <v>137</v>
      </c>
      <c r="B89" s="10" t="s">
        <v>37</v>
      </c>
      <c r="C89" s="10"/>
      <c r="D89" s="10"/>
      <c r="E89" s="10">
        <v>-1</v>
      </c>
      <c r="F89" s="10"/>
      <c r="G89" s="7">
        <v>0.18</v>
      </c>
      <c r="H89" s="10" t="e">
        <v>#N/A</v>
      </c>
      <c r="I89" s="10" t="s">
        <v>38</v>
      </c>
      <c r="J89" s="10"/>
      <c r="K89" s="10"/>
      <c r="L89" s="10">
        <f t="shared" si="17"/>
        <v>-1</v>
      </c>
      <c r="M89" s="10"/>
      <c r="N89" s="10"/>
      <c r="O89" s="10">
        <v>20</v>
      </c>
      <c r="P89" s="10">
        <f t="shared" si="18"/>
        <v>-0.2</v>
      </c>
      <c r="Q89" s="4">
        <v>20</v>
      </c>
      <c r="R89" s="4"/>
      <c r="S89" s="10"/>
      <c r="T89" s="10">
        <f t="shared" si="19"/>
        <v>-200</v>
      </c>
      <c r="U89" s="10">
        <f t="shared" si="20"/>
        <v>-100</v>
      </c>
      <c r="V89" s="10">
        <v>-0.6</v>
      </c>
      <c r="W89" s="10">
        <v>0</v>
      </c>
      <c r="X89" s="10">
        <v>-0.2</v>
      </c>
      <c r="Y89" s="10">
        <v>-0.2</v>
      </c>
      <c r="Z89" s="10">
        <v>0</v>
      </c>
      <c r="AA89" s="10">
        <v>-0.2</v>
      </c>
      <c r="AB89" s="10">
        <v>-0.4</v>
      </c>
      <c r="AC89" s="10">
        <v>0</v>
      </c>
      <c r="AD89" s="10">
        <v>0</v>
      </c>
      <c r="AE89" s="10">
        <v>0</v>
      </c>
      <c r="AF89" s="9" t="s">
        <v>85</v>
      </c>
      <c r="AG89" s="10">
        <f t="shared" si="22"/>
        <v>3.5999999999999996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x14ac:dyDescent="0.25">
      <c r="A90" s="10" t="s">
        <v>138</v>
      </c>
      <c r="B90" s="10" t="s">
        <v>37</v>
      </c>
      <c r="C90" s="10"/>
      <c r="D90" s="10"/>
      <c r="E90" s="10"/>
      <c r="F90" s="10"/>
      <c r="G90" s="7">
        <v>0.18</v>
      </c>
      <c r="H90" s="10" t="e">
        <v>#N/A</v>
      </c>
      <c r="I90" s="10" t="s">
        <v>38</v>
      </c>
      <c r="J90" s="10"/>
      <c r="K90" s="10">
        <v>2</v>
      </c>
      <c r="L90" s="10">
        <f t="shared" si="17"/>
        <v>-2</v>
      </c>
      <c r="M90" s="10"/>
      <c r="N90" s="10"/>
      <c r="O90" s="10">
        <v>20</v>
      </c>
      <c r="P90" s="10">
        <f t="shared" si="18"/>
        <v>0</v>
      </c>
      <c r="Q90" s="4">
        <v>20</v>
      </c>
      <c r="R90" s="4"/>
      <c r="S90" s="10"/>
      <c r="T90" s="10" t="e">
        <f t="shared" si="19"/>
        <v>#DIV/0!</v>
      </c>
      <c r="U90" s="10" t="e">
        <f t="shared" si="20"/>
        <v>#DIV/0!</v>
      </c>
      <c r="V90" s="10">
        <v>0</v>
      </c>
      <c r="W90" s="10">
        <v>0</v>
      </c>
      <c r="X90" s="10">
        <v>0</v>
      </c>
      <c r="Y90" s="10">
        <v>1.4</v>
      </c>
      <c r="Z90" s="10">
        <v>0.8</v>
      </c>
      <c r="AA90" s="10">
        <v>1</v>
      </c>
      <c r="AB90" s="10">
        <v>0</v>
      </c>
      <c r="AC90" s="10">
        <v>0</v>
      </c>
      <c r="AD90" s="10">
        <v>0</v>
      </c>
      <c r="AE90" s="10">
        <v>0</v>
      </c>
      <c r="AF90" s="9" t="s">
        <v>85</v>
      </c>
      <c r="AG90" s="10">
        <f t="shared" si="22"/>
        <v>3.5999999999999996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x14ac:dyDescent="0.25">
      <c r="A91" s="10" t="s">
        <v>139</v>
      </c>
      <c r="B91" s="10" t="s">
        <v>37</v>
      </c>
      <c r="C91" s="10"/>
      <c r="D91" s="10"/>
      <c r="E91" s="10"/>
      <c r="F91" s="10"/>
      <c r="G91" s="7">
        <v>0.18</v>
      </c>
      <c r="H91" s="10" t="e">
        <v>#N/A</v>
      </c>
      <c r="I91" s="10" t="s">
        <v>38</v>
      </c>
      <c r="J91" s="10"/>
      <c r="K91" s="10"/>
      <c r="L91" s="10">
        <f t="shared" si="17"/>
        <v>0</v>
      </c>
      <c r="M91" s="10"/>
      <c r="N91" s="10"/>
      <c r="O91" s="10">
        <v>20</v>
      </c>
      <c r="P91" s="10">
        <f t="shared" si="18"/>
        <v>0</v>
      </c>
      <c r="Q91" s="4">
        <v>20</v>
      </c>
      <c r="R91" s="4"/>
      <c r="S91" s="10"/>
      <c r="T91" s="10" t="e">
        <f t="shared" si="19"/>
        <v>#DIV/0!</v>
      </c>
      <c r="U91" s="10" t="e">
        <f t="shared" si="20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9" t="s">
        <v>85</v>
      </c>
      <c r="AG91" s="10">
        <f t="shared" si="22"/>
        <v>3.5999999999999996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x14ac:dyDescent="0.25">
      <c r="A92" s="10" t="s">
        <v>140</v>
      </c>
      <c r="B92" s="10" t="s">
        <v>37</v>
      </c>
      <c r="C92" s="10"/>
      <c r="D92" s="10"/>
      <c r="E92" s="10"/>
      <c r="F92" s="10"/>
      <c r="G92" s="7">
        <v>0.18</v>
      </c>
      <c r="H92" s="10">
        <v>120</v>
      </c>
      <c r="I92" s="10" t="s">
        <v>38</v>
      </c>
      <c r="J92" s="10"/>
      <c r="K92" s="10">
        <v>1</v>
      </c>
      <c r="L92" s="10">
        <f t="shared" si="17"/>
        <v>-1</v>
      </c>
      <c r="M92" s="10"/>
      <c r="N92" s="10"/>
      <c r="O92" s="10">
        <v>20</v>
      </c>
      <c r="P92" s="10">
        <f t="shared" si="18"/>
        <v>0</v>
      </c>
      <c r="Q92" s="4">
        <v>20</v>
      </c>
      <c r="R92" s="4"/>
      <c r="S92" s="10"/>
      <c r="T92" s="10" t="e">
        <f t="shared" si="19"/>
        <v>#DIV/0!</v>
      </c>
      <c r="U92" s="10" t="e">
        <f t="shared" si="20"/>
        <v>#DIV/0!</v>
      </c>
      <c r="V92" s="10">
        <v>0</v>
      </c>
      <c r="W92" s="10">
        <v>-0.6</v>
      </c>
      <c r="X92" s="10">
        <v>-0.2</v>
      </c>
      <c r="Y92" s="10">
        <v>-0.2</v>
      </c>
      <c r="Z92" s="10">
        <v>0.4</v>
      </c>
      <c r="AA92" s="10">
        <v>1.2</v>
      </c>
      <c r="AB92" s="10">
        <v>1.8</v>
      </c>
      <c r="AC92" s="10">
        <v>-0.2</v>
      </c>
      <c r="AD92" s="10">
        <v>0</v>
      </c>
      <c r="AE92" s="10">
        <v>0.2</v>
      </c>
      <c r="AF92" s="9" t="s">
        <v>85</v>
      </c>
      <c r="AG92" s="10">
        <f t="shared" si="22"/>
        <v>3.5999999999999996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x14ac:dyDescent="0.25">
      <c r="A93" s="10" t="s">
        <v>141</v>
      </c>
      <c r="B93" s="10" t="s">
        <v>37</v>
      </c>
      <c r="C93" s="10">
        <v>4</v>
      </c>
      <c r="D93" s="10">
        <v>16</v>
      </c>
      <c r="E93" s="10">
        <v>7</v>
      </c>
      <c r="F93" s="10">
        <v>13</v>
      </c>
      <c r="G93" s="7">
        <v>0.3</v>
      </c>
      <c r="H93" s="10">
        <v>60</v>
      </c>
      <c r="I93" s="10" t="s">
        <v>38</v>
      </c>
      <c r="J93" s="10"/>
      <c r="K93" s="10">
        <v>8</v>
      </c>
      <c r="L93" s="10">
        <f t="shared" si="17"/>
        <v>-1</v>
      </c>
      <c r="M93" s="10"/>
      <c r="N93" s="10"/>
      <c r="O93" s="10"/>
      <c r="P93" s="10">
        <f t="shared" si="18"/>
        <v>1.4</v>
      </c>
      <c r="Q93" s="4">
        <f t="shared" si="21"/>
        <v>6.5999999999999979</v>
      </c>
      <c r="R93" s="4"/>
      <c r="S93" s="10"/>
      <c r="T93" s="10">
        <f t="shared" si="19"/>
        <v>14</v>
      </c>
      <c r="U93" s="10">
        <f t="shared" si="20"/>
        <v>9.2857142857142865</v>
      </c>
      <c r="V93" s="10">
        <v>1.8</v>
      </c>
      <c r="W93" s="10">
        <v>1.2</v>
      </c>
      <c r="X93" s="10">
        <v>1</v>
      </c>
      <c r="Y93" s="10">
        <v>1.4</v>
      </c>
      <c r="Z93" s="10">
        <v>2.4</v>
      </c>
      <c r="AA93" s="10">
        <v>2</v>
      </c>
      <c r="AB93" s="10">
        <v>2.2000000000000002</v>
      </c>
      <c r="AC93" s="10">
        <v>0</v>
      </c>
      <c r="AD93" s="10">
        <v>0</v>
      </c>
      <c r="AE93" s="10">
        <v>0</v>
      </c>
      <c r="AF93" s="10" t="s">
        <v>56</v>
      </c>
      <c r="AG93" s="10">
        <f t="shared" si="22"/>
        <v>1.9799999999999993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x14ac:dyDescent="0.25">
      <c r="A94" s="10" t="s">
        <v>142</v>
      </c>
      <c r="B94" s="10" t="s">
        <v>37</v>
      </c>
      <c r="C94" s="10">
        <v>76</v>
      </c>
      <c r="D94" s="10">
        <v>285</v>
      </c>
      <c r="E94" s="10">
        <v>127</v>
      </c>
      <c r="F94" s="10">
        <v>195</v>
      </c>
      <c r="G94" s="7">
        <v>0.28000000000000003</v>
      </c>
      <c r="H94" s="10">
        <v>45</v>
      </c>
      <c r="I94" s="10" t="s">
        <v>38</v>
      </c>
      <c r="J94" s="10"/>
      <c r="K94" s="10">
        <v>144</v>
      </c>
      <c r="L94" s="10">
        <f t="shared" si="17"/>
        <v>-17</v>
      </c>
      <c r="M94" s="10"/>
      <c r="N94" s="10"/>
      <c r="O94" s="10"/>
      <c r="P94" s="10">
        <f t="shared" si="18"/>
        <v>25.4</v>
      </c>
      <c r="Q94" s="4">
        <f t="shared" si="21"/>
        <v>160.59999999999997</v>
      </c>
      <c r="R94" s="4"/>
      <c r="S94" s="10"/>
      <c r="T94" s="10">
        <f t="shared" si="19"/>
        <v>14</v>
      </c>
      <c r="U94" s="10">
        <f t="shared" si="20"/>
        <v>7.6771653543307092</v>
      </c>
      <c r="V94" s="10">
        <v>15.8</v>
      </c>
      <c r="W94" s="10">
        <v>30.8</v>
      </c>
      <c r="X94" s="10">
        <v>21.4</v>
      </c>
      <c r="Y94" s="10">
        <v>29.8</v>
      </c>
      <c r="Z94" s="10">
        <v>24</v>
      </c>
      <c r="AA94" s="10">
        <v>26.6</v>
      </c>
      <c r="AB94" s="10">
        <v>12.4</v>
      </c>
      <c r="AC94" s="10">
        <v>26</v>
      </c>
      <c r="AD94" s="10">
        <v>15</v>
      </c>
      <c r="AE94" s="10">
        <v>6.4</v>
      </c>
      <c r="AF94" s="10" t="s">
        <v>47</v>
      </c>
      <c r="AG94" s="10">
        <f t="shared" si="22"/>
        <v>44.967999999999996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x14ac:dyDescent="0.25">
      <c r="A95" s="10" t="s">
        <v>143</v>
      </c>
      <c r="B95" s="10" t="s">
        <v>37</v>
      </c>
      <c r="C95" s="10">
        <v>497</v>
      </c>
      <c r="D95" s="10">
        <v>8</v>
      </c>
      <c r="E95" s="10">
        <v>232</v>
      </c>
      <c r="F95" s="10">
        <v>199</v>
      </c>
      <c r="G95" s="7">
        <v>0.28000000000000003</v>
      </c>
      <c r="H95" s="10">
        <v>45</v>
      </c>
      <c r="I95" s="10" t="s">
        <v>38</v>
      </c>
      <c r="J95" s="10"/>
      <c r="K95" s="10">
        <v>258</v>
      </c>
      <c r="L95" s="10">
        <f t="shared" si="17"/>
        <v>-26</v>
      </c>
      <c r="M95" s="10"/>
      <c r="N95" s="10"/>
      <c r="O95" s="10">
        <v>39</v>
      </c>
      <c r="P95" s="10">
        <f t="shared" si="18"/>
        <v>46.4</v>
      </c>
      <c r="Q95" s="4">
        <f t="shared" si="21"/>
        <v>411.6</v>
      </c>
      <c r="R95" s="4"/>
      <c r="S95" s="10"/>
      <c r="T95" s="10">
        <f t="shared" si="19"/>
        <v>14.000000000000002</v>
      </c>
      <c r="U95" s="10">
        <f t="shared" si="20"/>
        <v>5.1293103448275863</v>
      </c>
      <c r="V95" s="10">
        <v>35.200000000000003</v>
      </c>
      <c r="W95" s="10">
        <v>42.6</v>
      </c>
      <c r="X95" s="10">
        <v>67</v>
      </c>
      <c r="Y95" s="10">
        <v>45.4</v>
      </c>
      <c r="Z95" s="10">
        <v>43</v>
      </c>
      <c r="AA95" s="10">
        <v>34.200000000000003</v>
      </c>
      <c r="AB95" s="10">
        <v>36.200000000000003</v>
      </c>
      <c r="AC95" s="10">
        <v>36</v>
      </c>
      <c r="AD95" s="10">
        <v>32.6</v>
      </c>
      <c r="AE95" s="10">
        <v>22</v>
      </c>
      <c r="AF95" s="10" t="s">
        <v>47</v>
      </c>
      <c r="AG95" s="10">
        <f t="shared" si="22"/>
        <v>115.24800000000002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x14ac:dyDescent="0.25">
      <c r="A96" s="10" t="s">
        <v>144</v>
      </c>
      <c r="B96" s="10" t="s">
        <v>37</v>
      </c>
      <c r="C96" s="10">
        <v>177</v>
      </c>
      <c r="D96" s="10">
        <v>64</v>
      </c>
      <c r="E96" s="10">
        <v>151</v>
      </c>
      <c r="F96" s="10">
        <v>83</v>
      </c>
      <c r="G96" s="7">
        <v>0.28000000000000003</v>
      </c>
      <c r="H96" s="10">
        <v>45</v>
      </c>
      <c r="I96" s="10" t="s">
        <v>38</v>
      </c>
      <c r="J96" s="10"/>
      <c r="K96" s="10">
        <v>152</v>
      </c>
      <c r="L96" s="10">
        <f t="shared" si="17"/>
        <v>-1</v>
      </c>
      <c r="M96" s="10"/>
      <c r="N96" s="10"/>
      <c r="O96" s="10">
        <v>30</v>
      </c>
      <c r="P96" s="10">
        <f t="shared" si="18"/>
        <v>30.2</v>
      </c>
      <c r="Q96" s="4">
        <f>13*P96-O96-F96</f>
        <v>279.59999999999997</v>
      </c>
      <c r="R96" s="4"/>
      <c r="S96" s="10"/>
      <c r="T96" s="10">
        <f t="shared" si="19"/>
        <v>13</v>
      </c>
      <c r="U96" s="10">
        <f t="shared" si="20"/>
        <v>3.741721854304636</v>
      </c>
      <c r="V96" s="10">
        <v>19.2</v>
      </c>
      <c r="W96" s="10">
        <v>20</v>
      </c>
      <c r="X96" s="10">
        <v>26</v>
      </c>
      <c r="Y96" s="10">
        <v>27.8</v>
      </c>
      <c r="Z96" s="10">
        <v>15.8</v>
      </c>
      <c r="AA96" s="10">
        <v>30.6</v>
      </c>
      <c r="AB96" s="10">
        <v>15.6</v>
      </c>
      <c r="AC96" s="10">
        <v>22.2</v>
      </c>
      <c r="AD96" s="10">
        <v>23.6</v>
      </c>
      <c r="AE96" s="10">
        <v>12.6</v>
      </c>
      <c r="AF96" s="10"/>
      <c r="AG96" s="10">
        <f t="shared" si="22"/>
        <v>78.287999999999997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x14ac:dyDescent="0.25">
      <c r="A97" s="10" t="s">
        <v>145</v>
      </c>
      <c r="B97" s="10" t="s">
        <v>37</v>
      </c>
      <c r="C97" s="10">
        <v>206</v>
      </c>
      <c r="D97" s="10">
        <v>35</v>
      </c>
      <c r="E97" s="10">
        <v>182</v>
      </c>
      <c r="F97" s="10">
        <v>26</v>
      </c>
      <c r="G97" s="7">
        <v>0.28000000000000003</v>
      </c>
      <c r="H97" s="10">
        <v>50</v>
      </c>
      <c r="I97" s="10" t="s">
        <v>38</v>
      </c>
      <c r="J97" s="10"/>
      <c r="K97" s="10">
        <v>182</v>
      </c>
      <c r="L97" s="10">
        <f t="shared" si="17"/>
        <v>0</v>
      </c>
      <c r="M97" s="10"/>
      <c r="N97" s="10"/>
      <c r="O97" s="10"/>
      <c r="P97" s="10">
        <f t="shared" si="18"/>
        <v>36.4</v>
      </c>
      <c r="Q97" s="4">
        <f>10*P97-O97-F97</f>
        <v>338</v>
      </c>
      <c r="R97" s="4"/>
      <c r="S97" s="10"/>
      <c r="T97" s="10">
        <f t="shared" si="19"/>
        <v>10</v>
      </c>
      <c r="U97" s="10">
        <f t="shared" si="20"/>
        <v>0.7142857142857143</v>
      </c>
      <c r="V97" s="10">
        <v>12.4</v>
      </c>
      <c r="W97" s="10">
        <v>19.8</v>
      </c>
      <c r="X97" s="10">
        <v>26.6</v>
      </c>
      <c r="Y97" s="10">
        <v>34.6</v>
      </c>
      <c r="Z97" s="10">
        <v>23.4</v>
      </c>
      <c r="AA97" s="10">
        <v>15.2</v>
      </c>
      <c r="AB97" s="10">
        <v>37.6</v>
      </c>
      <c r="AC97" s="10">
        <v>26.4</v>
      </c>
      <c r="AD97" s="10">
        <v>23.4</v>
      </c>
      <c r="AE97" s="10">
        <v>32</v>
      </c>
      <c r="AF97" s="10" t="s">
        <v>47</v>
      </c>
      <c r="AG97" s="10">
        <f t="shared" si="22"/>
        <v>94.640000000000015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x14ac:dyDescent="0.25">
      <c r="A98" s="10" t="s">
        <v>146</v>
      </c>
      <c r="B98" s="10" t="s">
        <v>37</v>
      </c>
      <c r="C98" s="10">
        <v>37</v>
      </c>
      <c r="D98" s="10">
        <v>56</v>
      </c>
      <c r="E98" s="10">
        <v>37</v>
      </c>
      <c r="F98" s="10">
        <v>51</v>
      </c>
      <c r="G98" s="7">
        <v>0.3</v>
      </c>
      <c r="H98" s="10" t="e">
        <v>#N/A</v>
      </c>
      <c r="I98" s="10" t="s">
        <v>38</v>
      </c>
      <c r="J98" s="10"/>
      <c r="K98" s="10">
        <v>41</v>
      </c>
      <c r="L98" s="10">
        <f t="shared" si="17"/>
        <v>-4</v>
      </c>
      <c r="M98" s="10"/>
      <c r="N98" s="10"/>
      <c r="O98" s="10">
        <v>42</v>
      </c>
      <c r="P98" s="10">
        <f t="shared" si="18"/>
        <v>7.4</v>
      </c>
      <c r="Q98" s="4">
        <f t="shared" si="21"/>
        <v>10.600000000000009</v>
      </c>
      <c r="R98" s="4"/>
      <c r="S98" s="10"/>
      <c r="T98" s="10">
        <f t="shared" si="19"/>
        <v>14</v>
      </c>
      <c r="U98" s="10">
        <f t="shared" si="20"/>
        <v>12.567567567567567</v>
      </c>
      <c r="V98" s="10">
        <v>10</v>
      </c>
      <c r="W98" s="10">
        <v>6.2</v>
      </c>
      <c r="X98" s="10">
        <v>8.6</v>
      </c>
      <c r="Y98" s="10">
        <v>2.8</v>
      </c>
      <c r="Z98" s="10">
        <v>0.6</v>
      </c>
      <c r="AA98" s="10">
        <v>8</v>
      </c>
      <c r="AB98" s="10">
        <v>8.6</v>
      </c>
      <c r="AC98" s="10">
        <v>9</v>
      </c>
      <c r="AD98" s="10">
        <v>13.4</v>
      </c>
      <c r="AE98" s="10">
        <v>19.399999999999999</v>
      </c>
      <c r="AF98" s="10" t="s">
        <v>147</v>
      </c>
      <c r="AG98" s="10">
        <f t="shared" si="22"/>
        <v>3.1800000000000024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x14ac:dyDescent="0.25">
      <c r="A99" s="10" t="s">
        <v>148</v>
      </c>
      <c r="B99" s="10" t="s">
        <v>37</v>
      </c>
      <c r="C99" s="10">
        <v>2</v>
      </c>
      <c r="D99" s="10">
        <v>24</v>
      </c>
      <c r="E99" s="10">
        <v>6</v>
      </c>
      <c r="F99" s="10">
        <v>19</v>
      </c>
      <c r="G99" s="7">
        <v>0.33</v>
      </c>
      <c r="H99" s="10">
        <v>30</v>
      </c>
      <c r="I99" s="10" t="s">
        <v>38</v>
      </c>
      <c r="J99" s="10"/>
      <c r="K99" s="10">
        <v>10</v>
      </c>
      <c r="L99" s="10">
        <f t="shared" si="17"/>
        <v>-4</v>
      </c>
      <c r="M99" s="10"/>
      <c r="N99" s="10"/>
      <c r="O99" s="10"/>
      <c r="P99" s="10">
        <f t="shared" si="18"/>
        <v>1.2</v>
      </c>
      <c r="Q99" s="4"/>
      <c r="R99" s="4"/>
      <c r="S99" s="10"/>
      <c r="T99" s="10">
        <f t="shared" si="19"/>
        <v>15.833333333333334</v>
      </c>
      <c r="U99" s="10">
        <f t="shared" si="20"/>
        <v>15.833333333333334</v>
      </c>
      <c r="V99" s="10">
        <v>1.4</v>
      </c>
      <c r="W99" s="10">
        <v>3</v>
      </c>
      <c r="X99" s="10">
        <v>0.4</v>
      </c>
      <c r="Y99" s="10">
        <v>0.8</v>
      </c>
      <c r="Z99" s="10">
        <v>3.2</v>
      </c>
      <c r="AA99" s="10">
        <v>1.8</v>
      </c>
      <c r="AB99" s="10">
        <v>1.2</v>
      </c>
      <c r="AC99" s="10">
        <v>3</v>
      </c>
      <c r="AD99" s="10">
        <v>0.6</v>
      </c>
      <c r="AE99" s="10">
        <v>2</v>
      </c>
      <c r="AF99" s="10"/>
      <c r="AG99" s="10">
        <f t="shared" si="22"/>
        <v>0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x14ac:dyDescent="0.25">
      <c r="A100" s="15" t="s">
        <v>149</v>
      </c>
      <c r="B100" s="15" t="s">
        <v>37</v>
      </c>
      <c r="C100" s="15">
        <v>22</v>
      </c>
      <c r="D100" s="15">
        <v>300</v>
      </c>
      <c r="E100" s="18">
        <v>193</v>
      </c>
      <c r="F100" s="18">
        <v>95</v>
      </c>
      <c r="G100" s="16">
        <v>0</v>
      </c>
      <c r="H100" s="15" t="e">
        <v>#N/A</v>
      </c>
      <c r="I100" s="15" t="s">
        <v>150</v>
      </c>
      <c r="J100" s="15" t="s">
        <v>113</v>
      </c>
      <c r="K100" s="15">
        <v>193</v>
      </c>
      <c r="L100" s="15">
        <f t="shared" si="17"/>
        <v>0</v>
      </c>
      <c r="M100" s="15"/>
      <c r="N100" s="15"/>
      <c r="O100" s="15"/>
      <c r="P100" s="15">
        <f t="shared" si="18"/>
        <v>38.6</v>
      </c>
      <c r="Q100" s="17"/>
      <c r="R100" s="17"/>
      <c r="S100" s="15"/>
      <c r="T100" s="15">
        <f t="shared" si="19"/>
        <v>2.4611398963730569</v>
      </c>
      <c r="U100" s="15">
        <f t="shared" si="20"/>
        <v>2.4611398963730569</v>
      </c>
      <c r="V100" s="15">
        <v>25.2</v>
      </c>
      <c r="W100" s="15">
        <v>23</v>
      </c>
      <c r="X100" s="15">
        <v>23.8</v>
      </c>
      <c r="Y100" s="15">
        <v>17.8</v>
      </c>
      <c r="Z100" s="15">
        <v>23.4</v>
      </c>
      <c r="AA100" s="15">
        <v>25</v>
      </c>
      <c r="AB100" s="15">
        <v>19.8</v>
      </c>
      <c r="AC100" s="15">
        <v>13.4</v>
      </c>
      <c r="AD100" s="15">
        <v>16.2</v>
      </c>
      <c r="AE100" s="15">
        <v>10.199999999999999</v>
      </c>
      <c r="AF100" s="15"/>
      <c r="AG100" s="15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x14ac:dyDescent="0.25">
      <c r="A101" s="15" t="s">
        <v>151</v>
      </c>
      <c r="B101" s="15" t="s">
        <v>41</v>
      </c>
      <c r="C101" s="15">
        <v>85.793999999999997</v>
      </c>
      <c r="D101" s="15">
        <v>91.554000000000002</v>
      </c>
      <c r="E101" s="18">
        <v>128.58000000000001</v>
      </c>
      <c r="F101" s="18">
        <v>19.498000000000001</v>
      </c>
      <c r="G101" s="16">
        <v>0</v>
      </c>
      <c r="H101" s="15" t="e">
        <v>#N/A</v>
      </c>
      <c r="I101" s="15" t="s">
        <v>150</v>
      </c>
      <c r="J101" s="15" t="s">
        <v>114</v>
      </c>
      <c r="K101" s="15">
        <v>124.554</v>
      </c>
      <c r="L101" s="15">
        <f t="shared" si="17"/>
        <v>4.0260000000000105</v>
      </c>
      <c r="M101" s="15"/>
      <c r="N101" s="15"/>
      <c r="O101" s="15"/>
      <c r="P101" s="15">
        <f t="shared" si="18"/>
        <v>25.716000000000001</v>
      </c>
      <c r="Q101" s="17"/>
      <c r="R101" s="17"/>
      <c r="S101" s="15"/>
      <c r="T101" s="15">
        <f t="shared" si="19"/>
        <v>0.75820500855498518</v>
      </c>
      <c r="U101" s="15">
        <f t="shared" si="20"/>
        <v>0.75820500855498518</v>
      </c>
      <c r="V101" s="15">
        <v>21.642199999999999</v>
      </c>
      <c r="W101" s="15">
        <v>22.961200000000002</v>
      </c>
      <c r="X101" s="15">
        <v>30.211400000000001</v>
      </c>
      <c r="Y101" s="15">
        <v>26.311</v>
      </c>
      <c r="Z101" s="15">
        <v>24.0794</v>
      </c>
      <c r="AA101" s="15">
        <v>21.781600000000001</v>
      </c>
      <c r="AB101" s="15">
        <v>18.734000000000002</v>
      </c>
      <c r="AC101" s="15">
        <v>16.9404</v>
      </c>
      <c r="AD101" s="15">
        <v>15.7994</v>
      </c>
      <c r="AE101" s="15">
        <v>18.134799999999998</v>
      </c>
      <c r="AF101" s="15"/>
      <c r="AG101" s="15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spans="1:48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spans="1:48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spans="1:48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spans="1:48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spans="1:48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spans="1:48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spans="1:48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spans="1:48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spans="1:48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spans="1:48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spans="1:48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spans="1:48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spans="1:48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spans="1:48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spans="1:48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spans="1:48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spans="1:48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spans="1:48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spans="1:48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spans="1:48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spans="1:48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spans="1:48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spans="1:48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spans="1:48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spans="1:48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spans="1:48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spans="1:48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spans="1:48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spans="1:48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spans="1:48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spans="1:48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spans="1:48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spans="1:48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spans="1:48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spans="1:48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spans="1:48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spans="1:48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spans="1:48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spans="1:48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spans="1:48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spans="1:48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spans="1:48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spans="1:48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spans="1:48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spans="1:48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spans="1:48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spans="1:48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spans="1:48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spans="1:48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spans="1:48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spans="1:48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spans="1:48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spans="1:48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spans="1:48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spans="1:48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spans="1:48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spans="1:48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spans="1:48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spans="1:48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spans="1:48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spans="1:48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spans="1:48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spans="1:48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spans="1:48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spans="1:48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spans="1:48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spans="1:48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spans="1:48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spans="1:48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spans="1:48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spans="1:48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spans="1:48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spans="1:48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</row>
    <row r="242" spans="1:48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</row>
    <row r="243" spans="1:48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</row>
    <row r="244" spans="1:48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</row>
    <row r="245" spans="1:48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</row>
    <row r="246" spans="1:48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</row>
    <row r="247" spans="1:48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</row>
    <row r="248" spans="1:48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</row>
    <row r="249" spans="1:48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</row>
    <row r="250" spans="1:48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</row>
    <row r="251" spans="1:48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</row>
    <row r="252" spans="1:48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</row>
    <row r="253" spans="1:48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</row>
    <row r="254" spans="1:48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spans="1:48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</row>
    <row r="256" spans="1:48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</row>
    <row r="257" spans="1:48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</row>
    <row r="258" spans="1:48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</row>
    <row r="259" spans="1:48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</row>
    <row r="260" spans="1:48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</row>
    <row r="261" spans="1:48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</row>
    <row r="262" spans="1:48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</row>
    <row r="263" spans="1:48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spans="1:48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</row>
    <row r="265" spans="1:48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</row>
    <row r="266" spans="1:48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</row>
    <row r="267" spans="1:48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</row>
    <row r="268" spans="1:48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</row>
    <row r="269" spans="1:48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</row>
    <row r="270" spans="1:48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</row>
    <row r="271" spans="1:48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</row>
    <row r="272" spans="1:48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</row>
    <row r="273" spans="1:48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</row>
    <row r="274" spans="1:48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</row>
    <row r="275" spans="1:48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</row>
    <row r="276" spans="1:48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</row>
    <row r="277" spans="1:48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</row>
    <row r="278" spans="1:48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</row>
    <row r="279" spans="1:48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</row>
    <row r="280" spans="1:48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</row>
    <row r="281" spans="1:48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</row>
    <row r="282" spans="1:48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</row>
    <row r="283" spans="1:48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</row>
    <row r="284" spans="1:48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</row>
    <row r="285" spans="1:48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</row>
    <row r="286" spans="1:48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</row>
    <row r="287" spans="1:48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</row>
    <row r="288" spans="1:48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</row>
    <row r="289" spans="1:48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</row>
    <row r="290" spans="1:48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</row>
    <row r="291" spans="1:48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</row>
    <row r="292" spans="1:48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</row>
    <row r="293" spans="1:48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</row>
    <row r="294" spans="1:48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</row>
    <row r="295" spans="1:48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</row>
    <row r="296" spans="1:48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</row>
    <row r="297" spans="1:48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</row>
    <row r="298" spans="1:48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</row>
    <row r="299" spans="1:48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</row>
    <row r="300" spans="1:48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</row>
    <row r="301" spans="1:48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</row>
    <row r="302" spans="1:48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</row>
    <row r="303" spans="1:48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</row>
    <row r="304" spans="1:48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</row>
    <row r="305" spans="1:48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</row>
    <row r="306" spans="1:48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</row>
    <row r="307" spans="1:48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</row>
    <row r="308" spans="1:48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</row>
    <row r="309" spans="1:48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</row>
    <row r="310" spans="1:48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</row>
    <row r="311" spans="1:48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</row>
    <row r="312" spans="1:48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</row>
    <row r="313" spans="1:48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</row>
    <row r="314" spans="1:48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</row>
    <row r="315" spans="1:48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</row>
    <row r="316" spans="1:48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</row>
    <row r="317" spans="1:48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</row>
    <row r="318" spans="1:48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</row>
    <row r="319" spans="1:48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</row>
    <row r="320" spans="1:48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</row>
    <row r="321" spans="1:48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</row>
    <row r="322" spans="1:48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</row>
    <row r="323" spans="1:48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</row>
    <row r="324" spans="1:48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</row>
    <row r="325" spans="1:48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</row>
    <row r="326" spans="1:48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</row>
    <row r="327" spans="1:48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</row>
    <row r="328" spans="1:48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</row>
    <row r="329" spans="1:48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</row>
    <row r="330" spans="1:48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</row>
    <row r="331" spans="1:48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</row>
    <row r="332" spans="1:48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</row>
    <row r="333" spans="1:48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</row>
    <row r="334" spans="1:48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</row>
    <row r="335" spans="1:48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</row>
    <row r="336" spans="1:48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</row>
    <row r="337" spans="1:48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</row>
    <row r="338" spans="1:48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</row>
    <row r="339" spans="1:48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</row>
    <row r="340" spans="1:48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</row>
    <row r="341" spans="1:48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</row>
    <row r="342" spans="1:48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</row>
    <row r="343" spans="1:48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</row>
    <row r="344" spans="1:48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</row>
    <row r="345" spans="1:48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</row>
    <row r="346" spans="1:48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</row>
    <row r="347" spans="1:48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</row>
    <row r="348" spans="1:48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</row>
    <row r="349" spans="1:48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</row>
    <row r="350" spans="1:48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</row>
    <row r="351" spans="1:48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</row>
    <row r="352" spans="1:48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</row>
    <row r="353" spans="1:48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</row>
    <row r="354" spans="1:48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</row>
    <row r="355" spans="1:48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</row>
    <row r="356" spans="1:48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</row>
    <row r="357" spans="1:48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</row>
    <row r="358" spans="1:48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</row>
    <row r="359" spans="1:48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</row>
    <row r="360" spans="1:48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</row>
    <row r="361" spans="1:48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</row>
    <row r="362" spans="1:48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</row>
    <row r="363" spans="1:48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</row>
    <row r="364" spans="1:48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</row>
    <row r="365" spans="1:48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</row>
    <row r="366" spans="1:48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</row>
    <row r="367" spans="1:48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</row>
    <row r="368" spans="1:48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</row>
    <row r="369" spans="1:48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</row>
    <row r="370" spans="1:48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</row>
    <row r="371" spans="1:48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</row>
    <row r="372" spans="1:48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</row>
    <row r="373" spans="1:48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</row>
    <row r="374" spans="1:48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</row>
    <row r="375" spans="1:48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</row>
    <row r="376" spans="1:48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</row>
    <row r="377" spans="1:48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</row>
    <row r="378" spans="1:48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</row>
    <row r="379" spans="1:48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</row>
    <row r="380" spans="1:48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</row>
    <row r="381" spans="1:48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</row>
    <row r="382" spans="1:48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</row>
    <row r="383" spans="1:48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</row>
    <row r="384" spans="1:48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</row>
    <row r="385" spans="1:48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</row>
    <row r="386" spans="1:48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</row>
    <row r="387" spans="1:48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</row>
    <row r="388" spans="1:48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</row>
    <row r="389" spans="1:48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</row>
    <row r="390" spans="1:48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</row>
    <row r="391" spans="1:48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</row>
    <row r="392" spans="1:48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</row>
    <row r="393" spans="1:48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</row>
    <row r="394" spans="1:48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</row>
    <row r="395" spans="1:48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</row>
    <row r="396" spans="1:48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</row>
    <row r="397" spans="1:48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</row>
    <row r="398" spans="1:48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</row>
    <row r="399" spans="1:48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</row>
    <row r="400" spans="1:48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</row>
    <row r="401" spans="1:48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</row>
    <row r="402" spans="1:48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</row>
    <row r="403" spans="1:48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</row>
    <row r="404" spans="1:48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</row>
    <row r="405" spans="1:48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</row>
    <row r="406" spans="1:48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</row>
    <row r="407" spans="1:48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</row>
    <row r="408" spans="1:48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</row>
    <row r="409" spans="1:48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</row>
    <row r="410" spans="1:48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</row>
    <row r="411" spans="1:48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</row>
    <row r="412" spans="1:48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</row>
    <row r="413" spans="1:48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</row>
    <row r="414" spans="1:48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</row>
    <row r="415" spans="1:48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</row>
    <row r="416" spans="1:48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</row>
    <row r="417" spans="1:48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</row>
    <row r="418" spans="1:48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</row>
    <row r="419" spans="1:48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</row>
    <row r="420" spans="1:48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</row>
    <row r="421" spans="1:48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</row>
    <row r="422" spans="1:48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</row>
    <row r="423" spans="1:48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</row>
    <row r="424" spans="1:48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</row>
    <row r="425" spans="1:48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</row>
    <row r="426" spans="1:48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</row>
    <row r="427" spans="1:48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</row>
    <row r="428" spans="1:48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</row>
    <row r="429" spans="1:48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</row>
    <row r="430" spans="1:48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</row>
    <row r="431" spans="1:48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</row>
    <row r="432" spans="1:48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</row>
    <row r="433" spans="1:48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</row>
    <row r="434" spans="1:48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</row>
    <row r="435" spans="1:48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</row>
    <row r="436" spans="1:48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</row>
    <row r="437" spans="1:48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</row>
    <row r="438" spans="1:48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</row>
    <row r="439" spans="1:48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</row>
    <row r="440" spans="1:48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</row>
    <row r="441" spans="1:48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</row>
    <row r="442" spans="1:48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</row>
    <row r="443" spans="1:48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</row>
    <row r="444" spans="1:48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</row>
    <row r="445" spans="1:48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</row>
    <row r="446" spans="1:48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</row>
    <row r="447" spans="1:48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</row>
    <row r="448" spans="1:48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</row>
    <row r="449" spans="1:48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</row>
    <row r="450" spans="1:48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</row>
    <row r="451" spans="1:48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</row>
    <row r="452" spans="1:48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</row>
    <row r="453" spans="1:48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</row>
    <row r="454" spans="1:48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</row>
    <row r="455" spans="1:48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</row>
    <row r="456" spans="1:48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</row>
    <row r="457" spans="1:48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</row>
    <row r="458" spans="1:48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</row>
    <row r="459" spans="1:48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</row>
    <row r="460" spans="1:48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</row>
    <row r="461" spans="1:48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</row>
    <row r="462" spans="1:48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</row>
    <row r="463" spans="1:48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</row>
    <row r="464" spans="1:48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</row>
    <row r="465" spans="1:48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</row>
    <row r="466" spans="1:48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</row>
    <row r="467" spans="1:48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</row>
    <row r="468" spans="1:48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</row>
    <row r="469" spans="1:48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</row>
    <row r="470" spans="1:48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</row>
    <row r="471" spans="1:48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</row>
    <row r="472" spans="1:48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</row>
    <row r="473" spans="1:48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</row>
    <row r="474" spans="1:48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</row>
    <row r="475" spans="1:48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</row>
    <row r="476" spans="1:48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</row>
    <row r="477" spans="1:48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</row>
    <row r="478" spans="1:48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</row>
    <row r="479" spans="1:48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</row>
    <row r="480" spans="1:48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</row>
    <row r="481" spans="1:48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</row>
    <row r="482" spans="1:48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</row>
    <row r="483" spans="1:48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</row>
    <row r="484" spans="1:48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</row>
    <row r="485" spans="1:48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</row>
    <row r="486" spans="1:48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</row>
    <row r="487" spans="1:48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</row>
    <row r="488" spans="1:48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</row>
    <row r="489" spans="1:48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</row>
    <row r="490" spans="1:48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</row>
    <row r="491" spans="1:48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</row>
    <row r="492" spans="1:48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</row>
    <row r="493" spans="1:48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</row>
    <row r="494" spans="1:48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</row>
    <row r="495" spans="1:48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</row>
    <row r="496" spans="1:48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</row>
    <row r="497" spans="1:48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</row>
    <row r="498" spans="1:48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</row>
    <row r="499" spans="1:48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</row>
  </sheetData>
  <autoFilter ref="A3:AG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2025-09-23T12:55:08Z</dcterms:created>
  <dcterms:modified xsi:type="dcterms:W3CDTF">2025-09-23T13:12:06Z</dcterms:modified>
</cp:coreProperties>
</file>