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СЫР филиалы\"/>
    </mc:Choice>
  </mc:AlternateContent>
  <xr:revisionPtr revIDLastSave="0" documentId="13_ncr:1_{31F926B5-9D4D-4B10-9418-D894E4DC29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K52" i="1" l="1"/>
  <c r="K51" i="1"/>
  <c r="K50" i="1"/>
  <c r="K4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6" i="1"/>
  <c r="Q36" i="1" l="1"/>
  <c r="Q35" i="1"/>
  <c r="Q29" i="1"/>
  <c r="Q16" i="1"/>
  <c r="Q14" i="1"/>
  <c r="Q45" i="1"/>
  <c r="Q38" i="1"/>
  <c r="Q21" i="1"/>
  <c r="Q20" i="1"/>
  <c r="Q19" i="1"/>
  <c r="Q18" i="1"/>
  <c r="Q17" i="1"/>
  <c r="P7" i="1"/>
  <c r="T7" i="1" s="1"/>
  <c r="P8" i="1"/>
  <c r="T8" i="1" s="1"/>
  <c r="P9" i="1"/>
  <c r="T9" i="1" s="1"/>
  <c r="P10" i="1"/>
  <c r="T10" i="1" s="1"/>
  <c r="P11" i="1"/>
  <c r="T11" i="1" s="1"/>
  <c r="P49" i="1"/>
  <c r="T49" i="1" s="1"/>
  <c r="P50" i="1"/>
  <c r="T50" i="1" s="1"/>
  <c r="P12" i="1"/>
  <c r="T12" i="1" s="1"/>
  <c r="P13" i="1"/>
  <c r="T13" i="1" s="1"/>
  <c r="P51" i="1"/>
  <c r="T51" i="1" s="1"/>
  <c r="P52" i="1"/>
  <c r="T52" i="1" s="1"/>
  <c r="P14" i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P36" i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T47" i="1" s="1"/>
  <c r="P6" i="1"/>
  <c r="U6" i="1" s="1"/>
  <c r="T36" i="1" l="1"/>
  <c r="T14" i="1"/>
  <c r="T23" i="1"/>
  <c r="T35" i="1"/>
  <c r="U45" i="1"/>
  <c r="U41" i="1"/>
  <c r="U37" i="1"/>
  <c r="U33" i="1"/>
  <c r="U29" i="1"/>
  <c r="U25" i="1"/>
  <c r="U21" i="1"/>
  <c r="U17" i="1"/>
  <c r="U52" i="1"/>
  <c r="U50" i="1"/>
  <c r="U9" i="1"/>
  <c r="U47" i="1"/>
  <c r="U43" i="1"/>
  <c r="U39" i="1"/>
  <c r="U35" i="1"/>
  <c r="U31" i="1"/>
  <c r="U27" i="1"/>
  <c r="U23" i="1"/>
  <c r="U19" i="1"/>
  <c r="U15" i="1"/>
  <c r="U13" i="1"/>
  <c r="U11" i="1"/>
  <c r="U7" i="1"/>
  <c r="T6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51" i="1"/>
  <c r="U12" i="1"/>
  <c r="U49" i="1"/>
  <c r="U10" i="1"/>
  <c r="U8" i="1"/>
  <c r="L47" i="1"/>
  <c r="L46" i="1"/>
  <c r="AG45" i="1"/>
  <c r="L45" i="1"/>
  <c r="L44" i="1"/>
  <c r="AG43" i="1"/>
  <c r="L43" i="1"/>
  <c r="L42" i="1"/>
  <c r="L41" i="1"/>
  <c r="AG40" i="1"/>
  <c r="L40" i="1"/>
  <c r="L39" i="1"/>
  <c r="AG38" i="1"/>
  <c r="L38" i="1"/>
  <c r="L37" i="1"/>
  <c r="AG36" i="1"/>
  <c r="L36" i="1"/>
  <c r="AG35" i="1"/>
  <c r="L35" i="1"/>
  <c r="L34" i="1"/>
  <c r="AG33" i="1"/>
  <c r="L33" i="1"/>
  <c r="AG32" i="1"/>
  <c r="L32" i="1"/>
  <c r="AG31" i="1"/>
  <c r="L31" i="1"/>
  <c r="AG30" i="1"/>
  <c r="L30" i="1"/>
  <c r="AG29" i="1"/>
  <c r="L29" i="1"/>
  <c r="L28" i="1"/>
  <c r="AG27" i="1"/>
  <c r="L27" i="1"/>
  <c r="L26" i="1"/>
  <c r="AG25" i="1"/>
  <c r="L25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52" i="1"/>
  <c r="L52" i="1"/>
  <c r="AG51" i="1"/>
  <c r="L51" i="1"/>
  <c r="AG13" i="1"/>
  <c r="L13" i="1"/>
  <c r="AG12" i="1"/>
  <c r="L12" i="1"/>
  <c r="AG50" i="1"/>
  <c r="L50" i="1"/>
  <c r="AG49" i="1"/>
  <c r="L49" i="1"/>
  <c r="L11" i="1"/>
  <c r="L10" i="1"/>
  <c r="AG9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<sst xmlns="http://schemas.openxmlformats.org/spreadsheetml/2006/main" count="192" uniqueCount="105">
  <si>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</si>
  <si>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</si>
  <si>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</si>
  <si>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</si>
  <si>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</si>
  <si>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</si>
  <si>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</si>
  <si>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</si>
  <si>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</si>
  <si>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</si>
  <si>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</si>
  <si>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</si>
  <si>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</si>
  <si>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</si>
  <si>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</si>
  <si>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</si>
  <si>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</si>
  <si>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</si>
  <si>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</si>
  <si>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</si>
  <si>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</si>
  <si>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</si>
  <si>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</si>
  <si>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</si>
  <si>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04,08,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</si>
  <si>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</si>
  <si>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</si>
  <si>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</si>
  <si>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</si>
  <si>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</si>
  <si>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</si>
  <si>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</si>
  <si>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</si>
  <si>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</si>
  <si>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</si>
  <si>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</si>
  <si>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</si>
  <si>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</si>
  <si>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</si>
  <si>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</si>
  <si>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</si>
  <si>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</si>
  <si>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</si>
  <si>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</si>
  <si>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</si>
  <si>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нужно увеличить продажи / не заказывали (поступление от 03,07,25)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</si>
  <si>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</si>
  <si>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</si>
  <si>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</si>
  <si>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</si>
  <si>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</si>
  <si>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</si>
  <si>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</si>
  <si>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</si>
  <si>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</si>
  <si>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</si>
  <si>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</si>
  <si>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</si>
  <si>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</si>
  <si>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</si>
  <si>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</si>
  <si>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</si>
  <si>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</si>
  <si>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</si>
  <si>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</si>
  <si>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</si>
  <si>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</si>
  <si>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</si>
  <si>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</si>
  <si>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</si>
  <si>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</si>
  <si>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</si>
  <si>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</si>
  <si>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</si>
  <si>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</si>
  <si>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</si>
  <si>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</si>
  <si>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</si>
  <si>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не заказывали (поступление от 03,07,25)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</si>
  <si>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</si>
  <si>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</si>
  <si>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</si>
  <si>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</si>
  <si>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</si>
  <si>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</si>
  <si>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</si>
  <si>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</si>
  <si>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</si>
  <si>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</si>
  <si>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</si>
  <si>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</si>
  <si>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</si>
  <si>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</si>
  <si>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</si>
  <si>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</si>
  <si>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</si>
  <si>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4421577 Спред растительно-сливочный " Сливочный  Останкино</t>
  </si>
  <si>
    <t>4421584 Спред растительно-сливочный " Сливочный  Останкино</t>
  </si>
  <si>
    <t>Спред растительно-сливочный «Сливочный вкус» 72,5% 180г / нет потребности</t>
  </si>
  <si>
    <t>Спред растительно-сливочный «Сливочный вкус» 82,5% 180г / нет потребности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</si>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</sst>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4" borderId="1" xfId="1" applyNumberFormat="1" applyFill="1"/>
    <xf numFmtId="164" fontId="1" fillId="4" borderId="1" xfId="1" applyNumberFormat="1" applyFill="1"/>
    <xf numFmtId="2" fontId="0" fillId="0" borderId="0" xfId="0" applyNumberFormat="1" applyBorder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4" borderId="2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164" fontId="1" fillId="4" borderId="9" xfId="1" applyNumberFormat="1" applyFill="1" applyBorder="1"/>
    <xf numFmtId="164" fontId="1" fillId="4" borderId="1" xfId="1" applyNumberFormat="1" applyFill="1" applyBorder="1"/>
    <xf numFmtId="164" fontId="1" fillId="4" borderId="10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4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9;&#1072;&#1082;&#1072;&#1079;&#1072;&#1085;&#1086;-&#1086;&#1090;&#1075;&#1088;&#1091;&#1078;&#1077;&#1085;&#1086;%20&#1044;&#1086;&#1085;&#1077;&#1094;&#1082;%2029,07,25-04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29.07.2025 - 04.08.2025</v>
          </cell>
        </row>
        <row r="4">
          <cell r="A4" t="str">
            <v>Документ.Склад</v>
          </cell>
          <cell r="E4" t="str">
            <v>по заказам</v>
          </cell>
        </row>
        <row r="5">
          <cell r="A5" t="str">
            <v>Номенклатура</v>
          </cell>
          <cell r="E5" t="str">
            <v>Заказано</v>
          </cell>
        </row>
        <row r="6">
          <cell r="A6" t="str">
            <v>Склад ДОНЕЦК</v>
          </cell>
          <cell r="E6">
            <v>3770.94</v>
          </cell>
        </row>
        <row r="7">
          <cell r="A7" t="str">
            <v>Дмитрогорский  продукт ТД</v>
          </cell>
          <cell r="E7">
            <v>724.5</v>
          </cell>
        </row>
        <row r="8">
          <cell r="A8" t="str">
            <v>Балыковая в/к в в/у БГ ДП</v>
          </cell>
          <cell r="E8">
            <v>4</v>
          </cell>
        </row>
        <row r="9">
          <cell r="A9" t="str">
            <v>Балыковая в/к в/у срез 350г БГ  ДП</v>
          </cell>
          <cell r="E9">
            <v>51</v>
          </cell>
        </row>
        <row r="10">
          <cell r="A10" t="str">
            <v>Бекон с/к в/у 180г нарезка БГ  ДП</v>
          </cell>
          <cell r="E10">
            <v>40</v>
          </cell>
        </row>
        <row r="11">
          <cell r="A11" t="str">
            <v>Грудинка Столичная к/в в/у мал.кусок 350 гр БГ  ДП</v>
          </cell>
          <cell r="E11">
            <v>10</v>
          </cell>
        </row>
        <row r="12">
          <cell r="A12" t="str">
            <v>Докторская ГОСТ п/о БГ</v>
          </cell>
          <cell r="E12">
            <v>2.2999999999999998</v>
          </cell>
        </row>
        <row r="13">
          <cell r="A13" t="str">
            <v>Докторская п/о 400г БГ  ДП</v>
          </cell>
          <cell r="E13">
            <v>7</v>
          </cell>
        </row>
        <row r="14">
          <cell r="A14" t="str">
            <v>Карбонат Деликатесный к/в в/у мал.кусок 350гр  БГ  ДП</v>
          </cell>
          <cell r="E14">
            <v>13</v>
          </cell>
        </row>
        <row r="15">
          <cell r="A15" t="str">
            <v>Краковская п/к ГОСТ в/у 350г БГ  ДП</v>
          </cell>
          <cell r="E15">
            <v>42</v>
          </cell>
        </row>
        <row r="16">
          <cell r="A16" t="str">
            <v>Кремлевская в/к в/у срез 350г БГ  ДП</v>
          </cell>
          <cell r="E16">
            <v>34</v>
          </cell>
        </row>
        <row r="17">
          <cell r="A17" t="str">
            <v>Ливерная Яичная ГОСТ в п/о (шт.0,300кг) БГ ДП</v>
          </cell>
          <cell r="E17">
            <v>86</v>
          </cell>
        </row>
        <row r="18">
          <cell r="A18" t="str">
            <v>Масло Искренне Ваш 82,5% 180г фольга (8шт/уп) новый дизайн  ДП</v>
          </cell>
          <cell r="E18">
            <v>15</v>
          </cell>
        </row>
        <row r="19">
          <cell r="A19" t="str">
            <v>Окорок по-Тамбовски к/в в/у кусок (шт.0,350кг) БГ  ДП</v>
          </cell>
          <cell r="E19">
            <v>13</v>
          </cell>
        </row>
        <row r="20">
          <cell r="A20" t="str">
            <v>Охотничьи колбаски п/к ГОСТ в/у 250г БГ  ДП</v>
          </cell>
          <cell r="E20">
            <v>51</v>
          </cell>
        </row>
        <row r="21">
          <cell r="A21" t="str">
            <v>Паштет Мясной п/о 200г БГ  ДП</v>
          </cell>
          <cell r="E21">
            <v>39</v>
          </cell>
        </row>
        <row r="22">
          <cell r="A22" t="str">
            <v>Паштет Печеночный п/о 200г БГ  ДП</v>
          </cell>
          <cell r="E22">
            <v>50</v>
          </cell>
        </row>
        <row r="23">
          <cell r="A23" t="str">
            <v>Рубленая в/к в/у срез 350г БГ  ДП</v>
          </cell>
          <cell r="E23">
            <v>8</v>
          </cell>
        </row>
        <row r="24">
          <cell r="A24" t="str">
            <v>Салями Дель Гарди с/к в/у БГ  ДП</v>
          </cell>
          <cell r="E24">
            <v>21.5</v>
          </cell>
        </row>
        <row r="25">
          <cell r="A25" t="str">
            <v>Салями Итальянская с/к в/у БГ  ДП</v>
          </cell>
          <cell r="E25">
            <v>4.7</v>
          </cell>
        </row>
        <row r="26">
          <cell r="A26" t="str">
            <v>Сардельки Свиные в н/о газ (шт.0,580кг) БГ  ДП</v>
          </cell>
          <cell r="E26">
            <v>5</v>
          </cell>
        </row>
        <row r="27">
          <cell r="A27" t="str">
            <v>Сервелат Австрийский в/к в/у срез 330г БГ  ДП</v>
          </cell>
          <cell r="E27">
            <v>4</v>
          </cell>
        </row>
        <row r="28">
          <cell r="A28" t="str">
            <v>Сервелат в/к ГОСТ в/у 90г нарезка БГ  ДП</v>
          </cell>
          <cell r="E28">
            <v>10</v>
          </cell>
        </row>
        <row r="29">
          <cell r="A29" t="str">
            <v>Сервелат в/к ГОСТ пресс в в/у кусок 500гр БГ  ДП</v>
          </cell>
          <cell r="E29">
            <v>31</v>
          </cell>
        </row>
        <row r="30">
          <cell r="A30" t="str">
            <v>Сервелат Зернистый в/к в/у срез 330г БГ  ДП</v>
          </cell>
          <cell r="E30">
            <v>26</v>
          </cell>
        </row>
        <row r="31">
          <cell r="A31" t="str">
            <v>Сервелат Российский в/к в/у срез 350г БГ  ДП</v>
          </cell>
          <cell r="E31">
            <v>1</v>
          </cell>
        </row>
        <row r="32">
          <cell r="A32" t="str">
            <v>Сливочная п/о 400г БГ  ДП</v>
          </cell>
          <cell r="E32">
            <v>11</v>
          </cell>
        </row>
        <row r="33">
          <cell r="A33" t="str">
            <v>Сливочная п/о БГ</v>
          </cell>
          <cell r="E33">
            <v>4.4000000000000004</v>
          </cell>
        </row>
        <row r="34">
          <cell r="A34" t="str">
            <v>Сметана Искренне Ваш 20% 0,300 кг п/ст (6 шт/уп)  ДП</v>
          </cell>
          <cell r="E34">
            <v>8</v>
          </cell>
        </row>
        <row r="35">
          <cell r="A35" t="str">
            <v>Сосиски Баварские в б/о газ 450гр БГ  ДП</v>
          </cell>
          <cell r="E35">
            <v>37</v>
          </cell>
        </row>
        <row r="36">
          <cell r="A36" t="str">
            <v>Сосиски Молочные Классические  п/о газ 450гр БГ  ДП</v>
          </cell>
          <cell r="E36">
            <v>20</v>
          </cell>
        </row>
        <row r="37">
          <cell r="A37" t="str">
            <v>Сосиски Сливочные в ц/о газ 450гр БГ  ДП</v>
          </cell>
          <cell r="E37">
            <v>27</v>
          </cell>
        </row>
        <row r="38">
          <cell r="A38" t="str">
            <v>Сосиски Сочные  ц/о газ 450гр БГ  ДП</v>
          </cell>
          <cell r="E38">
            <v>35</v>
          </cell>
        </row>
        <row r="39">
          <cell r="A39" t="str">
            <v>Тоскана с/к в/у БГ  ДП</v>
          </cell>
          <cell r="E39">
            <v>1.6</v>
          </cell>
        </row>
        <row r="40">
          <cell r="A40" t="str">
            <v>Тоскана с/к в/у срез 240-БГ  ДП</v>
          </cell>
          <cell r="E40">
            <v>12</v>
          </cell>
        </row>
        <row r="41">
          <cell r="A41" t="str">
            <v>ЗНАМЕНСКИЙ СГЦ ООО</v>
          </cell>
          <cell r="E41">
            <v>494.36099999999999</v>
          </cell>
        </row>
        <row r="42">
          <cell r="A42" t="str">
            <v>"Грудинка" категории Г.Порц.кус, в/у , вес  ЗНАМЕНСКИЙ</v>
          </cell>
          <cell r="E42">
            <v>6.55</v>
          </cell>
        </row>
        <row r="43">
          <cell r="A43" t="str">
            <v>"Сало с красным перцем". Порц.кус. Шт. 0,35 кг в/к  ЗНАМЕНСКИЙ</v>
          </cell>
          <cell r="E43">
            <v>6</v>
          </cell>
        </row>
        <row r="44">
          <cell r="A44" t="str">
            <v>Бекон "Орловский" 0,35 кг, категории Г  ЗНАМЕНСКИЙ</v>
          </cell>
          <cell r="E44">
            <v>93.35</v>
          </cell>
        </row>
        <row r="45">
          <cell r="A45" t="str">
            <v>Ветчина "Карельская" ВЕС  ЗНАМЕНСКИЙ</v>
          </cell>
          <cell r="E45">
            <v>226</v>
          </cell>
        </row>
        <row r="46">
          <cell r="A46" t="str">
            <v>Ветчина "По швейцарскому рецепту"  0,3 кг  ЗНАМЕНСКИЙ</v>
          </cell>
          <cell r="E46">
            <v>45</v>
          </cell>
        </row>
        <row r="47">
          <cell r="A47" t="str">
            <v>Мясо по-домашнему 0,35 кг  ЗНАМЕНСКИЙ</v>
          </cell>
          <cell r="E47">
            <v>20</v>
          </cell>
        </row>
        <row r="48">
          <cell r="A48" t="str">
            <v>Рулька свиная бескостная ВЕС  ЗНАМЕНСКИЙ</v>
          </cell>
          <cell r="E48">
            <v>62.110999999999997</v>
          </cell>
        </row>
        <row r="49">
          <cell r="A49" t="str">
            <v>Сало с чесноком и черным перцем 0,35 кг  ЗНАМЕНСКИЙ</v>
          </cell>
          <cell r="E49">
            <v>35.35</v>
          </cell>
        </row>
        <row r="50">
          <cell r="A50" t="str">
            <v>Клин МК</v>
          </cell>
          <cell r="E50">
            <v>25</v>
          </cell>
        </row>
        <row r="51">
          <cell r="A51" t="str">
            <v>Колбаса Итальянская с/к нарезка 95 гр (Клин)  МК</v>
          </cell>
          <cell r="E51">
            <v>13</v>
          </cell>
        </row>
        <row r="52">
          <cell r="A52" t="str">
            <v>Колбаса Миланская с/к нарезка 85 гр (Клин)  МК</v>
          </cell>
          <cell r="E52">
            <v>11</v>
          </cell>
        </row>
        <row r="53">
          <cell r="A53" t="str">
            <v>КОПЧОЛЛИ КЛАССИЧЕСКИЕ с/к 70 гр (Клин)  МК</v>
          </cell>
          <cell r="E53">
            <v>1</v>
          </cell>
        </row>
        <row r="54">
          <cell r="A54" t="str">
            <v>Микоян ЗАО</v>
          </cell>
          <cell r="E54">
            <v>128.929</v>
          </cell>
        </row>
        <row r="55">
          <cell r="A55" t="str">
            <v>Микоян ЗАО  КГ</v>
          </cell>
          <cell r="E55">
            <v>117.929</v>
          </cell>
        </row>
        <row r="56">
          <cell r="A56" t="str">
            <v>Колб.Марочная с/к в/у  Микоян</v>
          </cell>
          <cell r="E56">
            <v>107.149</v>
          </cell>
        </row>
        <row r="57">
          <cell r="A57" t="str">
            <v>Колбаса Деликатесная с/к в/у  Микоян</v>
          </cell>
          <cell r="E57">
            <v>6.65</v>
          </cell>
        </row>
        <row r="58">
          <cell r="A58" t="str">
            <v>Колбаса Кремлевская с/к в/у   Микоян</v>
          </cell>
          <cell r="E58">
            <v>4.13</v>
          </cell>
        </row>
        <row r="59">
          <cell r="A59" t="str">
            <v>Микоян ЗАО ШТ</v>
          </cell>
          <cell r="E59">
            <v>11</v>
          </cell>
        </row>
        <row r="60">
          <cell r="A60" t="str">
            <v>Колб.Серв.Коньячный в/к срез термо шт 350г  Микоян</v>
          </cell>
          <cell r="E60">
            <v>4</v>
          </cell>
        </row>
        <row r="61">
          <cell r="A61" t="str">
            <v>Колб.Серв.Российский в/к срез термо шт 350г  Микоян</v>
          </cell>
          <cell r="E61">
            <v>5</v>
          </cell>
        </row>
        <row r="62">
          <cell r="A62" t="str">
            <v>Колб.Серв.Таллинский в/к срез термо шт 350г  Микоян</v>
          </cell>
          <cell r="E62">
            <v>2</v>
          </cell>
        </row>
        <row r="63">
          <cell r="A63" t="str">
            <v>Натур продукт МК</v>
          </cell>
          <cell r="E63">
            <v>55.35</v>
          </cell>
        </row>
        <row r="64">
          <cell r="A64" t="str">
            <v>Бочок Беловежский к/в в/у(Инко Фуд)  МК</v>
          </cell>
          <cell r="E64">
            <v>4.1500000000000004</v>
          </cell>
        </row>
        <row r="65">
          <cell r="A65" t="str">
            <v>Закуска Элитная к/в в/у (Натур продукт)  МК</v>
          </cell>
          <cell r="E65">
            <v>4.2</v>
          </cell>
        </row>
        <row r="66">
          <cell r="A66" t="str">
            <v>Колб.вар. Лакомая с сыром ТУ в/с (Натур продукт)  МК</v>
          </cell>
          <cell r="E66">
            <v>3.5</v>
          </cell>
        </row>
        <row r="67">
          <cell r="A67" t="str">
            <v>Колб.вар. Молочная от Бульбаша  в/с (Натур продукт)  МК</v>
          </cell>
          <cell r="E67">
            <v>20</v>
          </cell>
        </row>
        <row r="68">
          <cell r="A68" t="str">
            <v>Колб.вар. От Бульбаша  в/с (Натур продукт)  МК</v>
          </cell>
          <cell r="E68">
            <v>4.5</v>
          </cell>
        </row>
        <row r="69">
          <cell r="A69" t="str">
            <v>Колбаса в/к Киндюк в/с в/у срез 0,42(Натур продукт)  МК</v>
          </cell>
          <cell r="E69">
            <v>4</v>
          </cell>
        </row>
        <row r="70">
          <cell r="A70" t="str">
            <v>Сосиски Мини люкс СТБ в/с в газе(Натур продукт  МК</v>
          </cell>
          <cell r="E70">
            <v>15</v>
          </cell>
        </row>
        <row r="71">
          <cell r="A71" t="str">
            <v>Останкино ООО</v>
          </cell>
          <cell r="E71">
            <v>1258.5999999999999</v>
          </cell>
        </row>
        <row r="72">
          <cell r="A72" t="str">
            <v>ООО Останкино-Краснодар</v>
          </cell>
          <cell r="E72">
            <v>7.6</v>
          </cell>
        </row>
        <row r="73">
          <cell r="A73" t="str">
            <v>5452 ВЕТЧ.МЯСНАЯ Папа может п/о    ОСТАНКИНО</v>
          </cell>
          <cell r="E73">
            <v>2.6</v>
          </cell>
        </row>
        <row r="74">
          <cell r="A74" t="str">
            <v>6303 Мясные Папа может сос п/о мгс 1,5*3  Останкино</v>
          </cell>
          <cell r="E74">
            <v>3</v>
          </cell>
        </row>
        <row r="75">
          <cell r="A75" t="str">
            <v>6550 МЯСНЫЕ Папа может сар б/о мгс 1*3 О 45с  Останкино</v>
          </cell>
          <cell r="E75">
            <v>2</v>
          </cell>
        </row>
        <row r="76">
          <cell r="A76" t="str">
            <v>Останкино СЫР</v>
          </cell>
          <cell r="E76">
            <v>1251</v>
          </cell>
        </row>
        <row r="77">
          <cell r="A77" t="str">
            <v>9988421 Творожный Сыр 60 % С маринованными огурчиками и укропом  Останкино</v>
          </cell>
          <cell r="E77">
            <v>7</v>
          </cell>
        </row>
        <row r="78">
          <cell r="A78" t="str">
            <v>9988438 Плавленый Сыр 45% "С ветчиной" СТМ"ПапаМожет" 180гр  Останкино</v>
          </cell>
          <cell r="E78">
            <v>17</v>
          </cell>
        </row>
        <row r="79">
          <cell r="A79" t="str">
            <v>9988445 Плавленый Сыр 45%"С грибами" СТМ"ПапаМожет" 180 гр  Останкино</v>
          </cell>
          <cell r="E79">
            <v>16</v>
          </cell>
        </row>
        <row r="80">
          <cell r="A80" t="str">
            <v>Cыр Перлини со вкусом Васаби 40% 100гр (8шт)  Останкино</v>
          </cell>
          <cell r="E80">
            <v>9</v>
          </cell>
        </row>
        <row r="81">
          <cell r="A81" t="str">
            <v>Масло "Папа может" 82,5% 180гр  Останкино</v>
          </cell>
          <cell r="E81">
            <v>67</v>
          </cell>
        </row>
        <row r="82">
          <cell r="A82" t="str">
            <v>Масло сливочное 72,5 % 180 гр.(10 шт) СЛАВЯНА  Останкино</v>
          </cell>
          <cell r="E82">
            <v>66</v>
          </cell>
        </row>
        <row r="83">
          <cell r="A83" t="str">
            <v>Плавленый продукт с Сыром колбасный копченый 40% СТМ "Коровино" 400гр  Останкино</v>
          </cell>
          <cell r="E83">
            <v>10</v>
          </cell>
        </row>
        <row r="84">
          <cell r="A84" t="str">
            <v>Плавленый Сыр колбасный копченый 40% СТМ"ПапаМожет"400гр  Останкино</v>
          </cell>
          <cell r="E84">
            <v>14</v>
          </cell>
        </row>
        <row r="85">
          <cell r="A85" t="str">
            <v>Сыр "Пармезан" 40% кусок 180 гр  ОСТАНКИНО</v>
          </cell>
          <cell r="E85">
            <v>24</v>
          </cell>
        </row>
        <row r="86">
          <cell r="A86" t="str">
            <v>Сыр Боккончини копченый 40% 100 гр.  ОСТАНКИНО</v>
          </cell>
          <cell r="E86">
            <v>124</v>
          </cell>
        </row>
        <row r="87">
          <cell r="A87" t="str">
            <v>Сыр ПАПА МОЖЕТ "Гауда Голд" 45 % 180 гр (10шт) Останкино</v>
          </cell>
          <cell r="E87">
            <v>21</v>
          </cell>
        </row>
        <row r="88">
          <cell r="A88" t="str">
            <v>Сыр Папа Может "Голландский традиционный" 45% (2,5кг)(6шт)  Останкино</v>
          </cell>
          <cell r="E88">
            <v>5.5</v>
          </cell>
        </row>
        <row r="89">
          <cell r="A89" t="str">
            <v>Сыр ПАПА МОЖЕТ "Голландский традиционный" 45% 180 гр (10шт)  Останкино</v>
          </cell>
          <cell r="E89">
            <v>34</v>
          </cell>
        </row>
        <row r="90">
          <cell r="A90" t="str">
            <v>Сыр ПАПА МОЖЕТ "Министерский" 180 г фасованный массовая  Останкино</v>
          </cell>
          <cell r="E90">
            <v>15</v>
          </cell>
        </row>
        <row r="91">
          <cell r="A91" t="str">
            <v>Сыр ПАПА МОЖЕТ "Папин завтрак"  45% 180 г  Останкино</v>
          </cell>
          <cell r="E91">
            <v>11</v>
          </cell>
        </row>
        <row r="92">
          <cell r="A92" t="str">
            <v>Сыр ПАПА МОЖЕТ "Российский традиционный"45 % 180 г Останкино</v>
          </cell>
          <cell r="E92">
            <v>51</v>
          </cell>
        </row>
        <row r="93">
          <cell r="A93" t="str">
            <v>Сыр ПАПА МОЖЕТ "Тильзитер" фасованный массовая доля жира в сухом веществе 45%, 180г  Останкино</v>
          </cell>
          <cell r="E93">
            <v>10</v>
          </cell>
        </row>
        <row r="94">
          <cell r="A94" t="str">
            <v>Сыр плавленный Сливочный ж.45% 180г ТМ Папа может (16шт)  Останкино</v>
          </cell>
          <cell r="E94">
            <v>30</v>
          </cell>
        </row>
        <row r="95">
          <cell r="A95" t="str">
            <v>Сыр полутвердый "Гауда" с массовой долей жира в пересчете на сухое вещество 45%,   Останкино</v>
          </cell>
          <cell r="E95">
            <v>2.5</v>
          </cell>
        </row>
        <row r="96">
          <cell r="A96" t="str">
            <v>Сыр полутвердый "Российский" с массовой долей жира 50%  Останкино</v>
          </cell>
          <cell r="E96">
            <v>10</v>
          </cell>
        </row>
        <row r="97">
          <cell r="A97" t="str">
            <v>Сыр полутвердый "Сметанковый", с масс долей жира в пересчете на сухое вещес50%, брус  Останкино</v>
          </cell>
          <cell r="E97">
            <v>4.5</v>
          </cell>
        </row>
        <row r="98">
          <cell r="A98" t="str">
            <v>Сыр рассольный жирный Чечил 45% 100 гр  ОСТАНКИНО</v>
          </cell>
          <cell r="E98">
            <v>160</v>
          </cell>
        </row>
        <row r="99">
          <cell r="A99" t="str">
            <v>Сыр рассольный жирный Чечил копченый 43% 100 гр  Останкино</v>
          </cell>
          <cell r="E99">
            <v>134</v>
          </cell>
        </row>
        <row r="100">
          <cell r="A100" t="str">
            <v>Сыр Скаморца свежий 100 гр.  ОСТАНКИНО</v>
          </cell>
          <cell r="E100">
            <v>131</v>
          </cell>
        </row>
        <row r="101">
          <cell r="A101" t="str">
            <v>Сыр Сливочный со вкусом топленого молока 45% ти Папа Может, брус (2 шт)  Останкино</v>
          </cell>
          <cell r="E101">
            <v>8</v>
          </cell>
        </row>
        <row r="102">
          <cell r="A102" t="str">
            <v>Сыр Творожный с зеленью 60% Папа может 140 гр.  Останкино</v>
          </cell>
          <cell r="E102">
            <v>13</v>
          </cell>
        </row>
        <row r="103">
          <cell r="A103" t="str">
            <v>Сыр творожный Сливочный 140 гр.  Останкино</v>
          </cell>
          <cell r="E103">
            <v>10</v>
          </cell>
        </row>
        <row r="104">
          <cell r="A104" t="str">
            <v>Сыч/Прод Коровино Российский 50% 200г НОВАЯ СЗМЖ  ОСТАНКИНО</v>
          </cell>
          <cell r="E104">
            <v>81</v>
          </cell>
        </row>
        <row r="105">
          <cell r="A105" t="str">
            <v>Сыч/Прод Коровино Российский 50% 200г СЗМЖ  Останкино</v>
          </cell>
          <cell r="E105">
            <v>2</v>
          </cell>
        </row>
        <row r="106">
          <cell r="A106" t="str">
            <v>Сыч/Прод Коровино Российский Оригин 50% ВЕС (5 кг)  ОСТАНКИНО</v>
          </cell>
          <cell r="E106">
            <v>7</v>
          </cell>
        </row>
        <row r="107">
          <cell r="A107" t="str">
            <v>Сыч/Прод Коровино Российский Оригин 50% ВЕС НОВАЯ (5 кг)  ОСТАНКИНО</v>
          </cell>
          <cell r="E107">
            <v>9</v>
          </cell>
        </row>
        <row r="108">
          <cell r="A108" t="str">
            <v>Сыч/Прод Коровино Тильзитер 50% 200г НОВАЯ СЗМЖ  ОСТАНКИНО</v>
          </cell>
          <cell r="E108">
            <v>66</v>
          </cell>
        </row>
        <row r="109">
          <cell r="A109" t="str">
            <v>Сыч/Прод Коровино Тильзитер Оригин 50% ВЕС (5 кг брус) СЗМЖ  ОСТАНКИНО</v>
          </cell>
          <cell r="E109">
            <v>10.5</v>
          </cell>
        </row>
        <row r="110">
          <cell r="A110" t="str">
            <v>Сыч/Прод Коровино Тильзитер Оригин 50% ВЕС НОВАЯ (5 кг брус) СЗМЖ  ОСТАНКИНО</v>
          </cell>
          <cell r="E110">
            <v>71</v>
          </cell>
        </row>
        <row r="111">
          <cell r="A111" t="str">
            <v>Рублевский ТД</v>
          </cell>
          <cell r="E111">
            <v>505</v>
          </cell>
        </row>
        <row r="112">
          <cell r="A112" t="str">
            <v>Рублевский ТД ШТ</v>
          </cell>
          <cell r="E112">
            <v>505</v>
          </cell>
        </row>
        <row r="113">
          <cell r="A113" t="str">
            <v>14387 Студень "Рублевский" классический 0,380кг  Рублевский</v>
          </cell>
          <cell r="E113">
            <v>1</v>
          </cell>
        </row>
        <row r="114">
          <cell r="A114" t="str">
            <v>15596 Сосиски Рублевские 430г  Рублевский</v>
          </cell>
          <cell r="E114">
            <v>6</v>
          </cell>
        </row>
        <row r="115">
          <cell r="A115" t="str">
            <v>15758 Крем-паштет с утиной печенью 0,175 гр  Рублевский</v>
          </cell>
          <cell r="E115">
            <v>51</v>
          </cell>
        </row>
        <row r="116">
          <cell r="A116" t="str">
            <v>15760 Паштет "Французский" с уткой, запеченный, охлажденный 0,175 кг  Рублевский</v>
          </cell>
          <cell r="E116">
            <v>33</v>
          </cell>
        </row>
        <row r="117">
          <cell r="A117" t="str">
            <v>15762 Паштет "Французский" с шапминьонами 175г  Рублевский</v>
          </cell>
          <cell r="E117">
            <v>31</v>
          </cell>
        </row>
        <row r="118">
          <cell r="A118" t="str">
            <v>15829  Бекон охлажденный 0,150 гр  Рублевский</v>
          </cell>
          <cell r="E118">
            <v>8</v>
          </cell>
        </row>
        <row r="119">
          <cell r="A119" t="str">
            <v>15830 Бекон -Рублевский 0,150 гр  Рублевский</v>
          </cell>
          <cell r="E119">
            <v>20</v>
          </cell>
        </row>
        <row r="120">
          <cell r="A120" t="str">
            <v>17040  Паштет "Риет трюфельный" 175 г   Рублевский</v>
          </cell>
          <cell r="E120">
            <v>28</v>
          </cell>
        </row>
        <row r="121">
          <cell r="A121" t="str">
            <v>17275  Намазка мясная Рублевская 0,150 гр  Рублевский</v>
          </cell>
          <cell r="E121">
            <v>48</v>
          </cell>
        </row>
        <row r="122">
          <cell r="A122" t="str">
            <v>17276 Намазка мясная с грибами 0,150 гр  Рублевский</v>
          </cell>
          <cell r="E122">
            <v>53</v>
          </cell>
        </row>
        <row r="123">
          <cell r="A123" t="str">
            <v>17277  Намазка мясная с томатами  0,150 гр Рублевский</v>
          </cell>
          <cell r="E123">
            <v>14</v>
          </cell>
        </row>
        <row r="124">
          <cell r="A124" t="str">
            <v>17279 Намазка мясная по-белорусски. 0,150 гр  Рублевкий</v>
          </cell>
          <cell r="E124">
            <v>34</v>
          </cell>
        </row>
        <row r="125">
          <cell r="A125" t="str">
            <v>17719 Колбаса "Брауншвейгская полусухая" 80гр  Рублевский</v>
          </cell>
          <cell r="E125">
            <v>28</v>
          </cell>
        </row>
        <row r="126">
          <cell r="A126" t="str">
            <v>17720 Колбаса "Лионская" 80гр  Рублевский</v>
          </cell>
          <cell r="E126">
            <v>51</v>
          </cell>
        </row>
        <row r="127">
          <cell r="A127" t="str">
            <v>17722 Колбаса полусухая "Салями Лучеза" 70 гр  Рублевский</v>
          </cell>
          <cell r="E127">
            <v>28</v>
          </cell>
        </row>
        <row r="128">
          <cell r="A128" t="str">
            <v>17723 Колбаса "Зернистая полусухая"  80 гр  Рублевский</v>
          </cell>
          <cell r="E128">
            <v>21</v>
          </cell>
        </row>
        <row r="129">
          <cell r="A129" t="str">
            <v>17724 Колбаса сырокопченая полусухая "Рублевская" 80 гр  Рублевский</v>
          </cell>
          <cell r="E129">
            <v>50</v>
          </cell>
        </row>
        <row r="130">
          <cell r="A130" t="str">
            <v>Рузком</v>
          </cell>
          <cell r="E130">
            <v>127.5</v>
          </cell>
        </row>
        <row r="131">
          <cell r="A131" t="str">
            <v>Рузком (Кг)</v>
          </cell>
          <cell r="E131">
            <v>36.5</v>
          </cell>
        </row>
        <row r="132">
          <cell r="A132" t="str">
            <v>Сардельки Мусульманские (в газе)  Рузком</v>
          </cell>
          <cell r="E132">
            <v>15</v>
          </cell>
        </row>
        <row r="133">
          <cell r="A133" t="str">
            <v>Сосиски Мусульманские (в газе)  Рузком</v>
          </cell>
          <cell r="E133">
            <v>21.5</v>
          </cell>
        </row>
        <row r="134">
          <cell r="A134" t="str">
            <v>Рузком (Шт)</v>
          </cell>
          <cell r="E134">
            <v>91</v>
          </cell>
        </row>
        <row r="135">
          <cell r="A135" t="str">
            <v>Колбаса вареная С Телятиной (полукольцо) 0,800 Рузком</v>
          </cell>
          <cell r="E135">
            <v>29</v>
          </cell>
        </row>
        <row r="136">
          <cell r="A136" t="str">
            <v>Колбаса Мусульманская п/к 600 г.  Рузком</v>
          </cell>
          <cell r="E136">
            <v>23</v>
          </cell>
        </row>
        <row r="137">
          <cell r="A137" t="str">
            <v>Колбаса с Бараниной п/к 500 г  Рузком</v>
          </cell>
          <cell r="E137">
            <v>12</v>
          </cell>
        </row>
        <row r="138">
          <cell r="A138" t="str">
            <v>Колбаса Чеченская п/к 600 г  Рузком</v>
          </cell>
          <cell r="E138">
            <v>27</v>
          </cell>
        </row>
        <row r="139">
          <cell r="A139" t="str">
            <v>Рузком консервы (Шт)</v>
          </cell>
          <cell r="E139">
            <v>152</v>
          </cell>
        </row>
        <row r="140">
          <cell r="A140" t="str">
            <v>Паштет Печеночный "Гусь" 0,180 с/к  Рузком</v>
          </cell>
          <cell r="E140">
            <v>17</v>
          </cell>
        </row>
        <row r="141">
          <cell r="A141" t="str">
            <v>Паштет печеночный "Гусь" ламистер 0,100  Рузком</v>
          </cell>
          <cell r="E141">
            <v>39</v>
          </cell>
        </row>
        <row r="142">
          <cell r="A142" t="str">
            <v>Паштет Печеночный "Индейка" 0,180 с/к  Рузком</v>
          </cell>
          <cell r="E142">
            <v>15</v>
          </cell>
        </row>
        <row r="143">
          <cell r="A143" t="str">
            <v>Паштет печеночный "Индейка" ламистер 0,100  Рузком</v>
          </cell>
          <cell r="E143">
            <v>37</v>
          </cell>
        </row>
        <row r="144">
          <cell r="A144" t="str">
            <v>Паштет Печеночный "Курица" 0,180 с/к  Рузком</v>
          </cell>
          <cell r="E144">
            <v>15</v>
          </cell>
        </row>
        <row r="145">
          <cell r="A145" t="str">
            <v>Паштет печеночный "Курица" ламистер 0,100  Рузком</v>
          </cell>
          <cell r="E145">
            <v>29</v>
          </cell>
        </row>
        <row r="146">
          <cell r="A146" t="str">
            <v>Сибирская Продовольственная Компания</v>
          </cell>
          <cell r="E146">
            <v>220.2</v>
          </cell>
        </row>
        <row r="147">
          <cell r="A147" t="str">
            <v>СибПродКомп (ВЕС)</v>
          </cell>
          <cell r="E147">
            <v>120.2</v>
          </cell>
        </row>
        <row r="148">
          <cell r="A148" t="str">
            <v>Докторская вареная термоус.пак. "Высокий вкус"  СПК</v>
          </cell>
          <cell r="E148">
            <v>28</v>
          </cell>
        </row>
        <row r="149">
          <cell r="A149" t="str">
            <v>Мусульманская вареная "Просто выгодно"  СПК</v>
          </cell>
          <cell r="E149">
            <v>7</v>
          </cell>
        </row>
        <row r="150">
          <cell r="A150" t="str">
            <v>Оригинальная с перцем с/к  СПК</v>
          </cell>
          <cell r="E150">
            <v>4.2</v>
          </cell>
        </row>
        <row r="151">
          <cell r="A151" t="str">
            <v>Сардельки "Докторские" (черева) ( в ср.защ.атм.) 1.0 кг. "Высокий вкус"  СПК</v>
          </cell>
          <cell r="E151">
            <v>48</v>
          </cell>
        </row>
        <row r="152">
          <cell r="A152" t="str">
            <v>Сардельки с говядиной (черева) (в ср.защ.атм.) "Высокий вкус"  СПК</v>
          </cell>
          <cell r="E152">
            <v>33</v>
          </cell>
        </row>
        <row r="153">
          <cell r="A153" t="str">
            <v>СибПродКомп (ШТ)</v>
          </cell>
          <cell r="E153">
            <v>100</v>
          </cell>
        </row>
        <row r="154">
          <cell r="A154" t="str">
            <v>Балык свиной с/к "Эликатессе" 0,10 кг.шт. нарезка (лоток с ср.защ.атм.)  СПК</v>
          </cell>
          <cell r="E154">
            <v>23</v>
          </cell>
        </row>
        <row r="155">
          <cell r="A155" t="str">
            <v>Ричеза с/к 230 гр.шт.  СПК</v>
          </cell>
          <cell r="E155">
            <v>12</v>
          </cell>
        </row>
        <row r="156">
          <cell r="A156" t="str">
            <v>Сальчетти с/к 230 гр.шт.  СПК</v>
          </cell>
          <cell r="E156">
            <v>11</v>
          </cell>
        </row>
        <row r="157">
          <cell r="A157" t="str">
            <v>Салями с перчиком с/к "КолбасГрад" 160 гр.шт. термоус.пак  СПК</v>
          </cell>
          <cell r="E157">
            <v>8</v>
          </cell>
        </row>
        <row r="158">
          <cell r="A158" t="str">
            <v>Сибирская особая с/к 0,235 кг шт.  СПК</v>
          </cell>
          <cell r="E158">
            <v>20</v>
          </cell>
        </row>
        <row r="159">
          <cell r="A159" t="str">
            <v>Фестивальная пора с/к 0,235 гр.шт.  СПК</v>
          </cell>
          <cell r="E159">
            <v>26</v>
          </cell>
        </row>
        <row r="160">
          <cell r="A160" t="str">
            <v>Царицыно ООО ТД Мир Колбас (колбаса (5000)</v>
          </cell>
          <cell r="E160">
            <v>79.5</v>
          </cell>
        </row>
        <row r="161">
          <cell r="A161" t="str">
            <v>Царицыно Фирм ТД АО</v>
          </cell>
          <cell r="E161">
            <v>79.5</v>
          </cell>
        </row>
        <row r="162">
          <cell r="A162" t="str">
            <v>Царицыно Фирм. ТД АО КГ</v>
          </cell>
          <cell r="E162">
            <v>33.5</v>
          </cell>
        </row>
        <row r="163">
          <cell r="A163" t="str">
            <v>ДАГЕСТАНСКАЯ П/к 2с н/об инд.атм  Царицыно</v>
          </cell>
          <cell r="E163">
            <v>11</v>
          </cell>
        </row>
        <row r="164">
          <cell r="A164" t="str">
            <v>КАВКАЗСКАЯ 2сорт П/к н/об инд.атм  Царицыно</v>
          </cell>
          <cell r="E164">
            <v>10.5</v>
          </cell>
        </row>
        <row r="165">
          <cell r="A165" t="str">
            <v>МУСУЛЬМАНСКАЯ ВАР D80  Царицыно</v>
          </cell>
          <cell r="E165">
            <v>12</v>
          </cell>
        </row>
        <row r="166">
          <cell r="A166" t="str">
            <v>Царицыно Фирм. ТД АО ШТ</v>
          </cell>
          <cell r="E166">
            <v>46</v>
          </cell>
        </row>
        <row r="167">
          <cell r="A167" t="str">
            <v>БРАУН с/к 1с охл.вак. 0,250 кг срез (Цар.Эт)  Царицыно</v>
          </cell>
          <cell r="E167">
            <v>1</v>
          </cell>
        </row>
        <row r="168">
          <cell r="A168" t="str">
            <v>ВОСТОЧНАЯ ПРЕМИУМ (0,4) Вар сат.Б D65  Царицыно</v>
          </cell>
          <cell r="E168">
            <v>13</v>
          </cell>
        </row>
        <row r="169">
          <cell r="A169" t="str">
            <v>ГУБЕРНСКАЯ ТРАПЕЗА Вар 0,4кг D65 (Цар.Эт)  Царицыно</v>
          </cell>
          <cell r="E169">
            <v>4</v>
          </cell>
        </row>
        <row r="170">
          <cell r="A170" t="str">
            <v>КОЛБ.СУЛТАНСКИЕ (0,3) П/к Кат.В колл инд.атм  Царицыно</v>
          </cell>
          <cell r="E170">
            <v>17</v>
          </cell>
        </row>
        <row r="171">
          <cell r="A171" t="str">
            <v>ОХОТНИЧЬЯ 1с пресс п/с с/к охл вак 0,250кг срез (Цар.Эт)  Царицыно</v>
          </cell>
          <cell r="E171">
            <v>6</v>
          </cell>
        </row>
        <row r="172">
          <cell r="A172" t="str">
            <v>ПРАЖСКАЯ С/к 0,2 кг п/с вак (Цар.Эт)  Царицыно</v>
          </cell>
          <cell r="E172">
            <v>2</v>
          </cell>
        </row>
        <row r="173">
          <cell r="A173" t="str">
            <v>САЛЬЧИЧОН С ПАРМЕЗАНОМ Cante Grande п/с с/к охл срез 0,250 вак  Царицыно</v>
          </cell>
          <cell r="E173">
            <v>1</v>
          </cell>
        </row>
        <row r="174">
          <cell r="A174" t="str">
            <v>СЕРВЕЛАТ КОНЬЯЧНЫЙ (ПАР)(0,33) В/к 1сD55 вак  Царицыно</v>
          </cell>
          <cell r="E17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1.855468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103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104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1102.3690000000001</v>
      </c>
      <c r="F5" s="4">
        <f>SUM(F6:F496)</f>
        <v>2174.027</v>
      </c>
      <c r="G5" s="9"/>
      <c r="H5" s="1"/>
      <c r="I5" s="1"/>
      <c r="J5" s="1"/>
      <c r="K5" s="4">
        <f t="shared" ref="K5:R5" si="0">SUM(K6:K496)</f>
        <v>1251</v>
      </c>
      <c r="L5" s="4">
        <f t="shared" si="0"/>
        <v>-148.63099999999997</v>
      </c>
      <c r="M5" s="4">
        <f t="shared" si="0"/>
        <v>0</v>
      </c>
      <c r="N5" s="4">
        <f t="shared" si="0"/>
        <v>0</v>
      </c>
      <c r="O5" s="4">
        <f t="shared" si="0"/>
        <v>1450.19</v>
      </c>
      <c r="P5" s="4">
        <f t="shared" si="0"/>
        <v>220.47379999999995</v>
      </c>
      <c r="Q5" s="4">
        <f>SUM(Q6:Q47)</f>
        <v>1164.578</v>
      </c>
      <c r="R5" s="4">
        <f t="shared" si="0"/>
        <v>0</v>
      </c>
      <c r="S5" s="1"/>
      <c r="T5" s="1"/>
      <c r="U5" s="1"/>
      <c r="V5" s="4">
        <f t="shared" ref="V5:AE5" si="1">SUM(V6:V496)</f>
        <v>165.37720000000002</v>
      </c>
      <c r="W5" s="4">
        <f t="shared" si="1"/>
        <v>251.61699999999996</v>
      </c>
      <c r="X5" s="4">
        <f t="shared" si="1"/>
        <v>203.64920000000001</v>
      </c>
      <c r="Y5" s="4">
        <f t="shared" si="1"/>
        <v>209.977</v>
      </c>
      <c r="Z5" s="4">
        <f t="shared" si="1"/>
        <v>271.67020000000002</v>
      </c>
      <c r="AA5" s="4">
        <f t="shared" si="1"/>
        <v>93.091599999999985</v>
      </c>
      <c r="AB5" s="4">
        <f t="shared" si="1"/>
        <v>141.8082</v>
      </c>
      <c r="AC5" s="4">
        <f t="shared" si="1"/>
        <v>179.82740000000001</v>
      </c>
      <c r="AD5" s="4">
        <f t="shared" si="1"/>
        <v>178.85639999999998</v>
      </c>
      <c r="AE5" s="4">
        <f t="shared" si="1"/>
        <v>181.72399999999999</v>
      </c>
      <c r="AF5" s="1"/>
      <c r="AG5" s="4">
        <f>SUM(AG6:AG496)</f>
        <v>313.01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6" t="s">
        <v>34</v>
      </c>
      <c r="B6" s="6" t="s">
        <v>35</v>
      </c>
      <c r="C6" s="6">
        <v>83.114000000000004</v>
      </c>
      <c r="D6" s="6"/>
      <c r="E6" s="6"/>
      <c r="F6" s="6">
        <v>83.114000000000004</v>
      </c>
      <c r="G6" s="5">
        <v>0</v>
      </c>
      <c r="H6" s="6" t="e">
        <v>#N/A</v>
      </c>
      <c r="I6" s="6" t="s">
        <v>36</v>
      </c>
      <c r="J6" s="6"/>
      <c r="K6" s="6">
        <f>IFERROR(VLOOKUP(A6,[1]TDSheet!$A:$E,5,0),0)</f>
        <v>0</v>
      </c>
      <c r="L6" s="6">
        <f t="shared" ref="L6:L47" si="2">E6-K6</f>
        <v>0</v>
      </c>
      <c r="M6" s="6"/>
      <c r="N6" s="6"/>
      <c r="O6" s="6"/>
      <c r="P6" s="6">
        <f>E6/5</f>
        <v>0</v>
      </c>
      <c r="Q6" s="20"/>
      <c r="R6" s="20"/>
      <c r="S6" s="6"/>
      <c r="T6" s="6" t="e">
        <f>(F6+O6+Q6)/P6</f>
        <v>#DIV/0!</v>
      </c>
      <c r="U6" s="6" t="e">
        <f>(F6+O6)/P6</f>
        <v>#DIV/0!</v>
      </c>
      <c r="V6" s="6">
        <v>0</v>
      </c>
      <c r="W6" s="6">
        <v>0.68320000000000003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28" t="s">
        <v>100</v>
      </c>
      <c r="AG6" s="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6" t="s">
        <v>37</v>
      </c>
      <c r="B7" s="6" t="s">
        <v>38</v>
      </c>
      <c r="C7" s="6">
        <v>36</v>
      </c>
      <c r="D7" s="6"/>
      <c r="E7" s="6">
        <v>7</v>
      </c>
      <c r="F7" s="6">
        <v>29</v>
      </c>
      <c r="G7" s="5">
        <v>0</v>
      </c>
      <c r="H7" s="6">
        <v>180</v>
      </c>
      <c r="I7" s="6" t="s">
        <v>39</v>
      </c>
      <c r="J7" s="6"/>
      <c r="K7" s="6">
        <f>IFERROR(VLOOKUP(A7,[1]TDSheet!$A:$E,5,0),0)</f>
        <v>7</v>
      </c>
      <c r="L7" s="6">
        <f t="shared" si="2"/>
        <v>0</v>
      </c>
      <c r="M7" s="6"/>
      <c r="N7" s="6"/>
      <c r="O7" s="6"/>
      <c r="P7" s="6">
        <f t="shared" ref="P7:P47" si="3">E7/5</f>
        <v>1.4</v>
      </c>
      <c r="Q7" s="20"/>
      <c r="R7" s="20"/>
      <c r="S7" s="6"/>
      <c r="T7" s="6">
        <f t="shared" ref="T7:T47" si="4">(F7+O7+Q7)/P7</f>
        <v>20.714285714285715</v>
      </c>
      <c r="U7" s="6">
        <f t="shared" ref="U7:U47" si="5">(F7+O7)/P7</f>
        <v>20.714285714285715</v>
      </c>
      <c r="V7" s="6">
        <v>4</v>
      </c>
      <c r="W7" s="6">
        <v>1.4</v>
      </c>
      <c r="X7" s="6">
        <v>0.8</v>
      </c>
      <c r="Y7" s="6">
        <v>3.6</v>
      </c>
      <c r="Z7" s="6">
        <v>1.6</v>
      </c>
      <c r="AA7" s="6">
        <v>0.6</v>
      </c>
      <c r="AB7" s="6">
        <v>0.6</v>
      </c>
      <c r="AC7" s="6">
        <v>1</v>
      </c>
      <c r="AD7" s="6">
        <v>2.4</v>
      </c>
      <c r="AE7" s="6">
        <v>1.8</v>
      </c>
      <c r="AF7" s="29" t="s">
        <v>49</v>
      </c>
      <c r="AG7" s="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38</v>
      </c>
      <c r="C8" s="1">
        <v>48</v>
      </c>
      <c r="D8" s="1"/>
      <c r="E8" s="1">
        <v>17</v>
      </c>
      <c r="F8" s="1">
        <v>31</v>
      </c>
      <c r="G8" s="9">
        <v>0.18</v>
      </c>
      <c r="H8" s="1">
        <v>270</v>
      </c>
      <c r="I8" s="1">
        <v>9988438</v>
      </c>
      <c r="J8" s="1"/>
      <c r="K8" s="1">
        <f>IFERROR(VLOOKUP(A8,[1]TDSheet!$A:$E,5,0),0)</f>
        <v>17</v>
      </c>
      <c r="L8" s="1">
        <f t="shared" si="2"/>
        <v>0</v>
      </c>
      <c r="M8" s="1"/>
      <c r="N8" s="1"/>
      <c r="O8" s="1">
        <v>46</v>
      </c>
      <c r="P8" s="1">
        <f t="shared" si="3"/>
        <v>3.4</v>
      </c>
      <c r="Q8" s="11"/>
      <c r="R8" s="11"/>
      <c r="S8" s="1"/>
      <c r="T8" s="1">
        <f t="shared" si="4"/>
        <v>22.647058823529413</v>
      </c>
      <c r="U8" s="1">
        <f t="shared" si="5"/>
        <v>22.647058823529413</v>
      </c>
      <c r="V8" s="1">
        <v>4.2</v>
      </c>
      <c r="W8" s="1">
        <v>5.4</v>
      </c>
      <c r="X8" s="1">
        <v>3.2</v>
      </c>
      <c r="Y8" s="1">
        <v>4.5999999999999996</v>
      </c>
      <c r="Z8" s="1">
        <v>4.4000000000000004</v>
      </c>
      <c r="AA8" s="1">
        <v>0.4</v>
      </c>
      <c r="AB8" s="1">
        <v>1</v>
      </c>
      <c r="AC8" s="1">
        <v>3.2</v>
      </c>
      <c r="AD8" s="1">
        <v>5.6</v>
      </c>
      <c r="AE8" s="1">
        <v>4.2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64</v>
      </c>
      <c r="D9" s="1"/>
      <c r="E9" s="1">
        <v>16</v>
      </c>
      <c r="F9" s="1">
        <v>48</v>
      </c>
      <c r="G9" s="9">
        <v>0.18</v>
      </c>
      <c r="H9" s="1">
        <v>270</v>
      </c>
      <c r="I9" s="1">
        <v>9988445</v>
      </c>
      <c r="J9" s="1"/>
      <c r="K9" s="1">
        <f>IFERROR(VLOOKUP(A9,[1]TDSheet!$A:$E,5,0),0)</f>
        <v>16</v>
      </c>
      <c r="L9" s="1">
        <f t="shared" si="2"/>
        <v>0</v>
      </c>
      <c r="M9" s="1"/>
      <c r="N9" s="1"/>
      <c r="O9" s="1">
        <v>37</v>
      </c>
      <c r="P9" s="1">
        <f t="shared" si="3"/>
        <v>3.2</v>
      </c>
      <c r="Q9" s="11"/>
      <c r="R9" s="11"/>
      <c r="S9" s="1"/>
      <c r="T9" s="1">
        <f t="shared" si="4"/>
        <v>26.5625</v>
      </c>
      <c r="U9" s="1">
        <f t="shared" si="5"/>
        <v>26.5625</v>
      </c>
      <c r="V9" s="1">
        <v>4</v>
      </c>
      <c r="W9" s="1">
        <v>5.8</v>
      </c>
      <c r="X9" s="1">
        <v>2.6</v>
      </c>
      <c r="Y9" s="1">
        <v>5.4</v>
      </c>
      <c r="Z9" s="1">
        <v>4.2</v>
      </c>
      <c r="AA9" s="1">
        <v>1.6</v>
      </c>
      <c r="AB9" s="1">
        <v>2</v>
      </c>
      <c r="AC9" s="1">
        <v>2.8</v>
      </c>
      <c r="AD9" s="1">
        <v>5.6</v>
      </c>
      <c r="AE9" s="1">
        <v>4.4000000000000004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42</v>
      </c>
      <c r="B10" s="6" t="s">
        <v>38</v>
      </c>
      <c r="C10" s="6">
        <v>12</v>
      </c>
      <c r="D10" s="6"/>
      <c r="E10" s="6"/>
      <c r="F10" s="6">
        <v>12</v>
      </c>
      <c r="G10" s="5">
        <v>0</v>
      </c>
      <c r="H10" s="6" t="e">
        <v>#N/A</v>
      </c>
      <c r="I10" s="6" t="s">
        <v>36</v>
      </c>
      <c r="J10" s="6"/>
      <c r="K10" s="6">
        <f>IFERROR(VLOOKUP(A10,[1]TDSheet!$A:$E,5,0),0)</f>
        <v>0</v>
      </c>
      <c r="L10" s="6">
        <f t="shared" si="2"/>
        <v>0</v>
      </c>
      <c r="M10" s="6"/>
      <c r="N10" s="6"/>
      <c r="O10" s="6"/>
      <c r="P10" s="6">
        <f t="shared" si="3"/>
        <v>0</v>
      </c>
      <c r="Q10" s="20"/>
      <c r="R10" s="20"/>
      <c r="S10" s="6"/>
      <c r="T10" s="6" t="e">
        <f t="shared" si="4"/>
        <v>#DIV/0!</v>
      </c>
      <c r="U10" s="6" t="e">
        <f t="shared" si="5"/>
        <v>#DIV/0!</v>
      </c>
      <c r="V10" s="6">
        <v>0.2</v>
      </c>
      <c r="W10" s="6">
        <v>0.6</v>
      </c>
      <c r="X10" s="6">
        <v>1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28" t="s">
        <v>101</v>
      </c>
      <c r="AG10" s="6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6" t="s">
        <v>43</v>
      </c>
      <c r="B11" s="6" t="s">
        <v>38</v>
      </c>
      <c r="C11" s="6">
        <v>30</v>
      </c>
      <c r="D11" s="6"/>
      <c r="E11" s="6"/>
      <c r="F11" s="6"/>
      <c r="G11" s="5">
        <v>0</v>
      </c>
      <c r="H11" s="6" t="e">
        <v>#N/A</v>
      </c>
      <c r="I11" s="6" t="s">
        <v>36</v>
      </c>
      <c r="J11" s="6"/>
      <c r="K11" s="6">
        <f>IFERROR(VLOOKUP(A11,[1]TDSheet!$A:$E,5,0),0)</f>
        <v>9</v>
      </c>
      <c r="L11" s="6">
        <f t="shared" si="2"/>
        <v>-9</v>
      </c>
      <c r="M11" s="6"/>
      <c r="N11" s="6"/>
      <c r="O11" s="6"/>
      <c r="P11" s="6">
        <f t="shared" si="3"/>
        <v>0</v>
      </c>
      <c r="Q11" s="20"/>
      <c r="R11" s="20"/>
      <c r="S11" s="6"/>
      <c r="T11" s="6" t="e">
        <f t="shared" si="4"/>
        <v>#DIV/0!</v>
      </c>
      <c r="U11" s="6" t="e">
        <f t="shared" si="5"/>
        <v>#DIV/0!</v>
      </c>
      <c r="V11" s="6">
        <v>0.2</v>
      </c>
      <c r="W11" s="6">
        <v>0</v>
      </c>
      <c r="X11" s="6">
        <v>1.4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30" t="s">
        <v>78</v>
      </c>
      <c r="AG11" s="6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38</v>
      </c>
      <c r="C12" s="1">
        <v>62</v>
      </c>
      <c r="D12" s="1">
        <v>4</v>
      </c>
      <c r="E12" s="1">
        <v>14</v>
      </c>
      <c r="F12" s="1">
        <v>52</v>
      </c>
      <c r="G12" s="9">
        <v>0.4</v>
      </c>
      <c r="H12" s="1">
        <v>270</v>
      </c>
      <c r="I12" s="1">
        <v>9988452</v>
      </c>
      <c r="J12" s="1"/>
      <c r="K12" s="1">
        <f>IFERROR(VLOOKUP(A12,[1]TDSheet!$A:$E,5,0),0)</f>
        <v>14</v>
      </c>
      <c r="L12" s="1">
        <f t="shared" si="2"/>
        <v>0</v>
      </c>
      <c r="M12" s="1"/>
      <c r="N12" s="1"/>
      <c r="O12" s="1"/>
      <c r="P12" s="1">
        <f t="shared" si="3"/>
        <v>2.8</v>
      </c>
      <c r="Q12" s="11"/>
      <c r="R12" s="11"/>
      <c r="S12" s="1"/>
      <c r="T12" s="1">
        <f t="shared" si="4"/>
        <v>18.571428571428573</v>
      </c>
      <c r="U12" s="1">
        <f t="shared" si="5"/>
        <v>18.571428571428573</v>
      </c>
      <c r="V12" s="1">
        <v>1.6</v>
      </c>
      <c r="W12" s="1">
        <v>2.8</v>
      </c>
      <c r="X12" s="1">
        <v>0.8</v>
      </c>
      <c r="Y12" s="1">
        <v>2.2000000000000002</v>
      </c>
      <c r="Z12" s="1">
        <v>4.4000000000000004</v>
      </c>
      <c r="AA12" s="1">
        <v>0</v>
      </c>
      <c r="AB12" s="1">
        <v>1.2</v>
      </c>
      <c r="AC12" s="1">
        <v>2</v>
      </c>
      <c r="AD12" s="1">
        <v>2</v>
      </c>
      <c r="AE12" s="1">
        <v>2</v>
      </c>
      <c r="AF12" s="28" t="s">
        <v>45</v>
      </c>
      <c r="AG12" s="1">
        <f t="shared" ref="AG12:AG23" si="6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38</v>
      </c>
      <c r="C13" s="1">
        <v>52</v>
      </c>
      <c r="D13" s="1"/>
      <c r="E13" s="1">
        <v>10</v>
      </c>
      <c r="F13" s="1">
        <v>38</v>
      </c>
      <c r="G13" s="9">
        <v>0.4</v>
      </c>
      <c r="H13" s="1">
        <v>270</v>
      </c>
      <c r="I13" s="1">
        <v>9988476</v>
      </c>
      <c r="J13" s="1"/>
      <c r="K13" s="1">
        <f>IFERROR(VLOOKUP(A13,[1]TDSheet!$A:$E,5,0),0)</f>
        <v>10</v>
      </c>
      <c r="L13" s="1">
        <f t="shared" si="2"/>
        <v>0</v>
      </c>
      <c r="M13" s="1"/>
      <c r="N13" s="1"/>
      <c r="O13" s="1"/>
      <c r="P13" s="1">
        <f t="shared" si="3"/>
        <v>2</v>
      </c>
      <c r="Q13" s="11"/>
      <c r="R13" s="11"/>
      <c r="S13" s="1"/>
      <c r="T13" s="1">
        <f t="shared" si="4"/>
        <v>19</v>
      </c>
      <c r="U13" s="1">
        <f t="shared" si="5"/>
        <v>19</v>
      </c>
      <c r="V13" s="1">
        <v>0</v>
      </c>
      <c r="W13" s="1">
        <v>0</v>
      </c>
      <c r="X13" s="1">
        <v>2</v>
      </c>
      <c r="Y13" s="1">
        <v>0.8</v>
      </c>
      <c r="Z13" s="1">
        <v>0.4</v>
      </c>
      <c r="AA13" s="1">
        <v>1.2</v>
      </c>
      <c r="AB13" s="1">
        <v>2.8</v>
      </c>
      <c r="AC13" s="1">
        <v>1</v>
      </c>
      <c r="AD13" s="1">
        <v>0.6</v>
      </c>
      <c r="AE13" s="1">
        <v>0.4</v>
      </c>
      <c r="AF13" s="28" t="s">
        <v>102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38</v>
      </c>
      <c r="C14" s="1">
        <v>87</v>
      </c>
      <c r="D14" s="1"/>
      <c r="E14" s="1">
        <v>24</v>
      </c>
      <c r="F14" s="1">
        <v>59</v>
      </c>
      <c r="G14" s="9">
        <v>0.18</v>
      </c>
      <c r="H14" s="1">
        <v>150</v>
      </c>
      <c r="I14" s="1">
        <v>5034819</v>
      </c>
      <c r="J14" s="1"/>
      <c r="K14" s="1">
        <f>IFERROR(VLOOKUP(A14,[1]TDSheet!$A:$E,5,0),0)</f>
        <v>24</v>
      </c>
      <c r="L14" s="1">
        <f t="shared" si="2"/>
        <v>0</v>
      </c>
      <c r="M14" s="1"/>
      <c r="N14" s="1"/>
      <c r="O14" s="1"/>
      <c r="P14" s="1">
        <f t="shared" si="3"/>
        <v>4.8</v>
      </c>
      <c r="Q14" s="11">
        <f>18*P14-O14-F14</f>
        <v>27.399999999999991</v>
      </c>
      <c r="R14" s="11"/>
      <c r="S14" s="1"/>
      <c r="T14" s="1">
        <f t="shared" si="4"/>
        <v>18</v>
      </c>
      <c r="U14" s="1">
        <f t="shared" si="5"/>
        <v>12.291666666666668</v>
      </c>
      <c r="V14" s="1">
        <v>2.2000000000000002</v>
      </c>
      <c r="W14" s="1">
        <v>3</v>
      </c>
      <c r="X14" s="1">
        <v>5.6</v>
      </c>
      <c r="Y14" s="1">
        <v>5.4</v>
      </c>
      <c r="Z14" s="1">
        <v>4.8</v>
      </c>
      <c r="AA14" s="1">
        <v>3.4</v>
      </c>
      <c r="AB14" s="1">
        <v>5.2</v>
      </c>
      <c r="AC14" s="1">
        <v>7.4</v>
      </c>
      <c r="AD14" s="1">
        <v>2.8</v>
      </c>
      <c r="AE14" s="1">
        <v>1.2</v>
      </c>
      <c r="AF14" s="1"/>
      <c r="AG14" s="1">
        <f t="shared" si="6"/>
        <v>4.9319999999999986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/>
      <c r="D15" s="1"/>
      <c r="E15" s="1"/>
      <c r="F15" s="1"/>
      <c r="G15" s="9">
        <v>1</v>
      </c>
      <c r="H15" s="1">
        <v>150</v>
      </c>
      <c r="I15" s="1">
        <v>5041251</v>
      </c>
      <c r="J15" s="1"/>
      <c r="K15" s="1">
        <f>IFERROR(VLOOKUP(A15,[1]TDSheet!$A:$E,5,0),0)</f>
        <v>0</v>
      </c>
      <c r="L15" s="1">
        <f t="shared" si="2"/>
        <v>0</v>
      </c>
      <c r="M15" s="1"/>
      <c r="N15" s="1"/>
      <c r="O15" s="1">
        <v>15</v>
      </c>
      <c r="P15" s="1">
        <f t="shared" si="3"/>
        <v>0</v>
      </c>
      <c r="Q15" s="11"/>
      <c r="R15" s="11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38</v>
      </c>
      <c r="C16" s="1">
        <v>256</v>
      </c>
      <c r="D16" s="1">
        <v>11</v>
      </c>
      <c r="E16" s="1">
        <v>124</v>
      </c>
      <c r="F16" s="1">
        <v>143</v>
      </c>
      <c r="G16" s="9">
        <v>0.1</v>
      </c>
      <c r="H16" s="1">
        <v>90</v>
      </c>
      <c r="I16" s="1">
        <v>8444163</v>
      </c>
      <c r="J16" s="1"/>
      <c r="K16" s="1">
        <f>IFERROR(VLOOKUP(A16,[1]TDSheet!$A:$E,5,0),0)</f>
        <v>124</v>
      </c>
      <c r="L16" s="1">
        <f t="shared" si="2"/>
        <v>0</v>
      </c>
      <c r="M16" s="1"/>
      <c r="N16" s="1"/>
      <c r="O16" s="1">
        <v>201.8</v>
      </c>
      <c r="P16" s="1">
        <f t="shared" si="3"/>
        <v>24.8</v>
      </c>
      <c r="Q16" s="11">
        <f>18*P16-O16-F16</f>
        <v>101.60000000000002</v>
      </c>
      <c r="R16" s="11"/>
      <c r="S16" s="1"/>
      <c r="T16" s="1">
        <f t="shared" si="4"/>
        <v>18</v>
      </c>
      <c r="U16" s="1">
        <f t="shared" si="5"/>
        <v>13.903225806451612</v>
      </c>
      <c r="V16" s="1">
        <v>7.8</v>
      </c>
      <c r="W16" s="1">
        <v>27.6</v>
      </c>
      <c r="X16" s="1">
        <v>15.4</v>
      </c>
      <c r="Y16" s="1">
        <v>23.6</v>
      </c>
      <c r="Z16" s="1">
        <v>33.200000000000003</v>
      </c>
      <c r="AA16" s="1">
        <v>3.6</v>
      </c>
      <c r="AB16" s="1">
        <v>17</v>
      </c>
      <c r="AC16" s="1">
        <v>30.4</v>
      </c>
      <c r="AD16" s="1">
        <v>15.4</v>
      </c>
      <c r="AE16" s="1">
        <v>22.2</v>
      </c>
      <c r="AF16" s="37" t="s">
        <v>78</v>
      </c>
      <c r="AG16" s="1">
        <f t="shared" si="6"/>
        <v>10.160000000000004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38</v>
      </c>
      <c r="C17" s="1">
        <v>71</v>
      </c>
      <c r="D17" s="1"/>
      <c r="E17" s="1">
        <v>23</v>
      </c>
      <c r="F17" s="1">
        <v>45</v>
      </c>
      <c r="G17" s="9">
        <v>0.18</v>
      </c>
      <c r="H17" s="1">
        <v>150</v>
      </c>
      <c r="I17" s="1">
        <v>5038411</v>
      </c>
      <c r="J17" s="1"/>
      <c r="K17" s="1">
        <f>IFERROR(VLOOKUP(A17,[1]TDSheet!$A:$E,5,0),0)</f>
        <v>21</v>
      </c>
      <c r="L17" s="1">
        <f t="shared" si="2"/>
        <v>2</v>
      </c>
      <c r="M17" s="1"/>
      <c r="N17" s="1"/>
      <c r="O17" s="1"/>
      <c r="P17" s="1">
        <f t="shared" si="3"/>
        <v>4.5999999999999996</v>
      </c>
      <c r="Q17" s="11">
        <f t="shared" ref="Q17:Q21" si="7">20*P17-O17-F17</f>
        <v>47</v>
      </c>
      <c r="R17" s="11"/>
      <c r="S17" s="1"/>
      <c r="T17" s="1">
        <f t="shared" si="4"/>
        <v>20</v>
      </c>
      <c r="U17" s="1">
        <f t="shared" si="5"/>
        <v>9.7826086956521738</v>
      </c>
      <c r="V17" s="1">
        <v>3.4</v>
      </c>
      <c r="W17" s="1">
        <v>3.4</v>
      </c>
      <c r="X17" s="1">
        <v>5.2</v>
      </c>
      <c r="Y17" s="1">
        <v>4.4000000000000004</v>
      </c>
      <c r="Z17" s="1">
        <v>3.8</v>
      </c>
      <c r="AA17" s="1">
        <v>4.5999999999999996</v>
      </c>
      <c r="AB17" s="1">
        <v>4.8</v>
      </c>
      <c r="AC17" s="1">
        <v>5.4</v>
      </c>
      <c r="AD17" s="1">
        <v>5.4</v>
      </c>
      <c r="AE17" s="1">
        <v>10.4</v>
      </c>
      <c r="AF17" s="1"/>
      <c r="AG17" s="1">
        <f t="shared" si="6"/>
        <v>8.4599999999999991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38</v>
      </c>
      <c r="C18" s="1">
        <v>93</v>
      </c>
      <c r="D18" s="1"/>
      <c r="E18" s="1">
        <v>35</v>
      </c>
      <c r="F18" s="1">
        <v>56</v>
      </c>
      <c r="G18" s="9">
        <v>0.18</v>
      </c>
      <c r="H18" s="1">
        <v>150</v>
      </c>
      <c r="I18" s="1">
        <v>5038459</v>
      </c>
      <c r="J18" s="1"/>
      <c r="K18" s="1">
        <f>IFERROR(VLOOKUP(A18,[1]TDSheet!$A:$E,5,0),0)</f>
        <v>34</v>
      </c>
      <c r="L18" s="1">
        <f t="shared" si="2"/>
        <v>1</v>
      </c>
      <c r="M18" s="1"/>
      <c r="N18" s="1"/>
      <c r="O18" s="1"/>
      <c r="P18" s="1">
        <f t="shared" si="3"/>
        <v>7</v>
      </c>
      <c r="Q18" s="11">
        <f t="shared" si="7"/>
        <v>84</v>
      </c>
      <c r="R18" s="11"/>
      <c r="S18" s="1"/>
      <c r="T18" s="1">
        <f t="shared" si="4"/>
        <v>20</v>
      </c>
      <c r="U18" s="1">
        <f t="shared" si="5"/>
        <v>8</v>
      </c>
      <c r="V18" s="1">
        <v>5.8</v>
      </c>
      <c r="W18" s="1">
        <v>6.4</v>
      </c>
      <c r="X18" s="1">
        <v>6.8</v>
      </c>
      <c r="Y18" s="1">
        <v>8.1999999999999993</v>
      </c>
      <c r="Z18" s="1">
        <v>7</v>
      </c>
      <c r="AA18" s="1">
        <v>7</v>
      </c>
      <c r="AB18" s="1">
        <v>7.2</v>
      </c>
      <c r="AC18" s="1">
        <v>8.8000000000000007</v>
      </c>
      <c r="AD18" s="1">
        <v>9.1999999999999993</v>
      </c>
      <c r="AE18" s="1">
        <v>11.2</v>
      </c>
      <c r="AF18" s="1"/>
      <c r="AG18" s="1">
        <f t="shared" si="6"/>
        <v>15.12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38</v>
      </c>
      <c r="C19" s="1">
        <v>44</v>
      </c>
      <c r="D19" s="1">
        <v>2</v>
      </c>
      <c r="E19" s="1">
        <v>15</v>
      </c>
      <c r="F19" s="1">
        <v>31</v>
      </c>
      <c r="G19" s="9">
        <v>0.18</v>
      </c>
      <c r="H19" s="1">
        <v>150</v>
      </c>
      <c r="I19" s="1">
        <v>5038831</v>
      </c>
      <c r="J19" s="1"/>
      <c r="K19" s="1">
        <f>IFERROR(VLOOKUP(A19,[1]TDSheet!$A:$E,5,0),0)</f>
        <v>15</v>
      </c>
      <c r="L19" s="1">
        <f t="shared" si="2"/>
        <v>0</v>
      </c>
      <c r="M19" s="1"/>
      <c r="N19" s="1"/>
      <c r="O19" s="1"/>
      <c r="P19" s="1">
        <f t="shared" si="3"/>
        <v>3</v>
      </c>
      <c r="Q19" s="11">
        <f t="shared" si="7"/>
        <v>29</v>
      </c>
      <c r="R19" s="11"/>
      <c r="S19" s="1"/>
      <c r="T19" s="1">
        <f t="shared" si="4"/>
        <v>20</v>
      </c>
      <c r="U19" s="1">
        <f t="shared" si="5"/>
        <v>10.333333333333334</v>
      </c>
      <c r="V19" s="1">
        <v>3.2</v>
      </c>
      <c r="W19" s="1">
        <v>1</v>
      </c>
      <c r="X19" s="1">
        <v>3</v>
      </c>
      <c r="Y19" s="1">
        <v>3.8</v>
      </c>
      <c r="Z19" s="1">
        <v>0</v>
      </c>
      <c r="AA19" s="1">
        <v>0</v>
      </c>
      <c r="AB19" s="1">
        <v>0.8</v>
      </c>
      <c r="AC19" s="1">
        <v>3.8</v>
      </c>
      <c r="AD19" s="1">
        <v>3.8</v>
      </c>
      <c r="AE19" s="1">
        <v>5.8</v>
      </c>
      <c r="AF19" s="1" t="s">
        <v>56</v>
      </c>
      <c r="AG19" s="1">
        <f t="shared" si="6"/>
        <v>5.22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38</v>
      </c>
      <c r="C20" s="1">
        <v>34</v>
      </c>
      <c r="D20" s="1"/>
      <c r="E20" s="1">
        <v>11</v>
      </c>
      <c r="F20" s="1">
        <v>23</v>
      </c>
      <c r="G20" s="9">
        <v>0.18</v>
      </c>
      <c r="H20" s="1">
        <v>120</v>
      </c>
      <c r="I20" s="1">
        <v>5038855</v>
      </c>
      <c r="J20" s="1"/>
      <c r="K20" s="1">
        <f>IFERROR(VLOOKUP(A20,[1]TDSheet!$A:$E,5,0),0)</f>
        <v>11</v>
      </c>
      <c r="L20" s="1">
        <f t="shared" si="2"/>
        <v>0</v>
      </c>
      <c r="M20" s="1"/>
      <c r="N20" s="1"/>
      <c r="O20" s="1"/>
      <c r="P20" s="1">
        <f t="shared" si="3"/>
        <v>2.2000000000000002</v>
      </c>
      <c r="Q20" s="11">
        <f t="shared" si="7"/>
        <v>21</v>
      </c>
      <c r="R20" s="11"/>
      <c r="S20" s="1"/>
      <c r="T20" s="1">
        <f t="shared" si="4"/>
        <v>20</v>
      </c>
      <c r="U20" s="1">
        <f t="shared" si="5"/>
        <v>10.454545454545453</v>
      </c>
      <c r="V20" s="1">
        <v>1.4</v>
      </c>
      <c r="W20" s="1">
        <v>0.6</v>
      </c>
      <c r="X20" s="1">
        <v>2</v>
      </c>
      <c r="Y20" s="1">
        <v>1.8</v>
      </c>
      <c r="Z20" s="1">
        <v>1.2</v>
      </c>
      <c r="AA20" s="1">
        <v>0</v>
      </c>
      <c r="AB20" s="1">
        <v>0</v>
      </c>
      <c r="AC20" s="1">
        <v>0</v>
      </c>
      <c r="AD20" s="1">
        <v>1.8</v>
      </c>
      <c r="AE20" s="1">
        <v>0.2</v>
      </c>
      <c r="AF20" s="1"/>
      <c r="AG20" s="1">
        <f t="shared" si="6"/>
        <v>3.78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38</v>
      </c>
      <c r="C21" s="1">
        <v>104</v>
      </c>
      <c r="D21" s="1">
        <v>2</v>
      </c>
      <c r="E21" s="1">
        <v>55</v>
      </c>
      <c r="F21" s="1">
        <v>51</v>
      </c>
      <c r="G21" s="9">
        <v>0.18</v>
      </c>
      <c r="H21" s="1">
        <v>150</v>
      </c>
      <c r="I21" s="1">
        <v>5038435</v>
      </c>
      <c r="J21" s="1"/>
      <c r="K21" s="1">
        <f>IFERROR(VLOOKUP(A21,[1]TDSheet!$A:$E,5,0),0)</f>
        <v>51</v>
      </c>
      <c r="L21" s="1">
        <f t="shared" si="2"/>
        <v>4</v>
      </c>
      <c r="M21" s="1"/>
      <c r="N21" s="1"/>
      <c r="O21" s="1">
        <v>71</v>
      </c>
      <c r="P21" s="1">
        <f t="shared" si="3"/>
        <v>11</v>
      </c>
      <c r="Q21" s="11">
        <f t="shared" si="7"/>
        <v>98</v>
      </c>
      <c r="R21" s="11"/>
      <c r="S21" s="1"/>
      <c r="T21" s="1">
        <f t="shared" si="4"/>
        <v>20</v>
      </c>
      <c r="U21" s="1">
        <f t="shared" si="5"/>
        <v>11.090909090909092</v>
      </c>
      <c r="V21" s="1">
        <v>7.4</v>
      </c>
      <c r="W21" s="1">
        <v>10.6</v>
      </c>
      <c r="X21" s="1">
        <v>7.6</v>
      </c>
      <c r="Y21" s="1">
        <v>9.8000000000000007</v>
      </c>
      <c r="Z21" s="1">
        <v>9.4</v>
      </c>
      <c r="AA21" s="1">
        <v>7.8</v>
      </c>
      <c r="AB21" s="1">
        <v>6.6</v>
      </c>
      <c r="AC21" s="1">
        <v>2</v>
      </c>
      <c r="AD21" s="1">
        <v>12.8</v>
      </c>
      <c r="AE21" s="1">
        <v>15</v>
      </c>
      <c r="AF21" s="1"/>
      <c r="AG21" s="1">
        <f t="shared" si="6"/>
        <v>17.64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59</v>
      </c>
      <c r="B22" s="1" t="s">
        <v>38</v>
      </c>
      <c r="C22" s="1">
        <v>22</v>
      </c>
      <c r="D22" s="1"/>
      <c r="E22" s="1">
        <v>10</v>
      </c>
      <c r="F22" s="1">
        <v>10</v>
      </c>
      <c r="G22" s="9">
        <v>0.18</v>
      </c>
      <c r="H22" s="1">
        <v>120</v>
      </c>
      <c r="I22" s="1">
        <v>5038398</v>
      </c>
      <c r="J22" s="1"/>
      <c r="K22" s="1">
        <f>IFERROR(VLOOKUP(A22,[1]TDSheet!$A:$E,5,0),0)</f>
        <v>10</v>
      </c>
      <c r="L22" s="1">
        <f t="shared" si="2"/>
        <v>0</v>
      </c>
      <c r="M22" s="1"/>
      <c r="N22" s="1"/>
      <c r="O22" s="1">
        <v>25</v>
      </c>
      <c r="P22" s="1">
        <f t="shared" si="3"/>
        <v>2</v>
      </c>
      <c r="Q22" s="11"/>
      <c r="R22" s="11"/>
      <c r="S22" s="1"/>
      <c r="T22" s="1">
        <f t="shared" si="4"/>
        <v>17.5</v>
      </c>
      <c r="U22" s="1">
        <f t="shared" si="5"/>
        <v>17.5</v>
      </c>
      <c r="V22" s="1">
        <v>2.4</v>
      </c>
      <c r="W22" s="1">
        <v>3</v>
      </c>
      <c r="X22" s="1">
        <v>2.2000000000000002</v>
      </c>
      <c r="Y22" s="1">
        <v>3.4</v>
      </c>
      <c r="Z22" s="1">
        <v>0.2</v>
      </c>
      <c r="AA22" s="1">
        <v>0.4</v>
      </c>
      <c r="AB22" s="1">
        <v>4.2</v>
      </c>
      <c r="AC22" s="1">
        <v>2.2000000000000002</v>
      </c>
      <c r="AD22" s="1">
        <v>3.8</v>
      </c>
      <c r="AE22" s="1">
        <v>3.6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60</v>
      </c>
      <c r="B23" s="13" t="s">
        <v>35</v>
      </c>
      <c r="C23" s="13">
        <v>2.35</v>
      </c>
      <c r="D23" s="13"/>
      <c r="E23" s="13"/>
      <c r="F23" s="14">
        <v>2.35</v>
      </c>
      <c r="G23" s="9">
        <v>1</v>
      </c>
      <c r="H23" s="1">
        <v>150</v>
      </c>
      <c r="I23" s="1">
        <v>8785242</v>
      </c>
      <c r="J23" s="1"/>
      <c r="K23" s="1">
        <f>IFERROR(VLOOKUP(A23,[1]TDSheet!$A:$E,5,0),0)</f>
        <v>0</v>
      </c>
      <c r="L23" s="1">
        <f t="shared" si="2"/>
        <v>0</v>
      </c>
      <c r="M23" s="1"/>
      <c r="N23" s="1"/>
      <c r="O23" s="1"/>
      <c r="P23" s="1">
        <f t="shared" si="3"/>
        <v>0</v>
      </c>
      <c r="Q23" s="11"/>
      <c r="R23" s="11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0.98199999999999998</v>
      </c>
      <c r="AA23" s="1">
        <v>0</v>
      </c>
      <c r="AB23" s="1">
        <v>0.9880000000000001</v>
      </c>
      <c r="AC23" s="1">
        <v>0.44400000000000012</v>
      </c>
      <c r="AD23" s="1">
        <v>0</v>
      </c>
      <c r="AE23" s="1">
        <v>0.47799999999999998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1" t="s">
        <v>61</v>
      </c>
      <c r="B24" s="22" t="s">
        <v>35</v>
      </c>
      <c r="C24" s="22">
        <v>13.132</v>
      </c>
      <c r="D24" s="22">
        <v>2.35</v>
      </c>
      <c r="E24" s="22">
        <v>2.35</v>
      </c>
      <c r="F24" s="23">
        <v>13.132</v>
      </c>
      <c r="G24" s="5">
        <v>0</v>
      </c>
      <c r="H24" s="6" t="e">
        <v>#N/A</v>
      </c>
      <c r="I24" s="6" t="s">
        <v>62</v>
      </c>
      <c r="J24" s="6" t="s">
        <v>60</v>
      </c>
      <c r="K24" s="6">
        <f>IFERROR(VLOOKUP(A24,[1]TDSheet!$A:$E,5,0),0)</f>
        <v>2.5</v>
      </c>
      <c r="L24" s="6">
        <f t="shared" si="2"/>
        <v>-0.14999999999999991</v>
      </c>
      <c r="M24" s="6"/>
      <c r="N24" s="6"/>
      <c r="O24" s="6"/>
      <c r="P24" s="6">
        <f t="shared" si="3"/>
        <v>0.47000000000000003</v>
      </c>
      <c r="Q24" s="20"/>
      <c r="R24" s="20"/>
      <c r="S24" s="6"/>
      <c r="T24" s="6">
        <f t="shared" si="4"/>
        <v>27.94042553191489</v>
      </c>
      <c r="U24" s="6">
        <f t="shared" si="5"/>
        <v>27.94042553191489</v>
      </c>
      <c r="V24" s="6">
        <v>0</v>
      </c>
      <c r="W24" s="6">
        <v>0</v>
      </c>
      <c r="X24" s="6">
        <v>0</v>
      </c>
      <c r="Y24" s="6">
        <v>0.63080000000000003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29" t="s">
        <v>49</v>
      </c>
      <c r="AG24" s="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63</v>
      </c>
      <c r="B25" s="13" t="s">
        <v>35</v>
      </c>
      <c r="C25" s="13">
        <v>29.48</v>
      </c>
      <c r="D25" s="13">
        <v>19.91</v>
      </c>
      <c r="E25" s="13">
        <v>2.82</v>
      </c>
      <c r="F25" s="14">
        <v>12.58</v>
      </c>
      <c r="G25" s="9">
        <v>1</v>
      </c>
      <c r="H25" s="1">
        <v>150</v>
      </c>
      <c r="I25" s="1">
        <v>8785235</v>
      </c>
      <c r="J25" s="1"/>
      <c r="K25" s="1">
        <f>IFERROR(VLOOKUP(A25,[1]TDSheet!$A:$E,5,0),0)</f>
        <v>5.5</v>
      </c>
      <c r="L25" s="1">
        <f t="shared" si="2"/>
        <v>-2.68</v>
      </c>
      <c r="M25" s="1"/>
      <c r="N25" s="1"/>
      <c r="O25" s="1"/>
      <c r="P25" s="1">
        <f t="shared" si="3"/>
        <v>0.56399999999999995</v>
      </c>
      <c r="Q25" s="11"/>
      <c r="R25" s="11"/>
      <c r="S25" s="1"/>
      <c r="T25" s="1">
        <f t="shared" si="4"/>
        <v>22.304964539007095</v>
      </c>
      <c r="U25" s="1">
        <f t="shared" si="5"/>
        <v>22.304964539007095</v>
      </c>
      <c r="V25" s="1">
        <v>0</v>
      </c>
      <c r="W25" s="1">
        <v>2.7252000000000001</v>
      </c>
      <c r="X25" s="1">
        <v>0.96799999999999997</v>
      </c>
      <c r="Y25" s="1">
        <v>0.53200000000000003</v>
      </c>
      <c r="Z25" s="1">
        <v>2.5419999999999998</v>
      </c>
      <c r="AA25" s="1">
        <v>0.52400000000000002</v>
      </c>
      <c r="AB25" s="1">
        <v>0</v>
      </c>
      <c r="AC25" s="1">
        <v>1.0640000000000001</v>
      </c>
      <c r="AD25" s="1">
        <v>0.48</v>
      </c>
      <c r="AE25" s="1">
        <v>0.88800000000000012</v>
      </c>
      <c r="AF25" s="1" t="s">
        <v>64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65</v>
      </c>
      <c r="B26" s="22" t="s">
        <v>35</v>
      </c>
      <c r="C26" s="22">
        <v>38.533999999999999</v>
      </c>
      <c r="D26" s="22"/>
      <c r="E26" s="22"/>
      <c r="F26" s="23">
        <v>38.533999999999999</v>
      </c>
      <c r="G26" s="5">
        <v>0</v>
      </c>
      <c r="H26" s="6" t="e">
        <v>#N/A</v>
      </c>
      <c r="I26" s="6" t="s">
        <v>62</v>
      </c>
      <c r="J26" s="6" t="s">
        <v>63</v>
      </c>
      <c r="K26" s="6">
        <f>IFERROR(VLOOKUP(A26,[1]TDSheet!$A:$E,5,0),0)</f>
        <v>0</v>
      </c>
      <c r="L26" s="6">
        <f t="shared" si="2"/>
        <v>0</v>
      </c>
      <c r="M26" s="6"/>
      <c r="N26" s="6"/>
      <c r="O26" s="6"/>
      <c r="P26" s="6">
        <f t="shared" si="3"/>
        <v>0</v>
      </c>
      <c r="Q26" s="20"/>
      <c r="R26" s="20"/>
      <c r="S26" s="6"/>
      <c r="T26" s="6" t="e">
        <f t="shared" si="4"/>
        <v>#DIV/0!</v>
      </c>
      <c r="U26" s="6" t="e">
        <f t="shared" si="5"/>
        <v>#DIV/0!</v>
      </c>
      <c r="V26" s="6">
        <v>0</v>
      </c>
      <c r="W26" s="6">
        <v>0</v>
      </c>
      <c r="X26" s="6">
        <v>0.63200000000000001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28" t="s">
        <v>101</v>
      </c>
      <c r="AG26" s="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1" t="s">
        <v>66</v>
      </c>
      <c r="B27" s="32" t="s">
        <v>35</v>
      </c>
      <c r="C27" s="32"/>
      <c r="D27" s="32"/>
      <c r="E27" s="32"/>
      <c r="F27" s="33"/>
      <c r="G27" s="34">
        <v>1</v>
      </c>
      <c r="H27" s="35">
        <v>120</v>
      </c>
      <c r="I27" s="35">
        <v>8785204</v>
      </c>
      <c r="J27" s="35"/>
      <c r="K27" s="35">
        <f>IFERROR(VLOOKUP(A27,[1]TDSheet!$A:$E,5,0),0)</f>
        <v>0</v>
      </c>
      <c r="L27" s="35">
        <f t="shared" si="2"/>
        <v>0</v>
      </c>
      <c r="M27" s="35"/>
      <c r="N27" s="35"/>
      <c r="O27" s="35"/>
      <c r="P27" s="35">
        <f t="shared" si="3"/>
        <v>0</v>
      </c>
      <c r="Q27" s="36"/>
      <c r="R27" s="36"/>
      <c r="S27" s="35"/>
      <c r="T27" s="35" t="e">
        <f t="shared" si="4"/>
        <v>#DIV/0!</v>
      </c>
      <c r="U27" s="35" t="e">
        <f t="shared" si="5"/>
        <v>#DIV/0!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 t="s">
        <v>67</v>
      </c>
      <c r="AG27" s="35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1" t="s">
        <v>68</v>
      </c>
      <c r="B28" s="22" t="s">
        <v>35</v>
      </c>
      <c r="C28" s="22">
        <v>113.759</v>
      </c>
      <c r="D28" s="22">
        <v>3.0070000000000001</v>
      </c>
      <c r="E28" s="22">
        <v>12.48</v>
      </c>
      <c r="F28" s="23">
        <v>91.221999999999994</v>
      </c>
      <c r="G28" s="5">
        <v>0</v>
      </c>
      <c r="H28" s="6" t="e">
        <v>#N/A</v>
      </c>
      <c r="I28" s="6" t="s">
        <v>62</v>
      </c>
      <c r="J28" s="6" t="s">
        <v>66</v>
      </c>
      <c r="K28" s="6">
        <f>IFERROR(VLOOKUP(A28,[1]TDSheet!$A:$E,5,0),0)</f>
        <v>10</v>
      </c>
      <c r="L28" s="6">
        <f t="shared" si="2"/>
        <v>2.4800000000000004</v>
      </c>
      <c r="M28" s="6"/>
      <c r="N28" s="6"/>
      <c r="O28" s="6"/>
      <c r="P28" s="6">
        <f t="shared" si="3"/>
        <v>2.496</v>
      </c>
      <c r="Q28" s="20"/>
      <c r="R28" s="20"/>
      <c r="S28" s="6"/>
      <c r="T28" s="6">
        <f t="shared" si="4"/>
        <v>36.547275641025642</v>
      </c>
      <c r="U28" s="6">
        <f t="shared" si="5"/>
        <v>36.547275641025642</v>
      </c>
      <c r="V28" s="6">
        <v>0.61699999999999999</v>
      </c>
      <c r="W28" s="6">
        <v>1.9383999999999999</v>
      </c>
      <c r="X28" s="6">
        <v>0.65839999999999999</v>
      </c>
      <c r="Y28" s="6">
        <v>1.2744</v>
      </c>
      <c r="Z28" s="6">
        <v>1.2692000000000001</v>
      </c>
      <c r="AA28" s="6">
        <v>1.2312000000000001</v>
      </c>
      <c r="AB28" s="6">
        <v>0</v>
      </c>
      <c r="AC28" s="6">
        <v>0.66520000000000001</v>
      </c>
      <c r="AD28" s="6">
        <v>0</v>
      </c>
      <c r="AE28" s="6">
        <v>0</v>
      </c>
      <c r="AF28" s="28" t="s">
        <v>101</v>
      </c>
      <c r="AG28" s="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38</v>
      </c>
      <c r="C29" s="1">
        <v>126</v>
      </c>
      <c r="D29" s="1"/>
      <c r="E29" s="1">
        <v>122</v>
      </c>
      <c r="F29" s="1">
        <v>2</v>
      </c>
      <c r="G29" s="9">
        <v>0.1</v>
      </c>
      <c r="H29" s="1">
        <v>60</v>
      </c>
      <c r="I29" s="1">
        <v>8444170</v>
      </c>
      <c r="J29" s="1"/>
      <c r="K29" s="1">
        <f>IFERROR(VLOOKUP(A29,[1]TDSheet!$A:$E,5,0),0)</f>
        <v>131</v>
      </c>
      <c r="L29" s="1">
        <f t="shared" si="2"/>
        <v>-9</v>
      </c>
      <c r="M29" s="1"/>
      <c r="N29" s="1"/>
      <c r="O29" s="1">
        <v>110.6</v>
      </c>
      <c r="P29" s="1">
        <f t="shared" si="3"/>
        <v>24.4</v>
      </c>
      <c r="Q29" s="11">
        <f>16*P29-O29-F29</f>
        <v>277.79999999999995</v>
      </c>
      <c r="R29" s="11"/>
      <c r="S29" s="1"/>
      <c r="T29" s="1">
        <f t="shared" si="4"/>
        <v>16</v>
      </c>
      <c r="U29" s="1">
        <f t="shared" si="5"/>
        <v>4.6147540983606561</v>
      </c>
      <c r="V29" s="1">
        <v>7.6</v>
      </c>
      <c r="W29" s="1">
        <v>17</v>
      </c>
      <c r="X29" s="1">
        <v>15.4</v>
      </c>
      <c r="Y29" s="1">
        <v>7.4</v>
      </c>
      <c r="Z29" s="1">
        <v>20.8</v>
      </c>
      <c r="AA29" s="1">
        <v>0.4</v>
      </c>
      <c r="AB29" s="1">
        <v>4.8</v>
      </c>
      <c r="AC29" s="1">
        <v>6.8</v>
      </c>
      <c r="AD29" s="1">
        <v>11</v>
      </c>
      <c r="AE29" s="1">
        <v>7</v>
      </c>
      <c r="AF29" s="1"/>
      <c r="AG29" s="1">
        <f>G29*Q29</f>
        <v>27.779999999999998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35</v>
      </c>
      <c r="C30" s="1">
        <v>55.792000000000002</v>
      </c>
      <c r="D30" s="1"/>
      <c r="E30" s="1">
        <v>9.2040000000000006</v>
      </c>
      <c r="F30" s="1">
        <v>46.588000000000001</v>
      </c>
      <c r="G30" s="9">
        <v>1</v>
      </c>
      <c r="H30" s="1">
        <v>120</v>
      </c>
      <c r="I30" s="1">
        <v>5522704</v>
      </c>
      <c r="J30" s="1"/>
      <c r="K30" s="1">
        <f>IFERROR(VLOOKUP(A30,[1]TDSheet!$A:$E,5,0),0)</f>
        <v>8</v>
      </c>
      <c r="L30" s="1">
        <f t="shared" si="2"/>
        <v>1.2040000000000006</v>
      </c>
      <c r="M30" s="1"/>
      <c r="N30" s="1"/>
      <c r="O30" s="1"/>
      <c r="P30" s="1">
        <f t="shared" si="3"/>
        <v>1.8408000000000002</v>
      </c>
      <c r="Q30" s="11"/>
      <c r="R30" s="11"/>
      <c r="S30" s="1"/>
      <c r="T30" s="1">
        <f t="shared" si="4"/>
        <v>25.30856149500217</v>
      </c>
      <c r="U30" s="1">
        <f t="shared" si="5"/>
        <v>25.30856149500217</v>
      </c>
      <c r="V30" s="1">
        <v>1.2101999999999999</v>
      </c>
      <c r="W30" s="1">
        <v>1.2831999999999999</v>
      </c>
      <c r="X30" s="1">
        <v>0.63760000000000006</v>
      </c>
      <c r="Y30" s="1">
        <v>1.2103999999999999</v>
      </c>
      <c r="Z30" s="1">
        <v>0.59160000000000001</v>
      </c>
      <c r="AA30" s="1">
        <v>2.8130000000000002</v>
      </c>
      <c r="AB30" s="1">
        <v>3.8572000000000002</v>
      </c>
      <c r="AC30" s="1">
        <v>2.9790000000000001</v>
      </c>
      <c r="AD30" s="1">
        <v>1.1342000000000001</v>
      </c>
      <c r="AE30" s="1">
        <v>3.3290000000000002</v>
      </c>
      <c r="AF30" s="28" t="s">
        <v>101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38</v>
      </c>
      <c r="C31" s="1">
        <v>123</v>
      </c>
      <c r="D31" s="1"/>
      <c r="E31" s="1">
        <v>13</v>
      </c>
      <c r="F31" s="1">
        <v>110</v>
      </c>
      <c r="G31" s="9">
        <v>0.14000000000000001</v>
      </c>
      <c r="H31" s="1">
        <v>180</v>
      </c>
      <c r="I31" s="1">
        <v>9988391</v>
      </c>
      <c r="J31" s="1"/>
      <c r="K31" s="1">
        <f>IFERROR(VLOOKUP(A31,[1]TDSheet!$A:$E,5,0),0)</f>
        <v>13</v>
      </c>
      <c r="L31" s="1">
        <f t="shared" si="2"/>
        <v>0</v>
      </c>
      <c r="M31" s="1"/>
      <c r="N31" s="1"/>
      <c r="O31" s="1"/>
      <c r="P31" s="1">
        <f t="shared" si="3"/>
        <v>2.6</v>
      </c>
      <c r="Q31" s="11"/>
      <c r="R31" s="11"/>
      <c r="S31" s="1"/>
      <c r="T31" s="1">
        <f t="shared" si="4"/>
        <v>42.307692307692307</v>
      </c>
      <c r="U31" s="1">
        <f t="shared" si="5"/>
        <v>42.307692307692307</v>
      </c>
      <c r="V31" s="1">
        <v>5</v>
      </c>
      <c r="W31" s="1">
        <v>5</v>
      </c>
      <c r="X31" s="1">
        <v>5.4</v>
      </c>
      <c r="Y31" s="1">
        <v>9.1999999999999993</v>
      </c>
      <c r="Z31" s="1">
        <v>6.8</v>
      </c>
      <c r="AA31" s="1">
        <v>0.4</v>
      </c>
      <c r="AB31" s="1">
        <v>3.4</v>
      </c>
      <c r="AC31" s="1">
        <v>6.6</v>
      </c>
      <c r="AD31" s="1">
        <v>7.2</v>
      </c>
      <c r="AE31" s="1">
        <v>5</v>
      </c>
      <c r="AF31" s="28" t="s">
        <v>101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38</v>
      </c>
      <c r="C32" s="1">
        <v>190</v>
      </c>
      <c r="D32" s="1"/>
      <c r="E32" s="1">
        <v>30</v>
      </c>
      <c r="F32" s="1">
        <v>160</v>
      </c>
      <c r="G32" s="9">
        <v>0.18</v>
      </c>
      <c r="H32" s="1">
        <v>270</v>
      </c>
      <c r="I32" s="1">
        <v>9988681</v>
      </c>
      <c r="J32" s="1"/>
      <c r="K32" s="1">
        <f>IFERROR(VLOOKUP(A32,[1]TDSheet!$A:$E,5,0),0)</f>
        <v>30</v>
      </c>
      <c r="L32" s="1">
        <f t="shared" si="2"/>
        <v>0</v>
      </c>
      <c r="M32" s="1"/>
      <c r="N32" s="1"/>
      <c r="O32" s="1"/>
      <c r="P32" s="1">
        <f t="shared" si="3"/>
        <v>6</v>
      </c>
      <c r="Q32" s="11"/>
      <c r="R32" s="11"/>
      <c r="S32" s="1"/>
      <c r="T32" s="1">
        <f t="shared" si="4"/>
        <v>26.666666666666668</v>
      </c>
      <c r="U32" s="1">
        <f t="shared" si="5"/>
        <v>26.666666666666668</v>
      </c>
      <c r="V32" s="1">
        <v>7.8</v>
      </c>
      <c r="W32" s="1">
        <v>9.8000000000000007</v>
      </c>
      <c r="X32" s="1">
        <v>5</v>
      </c>
      <c r="Y32" s="1">
        <v>7.6</v>
      </c>
      <c r="Z32" s="1">
        <v>9</v>
      </c>
      <c r="AA32" s="1">
        <v>1.8</v>
      </c>
      <c r="AB32" s="1">
        <v>5.2</v>
      </c>
      <c r="AC32" s="1">
        <v>6.4</v>
      </c>
      <c r="AD32" s="1">
        <v>10.6</v>
      </c>
      <c r="AE32" s="1">
        <v>1.8</v>
      </c>
      <c r="AF32" s="28" t="s">
        <v>101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>
        <v>56.654000000000003</v>
      </c>
      <c r="D33" s="1">
        <v>3.0840000000000001</v>
      </c>
      <c r="E33" s="1">
        <v>3.0840000000000001</v>
      </c>
      <c r="F33" s="1"/>
      <c r="G33" s="9">
        <v>1</v>
      </c>
      <c r="H33" s="1">
        <v>120</v>
      </c>
      <c r="I33" s="1">
        <v>8785198</v>
      </c>
      <c r="J33" s="1"/>
      <c r="K33" s="1">
        <f>IFERROR(VLOOKUP(A33,[1]TDSheet!$A:$E,5,0),0)</f>
        <v>4.5</v>
      </c>
      <c r="L33" s="1">
        <f t="shared" si="2"/>
        <v>-1.4159999999999999</v>
      </c>
      <c r="M33" s="1"/>
      <c r="N33" s="1"/>
      <c r="O33" s="1"/>
      <c r="P33" s="1">
        <f t="shared" si="3"/>
        <v>0.61680000000000001</v>
      </c>
      <c r="Q33" s="11">
        <v>15</v>
      </c>
      <c r="R33" s="11"/>
      <c r="S33" s="1"/>
      <c r="T33" s="1">
        <f t="shared" si="4"/>
        <v>24.319066147859921</v>
      </c>
      <c r="U33" s="1">
        <f t="shared" si="5"/>
        <v>0</v>
      </c>
      <c r="V33" s="1">
        <v>0</v>
      </c>
      <c r="W33" s="1">
        <v>0</v>
      </c>
      <c r="X33" s="1">
        <v>1.1992</v>
      </c>
      <c r="Y33" s="1">
        <v>2.5870000000000002</v>
      </c>
      <c r="Z33" s="1">
        <v>1.93</v>
      </c>
      <c r="AA33" s="1">
        <v>1.883</v>
      </c>
      <c r="AB33" s="1">
        <v>1.9039999999999999</v>
      </c>
      <c r="AC33" s="1">
        <v>0.63200000000000001</v>
      </c>
      <c r="AD33" s="1">
        <v>1.8859999999999999</v>
      </c>
      <c r="AE33" s="1">
        <v>3.145</v>
      </c>
      <c r="AF33" s="1" t="s">
        <v>74</v>
      </c>
      <c r="AG33" s="1">
        <f>G33*Q33</f>
        <v>15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6" t="s">
        <v>75</v>
      </c>
      <c r="B34" s="6" t="s">
        <v>35</v>
      </c>
      <c r="C34" s="6">
        <v>57.375999999999998</v>
      </c>
      <c r="D34" s="6"/>
      <c r="E34" s="6"/>
      <c r="F34" s="6">
        <v>57.375999999999998</v>
      </c>
      <c r="G34" s="5">
        <v>0</v>
      </c>
      <c r="H34" s="6" t="e">
        <v>#N/A</v>
      </c>
      <c r="I34" s="6" t="s">
        <v>39</v>
      </c>
      <c r="J34" s="6"/>
      <c r="K34" s="6">
        <f>IFERROR(VLOOKUP(A34,[1]TDSheet!$A:$E,5,0),0)</f>
        <v>0</v>
      </c>
      <c r="L34" s="6">
        <f t="shared" si="2"/>
        <v>0</v>
      </c>
      <c r="M34" s="6"/>
      <c r="N34" s="6"/>
      <c r="O34" s="6"/>
      <c r="P34" s="6">
        <f t="shared" si="3"/>
        <v>0</v>
      </c>
      <c r="Q34" s="20"/>
      <c r="R34" s="20"/>
      <c r="S34" s="6"/>
      <c r="T34" s="6" t="e">
        <f t="shared" si="4"/>
        <v>#DIV/0!</v>
      </c>
      <c r="U34" s="6" t="e">
        <f t="shared" si="5"/>
        <v>#DIV/0!</v>
      </c>
      <c r="V34" s="6">
        <v>0</v>
      </c>
      <c r="W34" s="6">
        <v>1.1819999999999999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28" t="s">
        <v>101</v>
      </c>
      <c r="AG34" s="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38</v>
      </c>
      <c r="C35" s="1">
        <v>196</v>
      </c>
      <c r="D35" s="1"/>
      <c r="E35" s="1">
        <v>78</v>
      </c>
      <c r="F35" s="1"/>
      <c r="G35" s="9">
        <v>0.1</v>
      </c>
      <c r="H35" s="1">
        <v>60</v>
      </c>
      <c r="I35" s="1">
        <v>8444187</v>
      </c>
      <c r="J35" s="1"/>
      <c r="K35" s="1">
        <f>IFERROR(VLOOKUP(A35,[1]TDSheet!$A:$E,5,0),0)</f>
        <v>160</v>
      </c>
      <c r="L35" s="1">
        <f t="shared" si="2"/>
        <v>-82</v>
      </c>
      <c r="M35" s="1"/>
      <c r="N35" s="1"/>
      <c r="O35" s="1">
        <v>204.6</v>
      </c>
      <c r="P35" s="1">
        <f t="shared" si="3"/>
        <v>15.6</v>
      </c>
      <c r="Q35" s="11">
        <f>16*P35-O35-F35</f>
        <v>45</v>
      </c>
      <c r="R35" s="11"/>
      <c r="S35" s="1"/>
      <c r="T35" s="1">
        <f t="shared" si="4"/>
        <v>16</v>
      </c>
      <c r="U35" s="1">
        <f t="shared" si="5"/>
        <v>13.115384615384615</v>
      </c>
      <c r="V35" s="1">
        <v>14.6</v>
      </c>
      <c r="W35" s="1">
        <v>29.4</v>
      </c>
      <c r="X35" s="1">
        <v>25.8</v>
      </c>
      <c r="Y35" s="1">
        <v>7.8</v>
      </c>
      <c r="Z35" s="1">
        <v>26.2</v>
      </c>
      <c r="AA35" s="1">
        <v>0.4</v>
      </c>
      <c r="AB35" s="1">
        <v>3.8</v>
      </c>
      <c r="AC35" s="1">
        <v>5.6</v>
      </c>
      <c r="AD35" s="1">
        <v>10.8</v>
      </c>
      <c r="AE35" s="1">
        <v>4.8</v>
      </c>
      <c r="AF35" s="1"/>
      <c r="AG35" s="1">
        <f>G35*Q35</f>
        <v>4.5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38</v>
      </c>
      <c r="C36" s="1">
        <v>272</v>
      </c>
      <c r="D36" s="1">
        <v>81</v>
      </c>
      <c r="E36" s="1">
        <v>134</v>
      </c>
      <c r="F36" s="1">
        <v>219</v>
      </c>
      <c r="G36" s="9">
        <v>0.1</v>
      </c>
      <c r="H36" s="1">
        <v>90</v>
      </c>
      <c r="I36" s="1">
        <v>8444194</v>
      </c>
      <c r="J36" s="1"/>
      <c r="K36" s="1">
        <f>IFERROR(VLOOKUP(A36,[1]TDSheet!$A:$E,5,0),0)</f>
        <v>134</v>
      </c>
      <c r="L36" s="1">
        <f t="shared" si="2"/>
        <v>0</v>
      </c>
      <c r="M36" s="1"/>
      <c r="N36" s="1"/>
      <c r="O36" s="1">
        <v>135</v>
      </c>
      <c r="P36" s="1">
        <f t="shared" si="3"/>
        <v>26.8</v>
      </c>
      <c r="Q36" s="11">
        <f>18*P36-O36-F36</f>
        <v>128.40000000000003</v>
      </c>
      <c r="R36" s="11"/>
      <c r="S36" s="1"/>
      <c r="T36" s="1">
        <f t="shared" si="4"/>
        <v>18</v>
      </c>
      <c r="U36" s="1">
        <f t="shared" si="5"/>
        <v>13.208955223880597</v>
      </c>
      <c r="V36" s="1">
        <v>13.4</v>
      </c>
      <c r="W36" s="1">
        <v>27</v>
      </c>
      <c r="X36" s="1">
        <v>25.8</v>
      </c>
      <c r="Y36" s="1">
        <v>33.4</v>
      </c>
      <c r="Z36" s="1">
        <v>30.8</v>
      </c>
      <c r="AA36" s="1">
        <v>20.2</v>
      </c>
      <c r="AB36" s="1">
        <v>22</v>
      </c>
      <c r="AC36" s="1">
        <v>33</v>
      </c>
      <c r="AD36" s="1">
        <v>31.4</v>
      </c>
      <c r="AE36" s="1">
        <v>30.6</v>
      </c>
      <c r="AF36" s="1" t="s">
        <v>78</v>
      </c>
      <c r="AG36" s="1">
        <f>G36*Q36</f>
        <v>12.840000000000003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6" t="s">
        <v>79</v>
      </c>
      <c r="B37" s="6" t="s">
        <v>38</v>
      </c>
      <c r="C37" s="6">
        <v>7</v>
      </c>
      <c r="D37" s="6"/>
      <c r="E37" s="6">
        <v>7</v>
      </c>
      <c r="F37" s="6"/>
      <c r="G37" s="5">
        <v>0</v>
      </c>
      <c r="H37" s="6" t="e">
        <v>#N/A</v>
      </c>
      <c r="I37" s="6" t="s">
        <v>36</v>
      </c>
      <c r="J37" s="6"/>
      <c r="K37" s="6">
        <f>IFERROR(VLOOKUP(A37,[1]TDSheet!$A:$E,5,0),0)</f>
        <v>10</v>
      </c>
      <c r="L37" s="6">
        <f t="shared" si="2"/>
        <v>-3</v>
      </c>
      <c r="M37" s="6"/>
      <c r="N37" s="6"/>
      <c r="O37" s="6"/>
      <c r="P37" s="6">
        <f t="shared" si="3"/>
        <v>1.4</v>
      </c>
      <c r="Q37" s="20"/>
      <c r="R37" s="20"/>
      <c r="S37" s="6"/>
      <c r="T37" s="6">
        <f t="shared" si="4"/>
        <v>0</v>
      </c>
      <c r="U37" s="6">
        <f t="shared" si="5"/>
        <v>0</v>
      </c>
      <c r="V37" s="6">
        <v>5.4</v>
      </c>
      <c r="W37" s="6">
        <v>5.8</v>
      </c>
      <c r="X37" s="6">
        <v>3.4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 t="s">
        <v>78</v>
      </c>
      <c r="AG37" s="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80</v>
      </c>
      <c r="B38" s="13" t="s">
        <v>38</v>
      </c>
      <c r="C38" s="13">
        <v>-3</v>
      </c>
      <c r="D38" s="13"/>
      <c r="E38" s="13">
        <v>2</v>
      </c>
      <c r="F38" s="14">
        <v>-5</v>
      </c>
      <c r="G38" s="9">
        <v>0.2</v>
      </c>
      <c r="H38" s="1">
        <v>120</v>
      </c>
      <c r="I38" s="1" t="s">
        <v>81</v>
      </c>
      <c r="J38" s="1"/>
      <c r="K38" s="1">
        <f>IFERROR(VLOOKUP(A38,[1]TDSheet!$A:$E,5,0),0)</f>
        <v>2</v>
      </c>
      <c r="L38" s="1">
        <f t="shared" si="2"/>
        <v>0</v>
      </c>
      <c r="M38" s="1"/>
      <c r="N38" s="1"/>
      <c r="O38" s="1"/>
      <c r="P38" s="1">
        <f t="shared" si="3"/>
        <v>0.4</v>
      </c>
      <c r="Q38" s="11">
        <f>20*(P38+P39)-O38-O39-F38-F39</f>
        <v>150.99999999999994</v>
      </c>
      <c r="R38" s="11"/>
      <c r="S38" s="1"/>
      <c r="T38" s="1">
        <f t="shared" si="4"/>
        <v>364.99999999999983</v>
      </c>
      <c r="U38" s="1">
        <f t="shared" si="5"/>
        <v>-12.5</v>
      </c>
      <c r="V38" s="1">
        <v>0.4</v>
      </c>
      <c r="W38" s="1">
        <v>0.2</v>
      </c>
      <c r="X38" s="1">
        <v>13.8</v>
      </c>
      <c r="Y38" s="1">
        <v>10.8</v>
      </c>
      <c r="Z38" s="1">
        <v>12.8</v>
      </c>
      <c r="AA38" s="1">
        <v>18.600000000000001</v>
      </c>
      <c r="AB38" s="1">
        <v>6</v>
      </c>
      <c r="AC38" s="1">
        <v>13.6</v>
      </c>
      <c r="AD38" s="1">
        <v>2.8</v>
      </c>
      <c r="AE38" s="1">
        <v>24.4</v>
      </c>
      <c r="AF38" s="1"/>
      <c r="AG38" s="1">
        <f>G38*Q38</f>
        <v>30.199999999999989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82</v>
      </c>
      <c r="B39" s="22" t="s">
        <v>38</v>
      </c>
      <c r="C39" s="22">
        <v>267</v>
      </c>
      <c r="D39" s="22"/>
      <c r="E39" s="22">
        <v>81</v>
      </c>
      <c r="F39" s="23">
        <v>186</v>
      </c>
      <c r="G39" s="5">
        <v>0</v>
      </c>
      <c r="H39" s="6" t="e">
        <v>#N/A</v>
      </c>
      <c r="I39" s="6" t="s">
        <v>62</v>
      </c>
      <c r="J39" s="6" t="s">
        <v>80</v>
      </c>
      <c r="K39" s="6">
        <f>IFERROR(VLOOKUP(A39,[1]TDSheet!$A:$E,5,0),0)</f>
        <v>81</v>
      </c>
      <c r="L39" s="6">
        <f t="shared" si="2"/>
        <v>0</v>
      </c>
      <c r="M39" s="6"/>
      <c r="N39" s="6"/>
      <c r="O39" s="6"/>
      <c r="P39" s="6">
        <f t="shared" si="3"/>
        <v>16.2</v>
      </c>
      <c r="Q39" s="20"/>
      <c r="R39" s="20"/>
      <c r="S39" s="6"/>
      <c r="T39" s="6">
        <f t="shared" si="4"/>
        <v>11.481481481481483</v>
      </c>
      <c r="U39" s="6">
        <f t="shared" si="5"/>
        <v>11.481481481481483</v>
      </c>
      <c r="V39" s="6">
        <v>12.4</v>
      </c>
      <c r="W39" s="6">
        <v>13.6</v>
      </c>
      <c r="X39" s="6">
        <v>5.8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/>
      <c r="AG39" s="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83</v>
      </c>
      <c r="B40" s="13" t="s">
        <v>35</v>
      </c>
      <c r="C40" s="13"/>
      <c r="D40" s="13"/>
      <c r="E40" s="13"/>
      <c r="F40" s="14"/>
      <c r="G40" s="9">
        <v>1</v>
      </c>
      <c r="H40" s="1">
        <v>120</v>
      </c>
      <c r="I40" s="1" t="s">
        <v>84</v>
      </c>
      <c r="J40" s="1"/>
      <c r="K40" s="1">
        <f>IFERROR(VLOOKUP(A40,[1]TDSheet!$A:$E,5,0),0)</f>
        <v>0</v>
      </c>
      <c r="L40" s="1">
        <f t="shared" si="2"/>
        <v>0</v>
      </c>
      <c r="M40" s="1"/>
      <c r="N40" s="1"/>
      <c r="O40" s="1">
        <v>69.19</v>
      </c>
      <c r="P40" s="1">
        <f t="shared" si="3"/>
        <v>0</v>
      </c>
      <c r="Q40" s="11"/>
      <c r="R40" s="11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85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86</v>
      </c>
      <c r="B41" s="25" t="s">
        <v>35</v>
      </c>
      <c r="C41" s="25">
        <v>-6.2649999999999997</v>
      </c>
      <c r="D41" s="25">
        <v>6.2649999999999997</v>
      </c>
      <c r="E41" s="25"/>
      <c r="F41" s="26"/>
      <c r="G41" s="5">
        <v>0</v>
      </c>
      <c r="H41" s="6" t="e">
        <v>#N/A</v>
      </c>
      <c r="I41" s="6" t="s">
        <v>62</v>
      </c>
      <c r="J41" s="6" t="s">
        <v>83</v>
      </c>
      <c r="K41" s="6">
        <f>IFERROR(VLOOKUP(A41,[1]TDSheet!$A:$E,5,0),0)</f>
        <v>7</v>
      </c>
      <c r="L41" s="6">
        <f t="shared" si="2"/>
        <v>-7</v>
      </c>
      <c r="M41" s="6"/>
      <c r="N41" s="6"/>
      <c r="O41" s="6"/>
      <c r="P41" s="6">
        <f t="shared" si="3"/>
        <v>0</v>
      </c>
      <c r="Q41" s="20"/>
      <c r="R41" s="20"/>
      <c r="S41" s="6"/>
      <c r="T41" s="6" t="e">
        <f t="shared" si="4"/>
        <v>#DIV/0!</v>
      </c>
      <c r="U41" s="6" t="e">
        <f t="shared" si="5"/>
        <v>#DIV/0!</v>
      </c>
      <c r="V41" s="6">
        <v>0.629</v>
      </c>
      <c r="W41" s="6">
        <v>0.624</v>
      </c>
      <c r="X41" s="6">
        <v>0.629</v>
      </c>
      <c r="Y41" s="6">
        <v>0</v>
      </c>
      <c r="Z41" s="6">
        <v>0.623</v>
      </c>
      <c r="AA41" s="6">
        <v>1.27</v>
      </c>
      <c r="AB41" s="6">
        <v>0.65100000000000002</v>
      </c>
      <c r="AC41" s="6">
        <v>0</v>
      </c>
      <c r="AD41" s="6">
        <v>0</v>
      </c>
      <c r="AE41" s="6">
        <v>0</v>
      </c>
      <c r="AF41" s="6"/>
      <c r="AG41" s="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1" t="s">
        <v>87</v>
      </c>
      <c r="B42" s="22" t="s">
        <v>35</v>
      </c>
      <c r="C42" s="22">
        <v>50.384999999999998</v>
      </c>
      <c r="D42" s="22"/>
      <c r="E42" s="22">
        <v>6.8449999999999998</v>
      </c>
      <c r="F42" s="23">
        <v>34.164999999999999</v>
      </c>
      <c r="G42" s="5">
        <v>0</v>
      </c>
      <c r="H42" s="6" t="e">
        <v>#N/A</v>
      </c>
      <c r="I42" s="6" t="s">
        <v>62</v>
      </c>
      <c r="J42" s="6" t="s">
        <v>83</v>
      </c>
      <c r="K42" s="6">
        <f>IFERROR(VLOOKUP(A42,[1]TDSheet!$A:$E,5,0),0)</f>
        <v>9</v>
      </c>
      <c r="L42" s="6">
        <f t="shared" si="2"/>
        <v>-2.1550000000000002</v>
      </c>
      <c r="M42" s="6"/>
      <c r="N42" s="6"/>
      <c r="O42" s="6"/>
      <c r="P42" s="6">
        <f t="shared" si="3"/>
        <v>1.369</v>
      </c>
      <c r="Q42" s="20"/>
      <c r="R42" s="20"/>
      <c r="S42" s="6"/>
      <c r="T42" s="6">
        <f t="shared" si="4"/>
        <v>24.95617238860482</v>
      </c>
      <c r="U42" s="6">
        <f t="shared" si="5"/>
        <v>24.95617238860482</v>
      </c>
      <c r="V42" s="6">
        <v>4.0060000000000002</v>
      </c>
      <c r="W42" s="6">
        <v>6.5810000000000004</v>
      </c>
      <c r="X42" s="6">
        <v>3.0019999999999998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/>
      <c r="AG42" s="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88</v>
      </c>
      <c r="B43" s="13" t="s">
        <v>38</v>
      </c>
      <c r="C43" s="13"/>
      <c r="D43" s="13"/>
      <c r="E43" s="13"/>
      <c r="F43" s="14"/>
      <c r="G43" s="9">
        <v>0.2</v>
      </c>
      <c r="H43" s="1">
        <v>120</v>
      </c>
      <c r="I43" s="1" t="s">
        <v>89</v>
      </c>
      <c r="J43" s="1"/>
      <c r="K43" s="1">
        <f>IFERROR(VLOOKUP(A43,[1]TDSheet!$A:$E,5,0),0)</f>
        <v>0</v>
      </c>
      <c r="L43" s="1">
        <f t="shared" si="2"/>
        <v>0</v>
      </c>
      <c r="M43" s="1"/>
      <c r="N43" s="1"/>
      <c r="O43" s="1">
        <v>335</v>
      </c>
      <c r="P43" s="1">
        <f t="shared" si="3"/>
        <v>0</v>
      </c>
      <c r="Q43" s="11"/>
      <c r="R43" s="11"/>
      <c r="S43" s="1"/>
      <c r="T43" s="1" t="e">
        <f t="shared" si="4"/>
        <v>#DIV/0!</v>
      </c>
      <c r="U43" s="1" t="e">
        <f t="shared" si="5"/>
        <v>#DIV/0!</v>
      </c>
      <c r="V43" s="1">
        <v>0</v>
      </c>
      <c r="W43" s="1">
        <v>0</v>
      </c>
      <c r="X43" s="1">
        <v>2.6</v>
      </c>
      <c r="Y43" s="1">
        <v>10.4</v>
      </c>
      <c r="Z43" s="1">
        <v>12.8</v>
      </c>
      <c r="AA43" s="1">
        <v>1.6</v>
      </c>
      <c r="AB43" s="1">
        <v>7</v>
      </c>
      <c r="AC43" s="1">
        <v>13</v>
      </c>
      <c r="AD43" s="1">
        <v>2.6</v>
      </c>
      <c r="AE43" s="1">
        <v>6.8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21" t="s">
        <v>90</v>
      </c>
      <c r="B44" s="22" t="s">
        <v>38</v>
      </c>
      <c r="C44" s="22">
        <v>24</v>
      </c>
      <c r="D44" s="22">
        <v>2</v>
      </c>
      <c r="E44" s="22">
        <v>26</v>
      </c>
      <c r="F44" s="23"/>
      <c r="G44" s="5">
        <v>0</v>
      </c>
      <c r="H44" s="6" t="e">
        <v>#N/A</v>
      </c>
      <c r="I44" s="6" t="s">
        <v>62</v>
      </c>
      <c r="J44" s="6" t="s">
        <v>88</v>
      </c>
      <c r="K44" s="6">
        <f>IFERROR(VLOOKUP(A44,[1]TDSheet!$A:$E,5,0),0)</f>
        <v>66</v>
      </c>
      <c r="L44" s="6">
        <f t="shared" si="2"/>
        <v>-40</v>
      </c>
      <c r="M44" s="6"/>
      <c r="N44" s="6"/>
      <c r="O44" s="6"/>
      <c r="P44" s="6">
        <f t="shared" si="3"/>
        <v>5.2</v>
      </c>
      <c r="Q44" s="20"/>
      <c r="R44" s="20"/>
      <c r="S44" s="6"/>
      <c r="T44" s="6">
        <f t="shared" si="4"/>
        <v>0</v>
      </c>
      <c r="U44" s="6">
        <f t="shared" si="5"/>
        <v>0</v>
      </c>
      <c r="V44" s="6">
        <v>17.600000000000001</v>
      </c>
      <c r="W44" s="6">
        <v>22.2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/>
      <c r="AG44" s="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91</v>
      </c>
      <c r="B45" s="13" t="s">
        <v>35</v>
      </c>
      <c r="C45" s="13"/>
      <c r="D45" s="13"/>
      <c r="E45" s="13"/>
      <c r="F45" s="14"/>
      <c r="G45" s="9">
        <v>1</v>
      </c>
      <c r="H45" s="1">
        <v>120</v>
      </c>
      <c r="I45" s="1" t="s">
        <v>92</v>
      </c>
      <c r="J45" s="1"/>
      <c r="K45" s="1">
        <f>IFERROR(VLOOKUP(A45,[1]TDSheet!$A:$E,5,0),0)</f>
        <v>0</v>
      </c>
      <c r="L45" s="1">
        <f t="shared" si="2"/>
        <v>0</v>
      </c>
      <c r="M45" s="1"/>
      <c r="N45" s="1"/>
      <c r="O45" s="1"/>
      <c r="P45" s="1">
        <f t="shared" si="3"/>
        <v>0</v>
      </c>
      <c r="Q45" s="11">
        <f>20*(P45+P46+P47)-O45-O46-F45-F46-O47-F47</f>
        <v>139.37799999999999</v>
      </c>
      <c r="R45" s="11"/>
      <c r="S45" s="1"/>
      <c r="T45" s="1" t="e">
        <f t="shared" si="4"/>
        <v>#DIV/0!</v>
      </c>
      <c r="U45" s="1" t="e">
        <f t="shared" si="5"/>
        <v>#DIV/0!</v>
      </c>
      <c r="V45" s="1">
        <v>0</v>
      </c>
      <c r="W45" s="1">
        <v>0</v>
      </c>
      <c r="X45" s="1">
        <v>0</v>
      </c>
      <c r="Y45" s="1">
        <v>19.342400000000001</v>
      </c>
      <c r="Z45" s="1">
        <v>26.932400000000001</v>
      </c>
      <c r="AA45" s="1">
        <v>8.7703999999999986</v>
      </c>
      <c r="AB45" s="1">
        <v>13.808</v>
      </c>
      <c r="AC45" s="1">
        <v>13.6432</v>
      </c>
      <c r="AD45" s="1">
        <v>19.5562</v>
      </c>
      <c r="AE45" s="1">
        <v>6.0840000000000014</v>
      </c>
      <c r="AF45" s="1" t="s">
        <v>93</v>
      </c>
      <c r="AG45" s="1">
        <f>G45*Q45</f>
        <v>139.37799999999999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4" t="s">
        <v>94</v>
      </c>
      <c r="B46" s="25" t="s">
        <v>35</v>
      </c>
      <c r="C46" s="25"/>
      <c r="D46" s="25">
        <v>11.208</v>
      </c>
      <c r="E46" s="25">
        <v>11.208</v>
      </c>
      <c r="F46" s="26"/>
      <c r="G46" s="5">
        <v>0</v>
      </c>
      <c r="H46" s="6" t="e">
        <v>#N/A</v>
      </c>
      <c r="I46" s="6" t="s">
        <v>62</v>
      </c>
      <c r="J46" s="6" t="s">
        <v>91</v>
      </c>
      <c r="K46" s="6">
        <f>IFERROR(VLOOKUP(A46,[1]TDSheet!$A:$E,5,0),0)</f>
        <v>10.5</v>
      </c>
      <c r="L46" s="6">
        <f t="shared" si="2"/>
        <v>0.70800000000000018</v>
      </c>
      <c r="M46" s="6"/>
      <c r="N46" s="6"/>
      <c r="O46" s="6"/>
      <c r="P46" s="6">
        <f t="shared" si="3"/>
        <v>2.2416</v>
      </c>
      <c r="Q46" s="20"/>
      <c r="R46" s="20"/>
      <c r="S46" s="6"/>
      <c r="T46" s="6">
        <f t="shared" si="4"/>
        <v>0</v>
      </c>
      <c r="U46" s="6">
        <f t="shared" si="5"/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/>
      <c r="AG46" s="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21" t="s">
        <v>95</v>
      </c>
      <c r="B47" s="22" t="s">
        <v>35</v>
      </c>
      <c r="C47" s="22">
        <v>253.61500000000001</v>
      </c>
      <c r="D47" s="22"/>
      <c r="E47" s="22">
        <v>67.378</v>
      </c>
      <c r="F47" s="23">
        <v>174.96600000000001</v>
      </c>
      <c r="G47" s="5">
        <v>0</v>
      </c>
      <c r="H47" s="6" t="e">
        <v>#N/A</v>
      </c>
      <c r="I47" s="6" t="s">
        <v>62</v>
      </c>
      <c r="J47" s="6" t="s">
        <v>91</v>
      </c>
      <c r="K47" s="6">
        <f>IFERROR(VLOOKUP(A47,[1]TDSheet!$A:$E,5,0),0)</f>
        <v>71</v>
      </c>
      <c r="L47" s="6">
        <f t="shared" si="2"/>
        <v>-3.6219999999999999</v>
      </c>
      <c r="M47" s="6"/>
      <c r="N47" s="6"/>
      <c r="O47" s="6"/>
      <c r="P47" s="6">
        <f t="shared" si="3"/>
        <v>13.4756</v>
      </c>
      <c r="Q47" s="20"/>
      <c r="R47" s="20"/>
      <c r="S47" s="6"/>
      <c r="T47" s="6">
        <f t="shared" si="4"/>
        <v>12.98391166256048</v>
      </c>
      <c r="U47" s="6">
        <f t="shared" si="5"/>
        <v>12.98391166256048</v>
      </c>
      <c r="V47" s="6">
        <v>8.9150000000000009</v>
      </c>
      <c r="W47" s="6">
        <v>0</v>
      </c>
      <c r="X47" s="6">
        <v>7.923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/>
      <c r="AG47" s="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/>
      <c r="B48" s="15"/>
      <c r="C48" s="15"/>
      <c r="D48" s="15"/>
      <c r="E48" s="15"/>
      <c r="F48" s="15"/>
      <c r="G48" s="16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44</v>
      </c>
      <c r="B49" s="1" t="s">
        <v>38</v>
      </c>
      <c r="C49" s="1">
        <v>190</v>
      </c>
      <c r="D49" s="1">
        <v>4</v>
      </c>
      <c r="E49" s="1">
        <v>67</v>
      </c>
      <c r="F49" s="1">
        <v>127</v>
      </c>
      <c r="G49" s="9">
        <v>0.18</v>
      </c>
      <c r="H49" s="1">
        <v>120</v>
      </c>
      <c r="I49" s="1"/>
      <c r="J49" s="1"/>
      <c r="K49" s="1">
        <f>IFERROR(VLOOKUP(A49,[1]TDSheet!$A:$E,5,0),0)</f>
        <v>67</v>
      </c>
      <c r="L49" s="1">
        <f>E49-K49</f>
        <v>0</v>
      </c>
      <c r="M49" s="1"/>
      <c r="N49" s="1"/>
      <c r="O49" s="1">
        <v>200</v>
      </c>
      <c r="P49" s="1">
        <f>E49/5</f>
        <v>13.4</v>
      </c>
      <c r="Q49" s="11"/>
      <c r="R49" s="11"/>
      <c r="S49" s="1"/>
      <c r="T49" s="1">
        <f>(F49+O49+Q49)/P49</f>
        <v>24.402985074626866</v>
      </c>
      <c r="U49" s="1">
        <f>(F49+O49)/P49</f>
        <v>24.402985074626866</v>
      </c>
      <c r="V49" s="1">
        <v>12</v>
      </c>
      <c r="W49" s="1">
        <v>25.4</v>
      </c>
      <c r="X49" s="1">
        <v>11.2</v>
      </c>
      <c r="Y49" s="1">
        <v>1.4</v>
      </c>
      <c r="Z49" s="1">
        <v>19.399999999999999</v>
      </c>
      <c r="AA49" s="1">
        <v>2.6</v>
      </c>
      <c r="AB49" s="1">
        <v>15</v>
      </c>
      <c r="AC49" s="1">
        <v>5.4</v>
      </c>
      <c r="AD49" s="1">
        <v>8.1999999999999993</v>
      </c>
      <c r="AE49" s="1">
        <v>4</v>
      </c>
      <c r="AF49" s="27" t="s">
        <v>45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46</v>
      </c>
      <c r="B50" s="1" t="s">
        <v>38</v>
      </c>
      <c r="C50" s="1">
        <v>252</v>
      </c>
      <c r="D50" s="1">
        <v>7</v>
      </c>
      <c r="E50" s="1">
        <v>66</v>
      </c>
      <c r="F50" s="1">
        <v>193</v>
      </c>
      <c r="G50" s="9">
        <v>0.18</v>
      </c>
      <c r="H50" s="1">
        <v>120</v>
      </c>
      <c r="I50" s="1"/>
      <c r="J50" s="1"/>
      <c r="K50" s="1">
        <f>IFERROR(VLOOKUP(A50,[1]TDSheet!$A:$E,5,0),0)</f>
        <v>66</v>
      </c>
      <c r="L50" s="1">
        <f>E50-K50</f>
        <v>0</v>
      </c>
      <c r="M50" s="1"/>
      <c r="N50" s="1"/>
      <c r="O50" s="1"/>
      <c r="P50" s="1">
        <f>E50/5</f>
        <v>13.2</v>
      </c>
      <c r="Q50" s="11">
        <v>100</v>
      </c>
      <c r="R50" s="11"/>
      <c r="S50" s="1"/>
      <c r="T50" s="1">
        <f>(F50+O50+Q50)/P50</f>
        <v>22.196969696969699</v>
      </c>
      <c r="U50" s="1">
        <f>(F50+O50)/P50</f>
        <v>14.621212121212123</v>
      </c>
      <c r="V50" s="1">
        <v>6</v>
      </c>
      <c r="W50" s="1">
        <v>9.6</v>
      </c>
      <c r="X50" s="1">
        <v>14.2</v>
      </c>
      <c r="Y50" s="1">
        <v>19.399999999999999</v>
      </c>
      <c r="Z50" s="1">
        <v>23.6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37" t="s">
        <v>78</v>
      </c>
      <c r="AG50" s="1">
        <f>G50*Q50</f>
        <v>18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97</v>
      </c>
      <c r="B51" s="17" t="s">
        <v>38</v>
      </c>
      <c r="C51" s="17"/>
      <c r="D51" s="17"/>
      <c r="E51" s="17"/>
      <c r="F51" s="17"/>
      <c r="G51" s="18">
        <v>0</v>
      </c>
      <c r="H51" s="17"/>
      <c r="I51" s="17">
        <v>4421584</v>
      </c>
      <c r="J51" s="17"/>
      <c r="K51" s="17">
        <f>IFERROR(VLOOKUP(A51,[1]TDSheet!$A:$E,5,0),0)</f>
        <v>0</v>
      </c>
      <c r="L51" s="17">
        <f>E51-K51</f>
        <v>0</v>
      </c>
      <c r="M51" s="17"/>
      <c r="N51" s="17"/>
      <c r="O51" s="17"/>
      <c r="P51" s="17">
        <f>E51/5</f>
        <v>0</v>
      </c>
      <c r="Q51" s="19"/>
      <c r="R51" s="19"/>
      <c r="S51" s="17"/>
      <c r="T51" s="17" t="e">
        <f>(F51+O51+Q51)/P51</f>
        <v>#DIV/0!</v>
      </c>
      <c r="U51" s="17" t="e">
        <f>(F51+O51)/P51</f>
        <v>#DIV/0!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 t="s">
        <v>98</v>
      </c>
      <c r="AG51" s="17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7" t="s">
        <v>96</v>
      </c>
      <c r="B52" s="17" t="s">
        <v>38</v>
      </c>
      <c r="C52" s="17"/>
      <c r="D52" s="17"/>
      <c r="E52" s="17"/>
      <c r="F52" s="17"/>
      <c r="G52" s="18">
        <v>0</v>
      </c>
      <c r="H52" s="17"/>
      <c r="I52" s="17">
        <v>4421577</v>
      </c>
      <c r="J52" s="17"/>
      <c r="K52" s="17">
        <f>IFERROR(VLOOKUP(A52,[1]TDSheet!$A:$E,5,0),0)</f>
        <v>0</v>
      </c>
      <c r="L52" s="17">
        <f>E52-K52</f>
        <v>0</v>
      </c>
      <c r="M52" s="17"/>
      <c r="N52" s="17"/>
      <c r="O52" s="17"/>
      <c r="P52" s="17">
        <f>E52/5</f>
        <v>0</v>
      </c>
      <c r="Q52" s="19"/>
      <c r="R52" s="19"/>
      <c r="S52" s="17"/>
      <c r="T52" s="17" t="e">
        <f>(F52+O52+Q52)/P52</f>
        <v>#DIV/0!</v>
      </c>
      <c r="U52" s="17" t="e">
        <f>(F52+O52)/P52</f>
        <v>#DIV/0!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 t="s">
        <v>99</v>
      </c>
      <c r="AG52" s="17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</sheetData>
  <autoFilter ref="A3:AG47" xr:uid="{F2B5C535-3CF1-49D7-9E29-3B2CC1E4474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2025-08-04T10:31:23Z</dcterms:created>
  <dcterms:modified xsi:type="dcterms:W3CDTF">2025-08-06T11:12:08Z</dcterms:modified>
</cp:coreProperties>
</file>