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8,25 Ост СЫР филиалы\"/>
    </mc:Choice>
  </mc:AlternateContent>
  <xr:revisionPtr revIDLastSave="0" documentId="13_ncr:1_{E7606C03-75F6-4A7B-B0A7-A0043669D79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R44" i="1" l="1"/>
  <c r="R40" i="1"/>
  <c r="P37" i="1"/>
  <c r="P29" i="1"/>
  <c r="U49" i="1"/>
  <c r="U48" i="1"/>
  <c r="U47" i="1"/>
  <c r="U4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6" i="1"/>
  <c r="R47" i="1"/>
  <c r="AH47" i="1" s="1"/>
  <c r="R37" i="1"/>
  <c r="R49" i="1"/>
  <c r="R48" i="1"/>
  <c r="AH48" i="1" s="1"/>
  <c r="R46" i="1"/>
  <c r="AH46" i="1" s="1"/>
  <c r="R8" i="1"/>
  <c r="R9" i="1"/>
  <c r="AH9" i="1" s="1"/>
  <c r="R10" i="1"/>
  <c r="R12" i="1"/>
  <c r="R13" i="1"/>
  <c r="AH13" i="1" s="1"/>
  <c r="R20" i="1"/>
  <c r="AH20" i="1" s="1"/>
  <c r="R22" i="1"/>
  <c r="R23" i="1"/>
  <c r="AH23" i="1" s="1"/>
  <c r="R24" i="1"/>
  <c r="R26" i="1"/>
  <c r="R27" i="1"/>
  <c r="AH27" i="1" s="1"/>
  <c r="R28" i="1"/>
  <c r="AH28" i="1" s="1"/>
  <c r="R31" i="1"/>
  <c r="AH31" i="1" s="1"/>
  <c r="R32" i="1"/>
  <c r="R34" i="1"/>
  <c r="R35" i="1"/>
  <c r="AH35" i="1" s="1"/>
  <c r="R38" i="1"/>
  <c r="AH40" i="1"/>
  <c r="R42" i="1"/>
  <c r="AH44" i="1"/>
  <c r="R6" i="1"/>
  <c r="AH6" i="1" s="1"/>
  <c r="AH8" i="1"/>
  <c r="AH10" i="1"/>
  <c r="AH12" i="1"/>
  <c r="AH22" i="1"/>
  <c r="AH24" i="1"/>
  <c r="AH26" i="1"/>
  <c r="AH32" i="1"/>
  <c r="AH34" i="1"/>
  <c r="AH38" i="1"/>
  <c r="AH42" i="1"/>
  <c r="AH49" i="1"/>
  <c r="V49" i="1" l="1"/>
  <c r="P49" i="1"/>
  <c r="L49" i="1"/>
  <c r="V48" i="1"/>
  <c r="P48" i="1"/>
  <c r="L48" i="1"/>
  <c r="V47" i="1"/>
  <c r="Q47" i="1"/>
  <c r="P47" i="1"/>
  <c r="L47" i="1"/>
  <c r="V46" i="1"/>
  <c r="P46" i="1"/>
  <c r="L46" i="1"/>
  <c r="P44" i="1"/>
  <c r="L44" i="1"/>
  <c r="P43" i="1"/>
  <c r="L43" i="1"/>
  <c r="P42" i="1"/>
  <c r="L42" i="1"/>
  <c r="Q41" i="1"/>
  <c r="R41" i="1" s="1"/>
  <c r="AH41" i="1" s="1"/>
  <c r="P41" i="1"/>
  <c r="L41" i="1"/>
  <c r="P40" i="1"/>
  <c r="L40" i="1"/>
  <c r="P39" i="1"/>
  <c r="L39" i="1"/>
  <c r="P38" i="1"/>
  <c r="L38" i="1"/>
  <c r="Q37" i="1"/>
  <c r="AH37" i="1" s="1"/>
  <c r="L37" i="1"/>
  <c r="P36" i="1"/>
  <c r="L36" i="1"/>
  <c r="P35" i="1"/>
  <c r="L35" i="1"/>
  <c r="V34" i="1"/>
  <c r="P34" i="1"/>
  <c r="L34" i="1"/>
  <c r="P33" i="1"/>
  <c r="L33" i="1"/>
  <c r="P32" i="1"/>
  <c r="L32" i="1"/>
  <c r="V31" i="1"/>
  <c r="P31" i="1"/>
  <c r="L31" i="1"/>
  <c r="P30" i="1"/>
  <c r="L30" i="1"/>
  <c r="Q29" i="1"/>
  <c r="AH29" i="1" s="1"/>
  <c r="L29" i="1"/>
  <c r="P28" i="1"/>
  <c r="L28" i="1"/>
  <c r="P27" i="1"/>
  <c r="L27" i="1"/>
  <c r="P26" i="1"/>
  <c r="L26" i="1"/>
  <c r="P25" i="1"/>
  <c r="L25" i="1"/>
  <c r="V24" i="1"/>
  <c r="P24" i="1"/>
  <c r="L24" i="1"/>
  <c r="P23" i="1"/>
  <c r="L23" i="1"/>
  <c r="P22" i="1"/>
  <c r="L22" i="1"/>
  <c r="Q21" i="1"/>
  <c r="R21" i="1" s="1"/>
  <c r="AH21" i="1" s="1"/>
  <c r="P21" i="1"/>
  <c r="L21" i="1"/>
  <c r="P20" i="1"/>
  <c r="L20" i="1"/>
  <c r="P19" i="1"/>
  <c r="L19" i="1"/>
  <c r="P18" i="1"/>
  <c r="L18" i="1"/>
  <c r="P17" i="1"/>
  <c r="L17" i="1"/>
  <c r="P16" i="1"/>
  <c r="L16" i="1"/>
  <c r="P15" i="1"/>
  <c r="L15" i="1"/>
  <c r="P14" i="1"/>
  <c r="L14" i="1"/>
  <c r="P13" i="1"/>
  <c r="L13" i="1"/>
  <c r="P12" i="1"/>
  <c r="L12" i="1"/>
  <c r="P11" i="1"/>
  <c r="L11" i="1"/>
  <c r="V10" i="1"/>
  <c r="P10" i="1"/>
  <c r="L10" i="1"/>
  <c r="P9" i="1"/>
  <c r="L9" i="1"/>
  <c r="P8" i="1"/>
  <c r="L8" i="1"/>
  <c r="Q7" i="1"/>
  <c r="R7" i="1" s="1"/>
  <c r="AH7" i="1" s="1"/>
  <c r="P7" i="1"/>
  <c r="L7" i="1"/>
  <c r="P6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F5" i="1"/>
  <c r="E5" i="1"/>
  <c r="L5" i="1" l="1"/>
  <c r="V8" i="1"/>
  <c r="V13" i="1"/>
  <c r="V22" i="1"/>
  <c r="V27" i="1"/>
  <c r="Q30" i="1"/>
  <c r="R30" i="1" s="1"/>
  <c r="AH30" i="1" s="1"/>
  <c r="Q33" i="1"/>
  <c r="R33" i="1" s="1"/>
  <c r="AH33" i="1" s="1"/>
  <c r="Q36" i="1"/>
  <c r="R36" i="1" s="1"/>
  <c r="AH36" i="1" s="1"/>
  <c r="V38" i="1"/>
  <c r="V42" i="1"/>
  <c r="V11" i="1"/>
  <c r="V14" i="1"/>
  <c r="V15" i="1"/>
  <c r="V16" i="1"/>
  <c r="V17" i="1"/>
  <c r="V18" i="1"/>
  <c r="V19" i="1"/>
  <c r="V25" i="1"/>
  <c r="V39" i="1"/>
  <c r="V43" i="1"/>
  <c r="P5" i="1"/>
  <c r="V6" i="1"/>
  <c r="V7" i="1"/>
  <c r="V9" i="1"/>
  <c r="Q11" i="1"/>
  <c r="V12" i="1"/>
  <c r="Q14" i="1"/>
  <c r="R14" i="1" s="1"/>
  <c r="AH14" i="1" s="1"/>
  <c r="Q15" i="1"/>
  <c r="R15" i="1" s="1"/>
  <c r="AH15" i="1" s="1"/>
  <c r="Q16" i="1"/>
  <c r="R16" i="1" s="1"/>
  <c r="AH16" i="1" s="1"/>
  <c r="Q17" i="1"/>
  <c r="R17" i="1" s="1"/>
  <c r="AH17" i="1" s="1"/>
  <c r="Q18" i="1"/>
  <c r="R18" i="1" s="1"/>
  <c r="AH18" i="1" s="1"/>
  <c r="Q19" i="1"/>
  <c r="R19" i="1" s="1"/>
  <c r="AH19" i="1" s="1"/>
  <c r="V20" i="1"/>
  <c r="V21" i="1"/>
  <c r="V23" i="1"/>
  <c r="Q25" i="1"/>
  <c r="R25" i="1" s="1"/>
  <c r="AH25" i="1" s="1"/>
  <c r="V26" i="1"/>
  <c r="V28" i="1"/>
  <c r="V29" i="1"/>
  <c r="V30" i="1"/>
  <c r="V32" i="1"/>
  <c r="V33" i="1"/>
  <c r="V35" i="1"/>
  <c r="V36" i="1"/>
  <c r="V37" i="1"/>
  <c r="Q39" i="1"/>
  <c r="AH39" i="1" s="1"/>
  <c r="V40" i="1"/>
  <c r="V41" i="1"/>
  <c r="Q43" i="1"/>
  <c r="AH43" i="1" s="1"/>
  <c r="V44" i="1"/>
  <c r="R11" i="1" l="1"/>
  <c r="Q5" i="1"/>
  <c r="AH11" i="1" l="1"/>
  <c r="AH5" i="1" s="1"/>
</calcChain>
</file>

<file path=xl/sharedStrings.xml><?xml version="1.0" encoding="utf-8"?>
<sst xmlns="http://schemas.openxmlformats.org/spreadsheetml/2006/main" count="169" uniqueCount="94">
  <si>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</si>
  <si>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</si>
  <si>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</si>
  <si>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</si>
  <si>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</si>
  <si>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</si>
  <si>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</si>
  <si>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</si>
  <si>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</si>
  <si>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</si>
  <si>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</si>
  <si>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</si>
  <si>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</si>
  <si>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</si>
  <si>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</si>
  <si>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</si>
  <si>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</si>
  <si>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</si>
  <si>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</si>
  <si>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</si>
  <si>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</si>
  <si>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</si>
  <si>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</si>
  <si>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</si>
  <si>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11,08,</t>
  </si>
  <si>
    <t>04,08,</t>
  </si>
  <si>
    <t>28,07,</t>
  </si>
  <si>
    <t>21,07,</t>
  </si>
  <si>
    <t>14,07,</t>
  </si>
  <si>
    <t>07,07,</t>
  </si>
  <si>
    <t>30,06,</t>
  </si>
  <si>
    <t>23,06,</t>
  </si>
  <si>
    <t>16,06,</t>
  </si>
  <si>
    <t>10,06,</t>
  </si>
  <si>
    <t>02,06,</t>
  </si>
  <si>
    <t>9988421 Творожный Сыр 60 % С маринованными огурчиками и укропом  Останкино</t>
  </si>
  <si>
    <t>шт</t>
  </si>
  <si>
    <t>вывод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</si>
  <si>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</si>
  <si>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</si>
  <si>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</si>
  <si>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</si>
  <si>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</si>
  <si>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 (до 09,08,25)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</si>
  <si>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</si>
  <si>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</si>
  <si>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</si>
  <si>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"Пармезан" (срок созревания 3 месяцев) м.д.ж. в с.в. 40%  ОСТАНКИНО</t>
  </si>
  <si>
    <t>дубль</t>
  </si>
  <si>
    <t>30,07,25 списание 103кг (сроки)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</si>
  <si>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</si>
  <si>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</si>
  <si>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</si>
  <si>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</si>
  <si>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</si>
  <si>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</si>
  <si>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</si>
  <si>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</si>
  <si>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</si>
  <si>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нужно увеличить продажи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</si>
  <si>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</si>
  <si>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</si>
  <si>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</si>
  <si>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</si>
  <si>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</si>
  <si>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</si>
  <si>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Сыр полутвердый "Тильзитер" с массовой долей жира в пересчете на сухое вещество 45%. 1/5  Останкино</t>
  </si>
  <si>
    <t>дубль / вывод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</si>
  <si>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</si>
  <si>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</si>
  <si>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4001481 Сыр Бурмакинский со вкусом топленого молока 45%( брус)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</si>
  <si>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</si>
  <si>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</si>
  <si>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</si>
  <si>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</si>
  <si>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</si>
  <si>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</si>
  <si>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</si>
  <si>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</si>
  <si>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</si>
  <si>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</si>
  <si>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</si>
  <si>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</si>
  <si>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</si>
  <si>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</si>
  <si>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</si>
  <si>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</si>
  <si>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НОВАЯ (5 кг брус) СЗМЖ  ОСТАНКИНО</t>
  </si>
  <si>
    <t>Масло "Папа может" 82,5% 180гр  Останкино</t>
  </si>
  <si>
    <t>Масло сливочное 72,5 % 180 гр.(10 шт) СЛАВЯНА  Останкино</t>
  </si>
  <si>
    <t>4421577 Спред растительно-сливочный "Сливочный вкус" 82,5% 180гр  Останкино</t>
  </si>
  <si>
    <t>4421584 Спред растительно-сливочный "Сливочный вкус" 72,5% 180гр  Останкино</t>
  </si>
  <si>
    <t>заказ</t>
  </si>
  <si>
    <t>18,08,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</si>
</sst>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b/>
      <sz val="11"/>
      <color rgb="FFFF0000"/>
      <name val="Calibri"/>
      <charset val="134"/>
    </font>
    <font>
      <b/>
      <sz val="10"/>
      <color rgb="FFFF0000"/>
      <name val="Arial"/>
      <charset val="204"/>
    </font>
    <font>
      <sz val="10"/>
      <name val="Arial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 applyBorder="1"/>
    <xf numFmtId="2" fontId="0" fillId="0" borderId="0" xfId="0" applyNumberFormat="1" applyBorder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4" fontId="1" fillId="0" borderId="1" xfId="1" applyNumberFormat="1" applyBorder="1"/>
    <xf numFmtId="164" fontId="1" fillId="0" borderId="2" xfId="1" applyNumberFormat="1" applyBorder="1"/>
    <xf numFmtId="164" fontId="1" fillId="0" borderId="3" xfId="1" applyNumberFormat="1" applyBorder="1"/>
    <xf numFmtId="164" fontId="1" fillId="4" borderId="4" xfId="1" applyNumberFormat="1" applyFill="1" applyBorder="1"/>
    <xf numFmtId="164" fontId="1" fillId="4" borderId="5" xfId="1" applyNumberFormat="1" applyFill="1" applyBorder="1"/>
    <xf numFmtId="164" fontId="1" fillId="4" borderId="6" xfId="1" applyNumberFormat="1" applyFill="1" applyBorder="1"/>
    <xf numFmtId="164" fontId="1" fillId="5" borderId="1" xfId="1" applyNumberFormat="1" applyFill="1" applyBorder="1"/>
    <xf numFmtId="164" fontId="1" fillId="5" borderId="2" xfId="1" applyNumberFormat="1" applyFill="1" applyBorder="1"/>
    <xf numFmtId="164" fontId="1" fillId="5" borderId="3" xfId="1" applyNumberFormat="1" applyFill="1" applyBorder="1"/>
    <xf numFmtId="2" fontId="1" fillId="5" borderId="0" xfId="1" applyNumberFormat="1" applyFill="1"/>
    <xf numFmtId="164" fontId="1" fillId="5" borderId="0" xfId="1" applyNumberFormat="1" applyFill="1"/>
    <xf numFmtId="164" fontId="1" fillId="4" borderId="1" xfId="1" applyNumberFormat="1" applyFill="1" applyBorder="1"/>
    <xf numFmtId="164" fontId="1" fillId="4" borderId="2" xfId="1" applyNumberFormat="1" applyFill="1" applyBorder="1"/>
    <xf numFmtId="164" fontId="1" fillId="4" borderId="3" xfId="1" applyNumberFormat="1" applyFill="1" applyBorder="1"/>
    <xf numFmtId="164" fontId="1" fillId="6" borderId="0" xfId="1" applyNumberFormat="1" applyFill="1"/>
    <xf numFmtId="2" fontId="1" fillId="6" borderId="0" xfId="1" applyNumberFormat="1" applyFill="1"/>
    <xf numFmtId="164" fontId="3" fillId="2" borderId="0" xfId="1" applyNumberFormat="1" applyFont="1" applyFill="1"/>
    <xf numFmtId="164" fontId="2" fillId="7" borderId="0" xfId="1" applyNumberFormat="1" applyFont="1" applyFill="1"/>
    <xf numFmtId="164" fontId="1" fillId="4" borderId="7" xfId="1" applyNumberFormat="1" applyFill="1" applyBorder="1"/>
    <xf numFmtId="164" fontId="1" fillId="0" borderId="7" xfId="1" applyNumberFormat="1" applyBorder="1"/>
    <xf numFmtId="164" fontId="1" fillId="5" borderId="7" xfId="1" applyNumberFormat="1" applyFill="1" applyBorder="1"/>
    <xf numFmtId="164" fontId="4" fillId="8" borderId="0" xfId="1" applyNumberFormat="1" applyFont="1" applyFill="1"/>
    <xf numFmtId="164" fontId="5" fillId="4" borderId="0" xfId="1" applyNumberFormat="1" applyFont="1" applyFill="1"/>
    <xf numFmtId="164" fontId="5" fillId="8" borderId="0" xfId="1" applyNumberFormat="1" applyFont="1" applyFill="1"/>
    <xf numFmtId="164" fontId="1" fillId="8" borderId="0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47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T9" sqref="T9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9" width="7" customWidth="1"/>
    <col min="20" max="20" width="21" customWidth="1"/>
    <col min="21" max="22" width="5" customWidth="1"/>
    <col min="23" max="32" width="6" customWidth="1"/>
    <col min="33" max="33" width="48.85546875" customWidth="1"/>
    <col min="34" max="34" width="7" customWidth="1"/>
    <col min="35" max="51" width="3" customWidth="1"/>
  </cols>
  <sheetData>
    <row r="1" spans="1:51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25" t="s">
        <v>16</v>
      </c>
      <c r="R3" s="25" t="s">
        <v>92</v>
      </c>
      <c r="S3" s="26" t="s">
        <v>17</v>
      </c>
      <c r="T3" s="26" t="s">
        <v>18</v>
      </c>
      <c r="U3" s="4" t="s">
        <v>19</v>
      </c>
      <c r="V3" s="4" t="s">
        <v>20</v>
      </c>
      <c r="W3" s="4" t="s">
        <v>21</v>
      </c>
      <c r="X3" s="4" t="s">
        <v>21</v>
      </c>
      <c r="Y3" s="4" t="s">
        <v>21</v>
      </c>
      <c r="Z3" s="4" t="s">
        <v>21</v>
      </c>
      <c r="AA3" s="4" t="s">
        <v>21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22</v>
      </c>
      <c r="AH3" s="4" t="s">
        <v>23</v>
      </c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 t="s">
        <v>24</v>
      </c>
      <c r="P4" s="2" t="s">
        <v>24</v>
      </c>
      <c r="Q4" s="2"/>
      <c r="R4" s="2" t="s">
        <v>93</v>
      </c>
      <c r="S4" s="2"/>
      <c r="T4" s="2"/>
      <c r="U4" s="2"/>
      <c r="V4" s="2"/>
      <c r="W4" s="2" t="s">
        <v>25</v>
      </c>
      <c r="X4" s="2" t="s">
        <v>26</v>
      </c>
      <c r="Y4" s="2" t="s">
        <v>27</v>
      </c>
      <c r="Z4" s="2" t="s">
        <v>28</v>
      </c>
      <c r="AA4" s="2" t="s">
        <v>29</v>
      </c>
      <c r="AB4" s="2" t="s">
        <v>30</v>
      </c>
      <c r="AC4" s="2" t="s">
        <v>31</v>
      </c>
      <c r="AD4" s="2" t="s">
        <v>32</v>
      </c>
      <c r="AE4" s="2" t="s">
        <v>33</v>
      </c>
      <c r="AF4" s="2" t="s">
        <v>34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>
      <c r="A5" s="2"/>
      <c r="B5" s="2"/>
      <c r="C5" s="2"/>
      <c r="D5" s="2"/>
      <c r="E5" s="6">
        <f>SUM(E6:E494)</f>
        <v>3897.3140000000003</v>
      </c>
      <c r="F5" s="6">
        <f>SUM(F6:F494)</f>
        <v>8920.2750000000015</v>
      </c>
      <c r="G5" s="3"/>
      <c r="H5" s="2"/>
      <c r="I5" s="2"/>
      <c r="J5" s="2"/>
      <c r="K5" s="6">
        <f t="shared" ref="K5:S5" si="0">SUM(K6:K494)</f>
        <v>4243.5</v>
      </c>
      <c r="L5" s="6">
        <f t="shared" si="0"/>
        <v>-346.18600000000004</v>
      </c>
      <c r="M5" s="6">
        <f t="shared" si="0"/>
        <v>0</v>
      </c>
      <c r="N5" s="6">
        <f t="shared" si="0"/>
        <v>0</v>
      </c>
      <c r="O5" s="6">
        <f t="shared" si="0"/>
        <v>1300</v>
      </c>
      <c r="P5" s="6">
        <f t="shared" si="0"/>
        <v>779.46280000000013</v>
      </c>
      <c r="Q5" s="6">
        <f t="shared" si="0"/>
        <v>5971.3090000000002</v>
      </c>
      <c r="R5" s="6">
        <f>SUM(R6:R44)</f>
        <v>4483.3159999999998</v>
      </c>
      <c r="S5" s="6">
        <f t="shared" si="0"/>
        <v>3620</v>
      </c>
      <c r="T5" s="2"/>
      <c r="U5" s="2"/>
      <c r="V5" s="2"/>
      <c r="W5" s="6">
        <f t="shared" ref="W5:AF5" si="1">SUM(W6:W494)</f>
        <v>546.37720000000002</v>
      </c>
      <c r="X5" s="6">
        <f t="shared" si="1"/>
        <v>662.38680000000011</v>
      </c>
      <c r="Y5" s="6">
        <f t="shared" si="1"/>
        <v>740.59080000000017</v>
      </c>
      <c r="Z5" s="6">
        <f t="shared" si="1"/>
        <v>657.02579999999989</v>
      </c>
      <c r="AA5" s="6">
        <f t="shared" si="1"/>
        <v>530.41700000000003</v>
      </c>
      <c r="AB5" s="6">
        <f t="shared" si="1"/>
        <v>706.56979999999999</v>
      </c>
      <c r="AC5" s="6">
        <f t="shared" si="1"/>
        <v>373.92160000000001</v>
      </c>
      <c r="AD5" s="6">
        <f t="shared" si="1"/>
        <v>480.31979999999999</v>
      </c>
      <c r="AE5" s="6">
        <f t="shared" si="1"/>
        <v>529.09940000000006</v>
      </c>
      <c r="AF5" s="6">
        <f t="shared" si="1"/>
        <v>583.48559999999998</v>
      </c>
      <c r="AG5" s="2"/>
      <c r="AH5" s="6">
        <f>SUM(AH6:AH494)</f>
        <v>2094.0160000000001</v>
      </c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spans="1:51">
      <c r="A6" s="7" t="s">
        <v>35</v>
      </c>
      <c r="B6" s="7" t="s">
        <v>36</v>
      </c>
      <c r="C6" s="7">
        <v>71</v>
      </c>
      <c r="D6" s="7">
        <v>19</v>
      </c>
      <c r="E6" s="7">
        <v>5</v>
      </c>
      <c r="F6" s="7">
        <v>85</v>
      </c>
      <c r="G6" s="8">
        <v>0</v>
      </c>
      <c r="H6" s="7">
        <v>180</v>
      </c>
      <c r="I6" s="7" t="s">
        <v>37</v>
      </c>
      <c r="J6" s="7"/>
      <c r="K6" s="7">
        <v>5</v>
      </c>
      <c r="L6" s="7">
        <f t="shared" ref="L6:L44" si="2">E6-K6</f>
        <v>0</v>
      </c>
      <c r="M6" s="7"/>
      <c r="N6" s="7"/>
      <c r="O6" s="7"/>
      <c r="P6" s="7">
        <f t="shared" ref="P6:P44" si="3">E6/5</f>
        <v>1</v>
      </c>
      <c r="Q6" s="27"/>
      <c r="R6" s="28">
        <f>Q6</f>
        <v>0</v>
      </c>
      <c r="S6" s="27"/>
      <c r="T6" s="7"/>
      <c r="U6" s="2">
        <f>(F6+O6+R6)/P6</f>
        <v>85</v>
      </c>
      <c r="V6" s="7">
        <f t="shared" ref="V6:V44" si="4">(F6+O6)/P6</f>
        <v>85</v>
      </c>
      <c r="W6" s="7">
        <v>1.4</v>
      </c>
      <c r="X6" s="7">
        <v>1.2</v>
      </c>
      <c r="Y6" s="7">
        <v>2.2000000000000002</v>
      </c>
      <c r="Z6" s="7">
        <v>0</v>
      </c>
      <c r="AA6" s="7">
        <v>4.4000000000000004</v>
      </c>
      <c r="AB6" s="7">
        <v>1</v>
      </c>
      <c r="AC6" s="7">
        <v>1.2</v>
      </c>
      <c r="AD6" s="7">
        <v>1.4</v>
      </c>
      <c r="AE6" s="7">
        <v>1</v>
      </c>
      <c r="AF6" s="7">
        <v>1</v>
      </c>
      <c r="AG6" s="30" t="s">
        <v>38</v>
      </c>
      <c r="AH6" s="2">
        <f>G6*R6</f>
        <v>0</v>
      </c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>
      <c r="A7" s="2" t="s">
        <v>39</v>
      </c>
      <c r="B7" s="2" t="s">
        <v>36</v>
      </c>
      <c r="C7" s="2">
        <v>111</v>
      </c>
      <c r="D7" s="2"/>
      <c r="E7" s="2">
        <v>29</v>
      </c>
      <c r="F7" s="2">
        <v>82</v>
      </c>
      <c r="G7" s="3">
        <v>0.18</v>
      </c>
      <c r="H7" s="2">
        <v>270</v>
      </c>
      <c r="I7" s="2">
        <v>9988438</v>
      </c>
      <c r="J7" s="2"/>
      <c r="K7" s="2">
        <v>29</v>
      </c>
      <c r="L7" s="2">
        <f t="shared" si="2"/>
        <v>0</v>
      </c>
      <c r="M7" s="2"/>
      <c r="N7" s="2"/>
      <c r="O7" s="2"/>
      <c r="P7" s="2">
        <f t="shared" si="3"/>
        <v>5.8</v>
      </c>
      <c r="Q7" s="28">
        <f>20*P7-O7-F7</f>
        <v>34</v>
      </c>
      <c r="R7" s="28">
        <f>Q7</f>
        <v>34</v>
      </c>
      <c r="S7" s="28"/>
      <c r="T7" s="2"/>
      <c r="U7" s="2">
        <f t="shared" ref="U7:U49" si="5">(F7+O7+R7)/P7</f>
        <v>20</v>
      </c>
      <c r="V7" s="2">
        <f t="shared" si="4"/>
        <v>14.13793103448276</v>
      </c>
      <c r="W7" s="2">
        <v>4.8</v>
      </c>
      <c r="X7" s="2">
        <v>6.4</v>
      </c>
      <c r="Y7" s="2">
        <v>5.6</v>
      </c>
      <c r="Z7" s="2">
        <v>3.8</v>
      </c>
      <c r="AA7" s="2">
        <v>8.4</v>
      </c>
      <c r="AB7" s="2">
        <v>5.6</v>
      </c>
      <c r="AC7" s="2">
        <v>5.2</v>
      </c>
      <c r="AD7" s="2">
        <v>7.2</v>
      </c>
      <c r="AE7" s="2">
        <v>7.6</v>
      </c>
      <c r="AF7" s="2">
        <v>4</v>
      </c>
      <c r="AG7" s="2"/>
      <c r="AH7" s="2">
        <f>G7*R7</f>
        <v>6.12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>
      <c r="A8" s="2" t="s">
        <v>40</v>
      </c>
      <c r="B8" s="2" t="s">
        <v>36</v>
      </c>
      <c r="C8" s="2">
        <v>123</v>
      </c>
      <c r="D8" s="2">
        <v>17</v>
      </c>
      <c r="E8" s="2">
        <v>25</v>
      </c>
      <c r="F8" s="2">
        <v>109</v>
      </c>
      <c r="G8" s="3">
        <v>0.18</v>
      </c>
      <c r="H8" s="2">
        <v>270</v>
      </c>
      <c r="I8" s="2">
        <v>9988445</v>
      </c>
      <c r="J8" s="2"/>
      <c r="K8" s="2">
        <v>25</v>
      </c>
      <c r="L8" s="2">
        <f t="shared" si="2"/>
        <v>0</v>
      </c>
      <c r="M8" s="2"/>
      <c r="N8" s="2"/>
      <c r="O8" s="2"/>
      <c r="P8" s="2">
        <f t="shared" si="3"/>
        <v>5</v>
      </c>
      <c r="Q8" s="28"/>
      <c r="R8" s="28">
        <f t="shared" ref="R8:R49" si="6">Q8</f>
        <v>0</v>
      </c>
      <c r="S8" s="28"/>
      <c r="T8" s="2"/>
      <c r="U8" s="2">
        <f t="shared" si="5"/>
        <v>21.8</v>
      </c>
      <c r="V8" s="2">
        <f t="shared" si="4"/>
        <v>21.8</v>
      </c>
      <c r="W8" s="2">
        <v>4.5999999999999996</v>
      </c>
      <c r="X8" s="2">
        <v>7.8</v>
      </c>
      <c r="Y8" s="2">
        <v>5.2</v>
      </c>
      <c r="Z8" s="2">
        <v>3.6</v>
      </c>
      <c r="AA8" s="2">
        <v>9.6</v>
      </c>
      <c r="AB8" s="2">
        <v>5.2</v>
      </c>
      <c r="AC8" s="2">
        <v>6.2</v>
      </c>
      <c r="AD8" s="2">
        <v>5.6</v>
      </c>
      <c r="AE8" s="2">
        <v>5.2</v>
      </c>
      <c r="AF8" s="2">
        <v>3.4</v>
      </c>
      <c r="AG8" s="2"/>
      <c r="AH8" s="2">
        <f t="shared" ref="AH8:AH49" si="7">G8*R8</f>
        <v>0</v>
      </c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>
      <c r="A9" s="2" t="s">
        <v>41</v>
      </c>
      <c r="B9" s="2" t="s">
        <v>36</v>
      </c>
      <c r="C9" s="2">
        <v>192</v>
      </c>
      <c r="D9" s="2">
        <v>79</v>
      </c>
      <c r="E9" s="2">
        <v>44</v>
      </c>
      <c r="F9" s="2">
        <v>172</v>
      </c>
      <c r="G9" s="3">
        <v>0.4</v>
      </c>
      <c r="H9" s="2">
        <v>270</v>
      </c>
      <c r="I9" s="2">
        <v>9988452</v>
      </c>
      <c r="J9" s="2"/>
      <c r="K9" s="2">
        <v>44</v>
      </c>
      <c r="L9" s="2">
        <f t="shared" si="2"/>
        <v>0</v>
      </c>
      <c r="M9" s="2"/>
      <c r="N9" s="2"/>
      <c r="O9" s="2"/>
      <c r="P9" s="2">
        <f t="shared" si="3"/>
        <v>8.8000000000000007</v>
      </c>
      <c r="Q9" s="28"/>
      <c r="R9" s="28">
        <f t="shared" si="6"/>
        <v>0</v>
      </c>
      <c r="S9" s="28"/>
      <c r="T9" s="2"/>
      <c r="U9" s="2">
        <f t="shared" si="5"/>
        <v>19.545454545454543</v>
      </c>
      <c r="V9" s="2">
        <f t="shared" si="4"/>
        <v>19.545454545454543</v>
      </c>
      <c r="W9" s="2">
        <v>0.6</v>
      </c>
      <c r="X9" s="2">
        <v>0</v>
      </c>
      <c r="Y9" s="2">
        <v>2.4</v>
      </c>
      <c r="Z9" s="2">
        <v>10.8</v>
      </c>
      <c r="AA9" s="2">
        <v>1.6</v>
      </c>
      <c r="AB9" s="2">
        <v>0</v>
      </c>
      <c r="AC9" s="2">
        <v>2.6</v>
      </c>
      <c r="AD9" s="2">
        <v>7.6</v>
      </c>
      <c r="AE9" s="2">
        <v>2</v>
      </c>
      <c r="AF9" s="2">
        <v>0.4</v>
      </c>
      <c r="AG9" s="2"/>
      <c r="AH9" s="2">
        <f t="shared" si="7"/>
        <v>0</v>
      </c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>
      <c r="A10" s="2" t="s">
        <v>42</v>
      </c>
      <c r="B10" s="2" t="s">
        <v>36</v>
      </c>
      <c r="C10" s="2">
        <v>74</v>
      </c>
      <c r="D10" s="2">
        <v>10</v>
      </c>
      <c r="E10" s="2">
        <v>-1</v>
      </c>
      <c r="F10" s="2">
        <v>64</v>
      </c>
      <c r="G10" s="3">
        <v>0.4</v>
      </c>
      <c r="H10" s="2">
        <v>270</v>
      </c>
      <c r="I10" s="2">
        <v>9988476</v>
      </c>
      <c r="J10" s="2"/>
      <c r="K10" s="2">
        <v>25</v>
      </c>
      <c r="L10" s="2">
        <f t="shared" si="2"/>
        <v>-26</v>
      </c>
      <c r="M10" s="2"/>
      <c r="N10" s="2"/>
      <c r="O10" s="2"/>
      <c r="P10" s="2">
        <f t="shared" si="3"/>
        <v>-0.2</v>
      </c>
      <c r="Q10" s="28"/>
      <c r="R10" s="28">
        <f t="shared" si="6"/>
        <v>0</v>
      </c>
      <c r="S10" s="28"/>
      <c r="T10" s="2"/>
      <c r="U10" s="2">
        <f t="shared" si="5"/>
        <v>-320</v>
      </c>
      <c r="V10" s="2">
        <f t="shared" si="4"/>
        <v>-320</v>
      </c>
      <c r="W10" s="2">
        <v>0</v>
      </c>
      <c r="X10" s="2">
        <v>0</v>
      </c>
      <c r="Y10" s="2">
        <v>0</v>
      </c>
      <c r="Z10" s="2">
        <v>0.2</v>
      </c>
      <c r="AA10" s="2">
        <v>0</v>
      </c>
      <c r="AB10" s="2">
        <v>0</v>
      </c>
      <c r="AC10" s="2">
        <v>0</v>
      </c>
      <c r="AD10" s="2">
        <v>0.8</v>
      </c>
      <c r="AE10" s="2">
        <v>0.4</v>
      </c>
      <c r="AF10" s="2">
        <v>0.8</v>
      </c>
      <c r="AG10" s="30" t="s">
        <v>43</v>
      </c>
      <c r="AH10" s="2">
        <f t="shared" si="7"/>
        <v>0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1">
      <c r="A11" s="2" t="s">
        <v>44</v>
      </c>
      <c r="B11" s="2" t="s">
        <v>36</v>
      </c>
      <c r="C11" s="2">
        <v>320</v>
      </c>
      <c r="D11" s="2">
        <v>52</v>
      </c>
      <c r="E11" s="2">
        <v>78</v>
      </c>
      <c r="F11" s="2">
        <v>280</v>
      </c>
      <c r="G11" s="3">
        <v>0.18</v>
      </c>
      <c r="H11" s="2">
        <v>150</v>
      </c>
      <c r="I11" s="2">
        <v>5034819</v>
      </c>
      <c r="J11" s="2"/>
      <c r="K11" s="2">
        <v>78</v>
      </c>
      <c r="L11" s="2">
        <f t="shared" si="2"/>
        <v>0</v>
      </c>
      <c r="M11" s="2"/>
      <c r="N11" s="2"/>
      <c r="O11" s="2"/>
      <c r="P11" s="2">
        <f t="shared" si="3"/>
        <v>15.6</v>
      </c>
      <c r="Q11" s="28">
        <f t="shared" ref="Q11" si="8">20*P11-O11-F11</f>
        <v>32</v>
      </c>
      <c r="R11" s="28">
        <f t="shared" si="6"/>
        <v>32</v>
      </c>
      <c r="S11" s="28"/>
      <c r="T11" s="2"/>
      <c r="U11" s="2">
        <f t="shared" si="5"/>
        <v>20</v>
      </c>
      <c r="V11" s="2">
        <f t="shared" si="4"/>
        <v>17.948717948717949</v>
      </c>
      <c r="W11" s="2">
        <v>13</v>
      </c>
      <c r="X11" s="2">
        <v>21.6</v>
      </c>
      <c r="Y11" s="2">
        <v>27.6</v>
      </c>
      <c r="Z11" s="2">
        <v>0.8</v>
      </c>
      <c r="AA11" s="2">
        <v>15.6</v>
      </c>
      <c r="AB11" s="2">
        <v>22.2</v>
      </c>
      <c r="AC11" s="2">
        <v>9</v>
      </c>
      <c r="AD11" s="2">
        <v>10</v>
      </c>
      <c r="AE11" s="2">
        <v>14.2</v>
      </c>
      <c r="AF11" s="2">
        <v>8</v>
      </c>
      <c r="AG11" s="2"/>
      <c r="AH11" s="2">
        <f t="shared" si="7"/>
        <v>5.76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>
      <c r="A12" s="9" t="s">
        <v>45</v>
      </c>
      <c r="B12" s="10" t="s">
        <v>46</v>
      </c>
      <c r="C12" s="10"/>
      <c r="D12" s="10"/>
      <c r="E12" s="10"/>
      <c r="F12" s="11"/>
      <c r="G12" s="3">
        <v>1</v>
      </c>
      <c r="H12" s="2">
        <v>150</v>
      </c>
      <c r="I12" s="2">
        <v>5041251</v>
      </c>
      <c r="J12" s="2"/>
      <c r="K12" s="2"/>
      <c r="L12" s="2">
        <f t="shared" si="2"/>
        <v>0</v>
      </c>
      <c r="M12" s="2"/>
      <c r="N12" s="2"/>
      <c r="O12" s="2"/>
      <c r="P12" s="2">
        <f t="shared" si="3"/>
        <v>0</v>
      </c>
      <c r="Q12" s="28">
        <v>15</v>
      </c>
      <c r="R12" s="28">
        <f t="shared" si="6"/>
        <v>15</v>
      </c>
      <c r="S12" s="28"/>
      <c r="T12" s="2"/>
      <c r="U12" s="2" t="e">
        <f t="shared" si="5"/>
        <v>#DIV/0!</v>
      </c>
      <c r="V12" s="2" t="e">
        <f t="shared" si="4"/>
        <v>#DIV/0!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/>
      <c r="AH12" s="2">
        <f t="shared" si="7"/>
        <v>15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1">
      <c r="A13" s="12" t="s">
        <v>47</v>
      </c>
      <c r="B13" s="13" t="s">
        <v>46</v>
      </c>
      <c r="C13" s="13">
        <v>5.6340000000000003</v>
      </c>
      <c r="D13" s="13"/>
      <c r="E13" s="13"/>
      <c r="F13" s="14"/>
      <c r="G13" s="8">
        <v>0</v>
      </c>
      <c r="H13" s="7" t="e">
        <v>#N/A</v>
      </c>
      <c r="I13" s="7" t="s">
        <v>48</v>
      </c>
      <c r="J13" s="7" t="s">
        <v>45</v>
      </c>
      <c r="K13" s="7">
        <v>5</v>
      </c>
      <c r="L13" s="7">
        <f t="shared" si="2"/>
        <v>-5</v>
      </c>
      <c r="M13" s="7"/>
      <c r="N13" s="7"/>
      <c r="O13" s="7"/>
      <c r="P13" s="7">
        <f t="shared" si="3"/>
        <v>0</v>
      </c>
      <c r="Q13" s="27"/>
      <c r="R13" s="28">
        <f t="shared" si="6"/>
        <v>0</v>
      </c>
      <c r="S13" s="27"/>
      <c r="T13" s="7"/>
      <c r="U13" s="2" t="e">
        <f t="shared" si="5"/>
        <v>#DIV/0!</v>
      </c>
      <c r="V13" s="7" t="e">
        <f t="shared" si="4"/>
        <v>#DIV/0!</v>
      </c>
      <c r="W13" s="7">
        <v>0</v>
      </c>
      <c r="X13" s="7">
        <v>1.45</v>
      </c>
      <c r="Y13" s="7">
        <v>2.9681999999999999</v>
      </c>
      <c r="Z13" s="7">
        <v>1.8340000000000001</v>
      </c>
      <c r="AA13" s="7">
        <v>0</v>
      </c>
      <c r="AB13" s="7">
        <v>0.96199999999999997</v>
      </c>
      <c r="AC13" s="7">
        <v>1.026</v>
      </c>
      <c r="AD13" s="7">
        <v>1.5620000000000001</v>
      </c>
      <c r="AE13" s="7">
        <v>0.53600000000000003</v>
      </c>
      <c r="AF13" s="7">
        <v>1.536</v>
      </c>
      <c r="AG13" s="31" t="s">
        <v>49</v>
      </c>
      <c r="AH13" s="2">
        <f t="shared" si="7"/>
        <v>0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1">
      <c r="A14" s="2" t="s">
        <v>50</v>
      </c>
      <c r="B14" s="2" t="s">
        <v>36</v>
      </c>
      <c r="C14" s="2">
        <v>348</v>
      </c>
      <c r="D14" s="2">
        <v>137</v>
      </c>
      <c r="E14" s="2">
        <v>153</v>
      </c>
      <c r="F14" s="2">
        <v>159</v>
      </c>
      <c r="G14" s="3">
        <v>0.1</v>
      </c>
      <c r="H14" s="2">
        <v>90</v>
      </c>
      <c r="I14" s="2">
        <v>8444163</v>
      </c>
      <c r="J14" s="2"/>
      <c r="K14" s="2">
        <v>152</v>
      </c>
      <c r="L14" s="2">
        <f t="shared" si="2"/>
        <v>1</v>
      </c>
      <c r="M14" s="2"/>
      <c r="N14" s="2"/>
      <c r="O14" s="2"/>
      <c r="P14" s="2">
        <f t="shared" si="3"/>
        <v>30.6</v>
      </c>
      <c r="Q14" s="28">
        <f>18*P14-O14-F14</f>
        <v>391.80000000000007</v>
      </c>
      <c r="R14" s="28">
        <f t="shared" si="6"/>
        <v>391.80000000000007</v>
      </c>
      <c r="S14" s="28"/>
      <c r="T14" s="2"/>
      <c r="U14" s="2">
        <f t="shared" si="5"/>
        <v>18</v>
      </c>
      <c r="V14" s="2">
        <f t="shared" si="4"/>
        <v>5.1960784313725492</v>
      </c>
      <c r="W14" s="2">
        <v>18</v>
      </c>
      <c r="X14" s="2">
        <v>11</v>
      </c>
      <c r="Y14" s="2">
        <v>30.4</v>
      </c>
      <c r="Z14" s="2">
        <v>0.4</v>
      </c>
      <c r="AA14" s="2">
        <v>12.2</v>
      </c>
      <c r="AB14" s="2">
        <v>34.4</v>
      </c>
      <c r="AC14" s="2">
        <v>-1.2</v>
      </c>
      <c r="AD14" s="2">
        <v>0.8</v>
      </c>
      <c r="AE14" s="2">
        <v>9</v>
      </c>
      <c r="AF14" s="2">
        <v>18.600000000000001</v>
      </c>
      <c r="AG14" s="2"/>
      <c r="AH14" s="2">
        <f t="shared" si="7"/>
        <v>39.180000000000007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1">
      <c r="A15" s="2" t="s">
        <v>51</v>
      </c>
      <c r="B15" s="2" t="s">
        <v>36</v>
      </c>
      <c r="C15" s="2">
        <v>432</v>
      </c>
      <c r="D15" s="2">
        <v>485</v>
      </c>
      <c r="E15" s="2">
        <v>206</v>
      </c>
      <c r="F15" s="2">
        <v>651</v>
      </c>
      <c r="G15" s="3">
        <v>0.18</v>
      </c>
      <c r="H15" s="2">
        <v>150</v>
      </c>
      <c r="I15" s="2">
        <v>5038411</v>
      </c>
      <c r="J15" s="2"/>
      <c r="K15" s="2">
        <v>209</v>
      </c>
      <c r="L15" s="2">
        <f t="shared" si="2"/>
        <v>-3</v>
      </c>
      <c r="M15" s="2"/>
      <c r="N15" s="2"/>
      <c r="O15" s="2"/>
      <c r="P15" s="2">
        <f t="shared" si="3"/>
        <v>41.2</v>
      </c>
      <c r="Q15" s="28">
        <f t="shared" ref="Q15:Q19" si="9">20*P15-O15-F15</f>
        <v>173</v>
      </c>
      <c r="R15" s="28">
        <f t="shared" si="6"/>
        <v>173</v>
      </c>
      <c r="S15" s="28"/>
      <c r="T15" s="2"/>
      <c r="U15" s="2">
        <f t="shared" si="5"/>
        <v>20</v>
      </c>
      <c r="V15" s="2">
        <f t="shared" si="4"/>
        <v>15.800970873786406</v>
      </c>
      <c r="W15" s="2">
        <v>25.8</v>
      </c>
      <c r="X15" s="2">
        <v>47.6</v>
      </c>
      <c r="Y15" s="2">
        <v>-0.4</v>
      </c>
      <c r="Z15" s="2">
        <v>36.4</v>
      </c>
      <c r="AA15" s="2">
        <v>26.6</v>
      </c>
      <c r="AB15" s="2">
        <v>13.2</v>
      </c>
      <c r="AC15" s="2">
        <v>15.2</v>
      </c>
      <c r="AD15" s="2">
        <v>34.799999999999997</v>
      </c>
      <c r="AE15" s="2">
        <v>25</v>
      </c>
      <c r="AF15" s="2">
        <v>23.2</v>
      </c>
      <c r="AG15" s="2"/>
      <c r="AH15" s="2">
        <f t="shared" si="7"/>
        <v>31.14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1">
      <c r="A16" s="2" t="s">
        <v>52</v>
      </c>
      <c r="B16" s="2" t="s">
        <v>36</v>
      </c>
      <c r="C16" s="2">
        <v>571</v>
      </c>
      <c r="D16" s="2">
        <v>437</v>
      </c>
      <c r="E16" s="2">
        <v>231</v>
      </c>
      <c r="F16" s="2">
        <v>753</v>
      </c>
      <c r="G16" s="3">
        <v>0.18</v>
      </c>
      <c r="H16" s="2">
        <v>150</v>
      </c>
      <c r="I16" s="2">
        <v>5038459</v>
      </c>
      <c r="J16" s="2"/>
      <c r="K16" s="2">
        <v>234</v>
      </c>
      <c r="L16" s="2">
        <f t="shared" si="2"/>
        <v>-3</v>
      </c>
      <c r="M16" s="2"/>
      <c r="N16" s="2"/>
      <c r="O16" s="2"/>
      <c r="P16" s="2">
        <f t="shared" si="3"/>
        <v>46.2</v>
      </c>
      <c r="Q16" s="28">
        <f t="shared" si="9"/>
        <v>171</v>
      </c>
      <c r="R16" s="28">
        <f t="shared" si="6"/>
        <v>171</v>
      </c>
      <c r="S16" s="28"/>
      <c r="T16" s="2"/>
      <c r="U16" s="2">
        <f t="shared" si="5"/>
        <v>20</v>
      </c>
      <c r="V16" s="2">
        <f t="shared" si="4"/>
        <v>16.298701298701296</v>
      </c>
      <c r="W16" s="2">
        <v>41.2</v>
      </c>
      <c r="X16" s="2">
        <v>57</v>
      </c>
      <c r="Y16" s="2">
        <v>57.6</v>
      </c>
      <c r="Z16" s="2">
        <v>48.2</v>
      </c>
      <c r="AA16" s="2">
        <v>36</v>
      </c>
      <c r="AB16" s="2">
        <v>47</v>
      </c>
      <c r="AC16" s="2">
        <v>2.6</v>
      </c>
      <c r="AD16" s="2">
        <v>36.6</v>
      </c>
      <c r="AE16" s="2">
        <v>28.2</v>
      </c>
      <c r="AF16" s="2">
        <v>28.8</v>
      </c>
      <c r="AG16" s="2"/>
      <c r="AH16" s="2">
        <f t="shared" si="7"/>
        <v>30.779999999999998</v>
      </c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1">
      <c r="A17" s="2" t="s">
        <v>53</v>
      </c>
      <c r="B17" s="2" t="s">
        <v>36</v>
      </c>
      <c r="C17" s="2">
        <v>107</v>
      </c>
      <c r="D17" s="2">
        <v>337</v>
      </c>
      <c r="E17" s="2">
        <v>112</v>
      </c>
      <c r="F17" s="2">
        <v>304</v>
      </c>
      <c r="G17" s="3">
        <v>0.18</v>
      </c>
      <c r="H17" s="2">
        <v>150</v>
      </c>
      <c r="I17" s="2">
        <v>5038831</v>
      </c>
      <c r="J17" s="2"/>
      <c r="K17" s="2">
        <v>123</v>
      </c>
      <c r="L17" s="2">
        <f t="shared" si="2"/>
        <v>-11</v>
      </c>
      <c r="M17" s="2"/>
      <c r="N17" s="2"/>
      <c r="O17" s="2"/>
      <c r="P17" s="2">
        <f t="shared" si="3"/>
        <v>22.4</v>
      </c>
      <c r="Q17" s="28">
        <f t="shared" si="9"/>
        <v>144</v>
      </c>
      <c r="R17" s="28">
        <f t="shared" si="6"/>
        <v>144</v>
      </c>
      <c r="S17" s="28"/>
      <c r="T17" s="2"/>
      <c r="U17" s="2">
        <f t="shared" si="5"/>
        <v>20</v>
      </c>
      <c r="V17" s="2">
        <f t="shared" si="4"/>
        <v>13.571428571428573</v>
      </c>
      <c r="W17" s="2">
        <v>13.8</v>
      </c>
      <c r="X17" s="2">
        <v>24.4</v>
      </c>
      <c r="Y17" s="2">
        <v>3</v>
      </c>
      <c r="Z17" s="2">
        <v>15.6</v>
      </c>
      <c r="AA17" s="2">
        <v>17</v>
      </c>
      <c r="AB17" s="2">
        <v>10</v>
      </c>
      <c r="AC17" s="2">
        <v>7</v>
      </c>
      <c r="AD17" s="2">
        <v>15</v>
      </c>
      <c r="AE17" s="2">
        <v>9.6</v>
      </c>
      <c r="AF17" s="2">
        <v>14.2</v>
      </c>
      <c r="AG17" s="2"/>
      <c r="AH17" s="2">
        <f t="shared" si="7"/>
        <v>25.919999999999998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1:51">
      <c r="A18" s="2" t="s">
        <v>54</v>
      </c>
      <c r="B18" s="2" t="s">
        <v>36</v>
      </c>
      <c r="C18" s="2">
        <v>284</v>
      </c>
      <c r="D18" s="2">
        <v>39</v>
      </c>
      <c r="E18" s="2">
        <v>139</v>
      </c>
      <c r="F18" s="2">
        <v>143</v>
      </c>
      <c r="G18" s="3">
        <v>0.18</v>
      </c>
      <c r="H18" s="2">
        <v>120</v>
      </c>
      <c r="I18" s="2">
        <v>5038855</v>
      </c>
      <c r="J18" s="2"/>
      <c r="K18" s="2">
        <v>139</v>
      </c>
      <c r="L18" s="2">
        <f t="shared" si="2"/>
        <v>0</v>
      </c>
      <c r="M18" s="2"/>
      <c r="N18" s="2"/>
      <c r="O18" s="2">
        <v>150</v>
      </c>
      <c r="P18" s="2">
        <f t="shared" si="3"/>
        <v>27.8</v>
      </c>
      <c r="Q18" s="28">
        <f t="shared" si="9"/>
        <v>263</v>
      </c>
      <c r="R18" s="28">
        <f t="shared" si="6"/>
        <v>263</v>
      </c>
      <c r="S18" s="28"/>
      <c r="T18" s="2"/>
      <c r="U18" s="2">
        <f t="shared" si="5"/>
        <v>20</v>
      </c>
      <c r="V18" s="2">
        <f t="shared" si="4"/>
        <v>10.53956834532374</v>
      </c>
      <c r="W18" s="2">
        <v>20.6</v>
      </c>
      <c r="X18" s="2">
        <v>3.2</v>
      </c>
      <c r="Y18" s="2">
        <v>22.8</v>
      </c>
      <c r="Z18" s="2">
        <v>17.399999999999999</v>
      </c>
      <c r="AA18" s="2">
        <v>10.8</v>
      </c>
      <c r="AB18" s="2">
        <v>11.4</v>
      </c>
      <c r="AC18" s="2">
        <v>15.2</v>
      </c>
      <c r="AD18" s="2">
        <v>18.8</v>
      </c>
      <c r="AE18" s="2">
        <v>10.6</v>
      </c>
      <c r="AF18" s="2">
        <v>4.2</v>
      </c>
      <c r="AG18" s="2"/>
      <c r="AH18" s="2">
        <f t="shared" si="7"/>
        <v>47.339999999999996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1:51">
      <c r="A19" s="2" t="s">
        <v>55</v>
      </c>
      <c r="B19" s="2" t="s">
        <v>36</v>
      </c>
      <c r="C19" s="2">
        <v>793</v>
      </c>
      <c r="D19" s="2">
        <v>636</v>
      </c>
      <c r="E19" s="2">
        <v>277</v>
      </c>
      <c r="F19" s="2">
        <v>839</v>
      </c>
      <c r="G19" s="3">
        <v>0.18</v>
      </c>
      <c r="H19" s="2">
        <v>150</v>
      </c>
      <c r="I19" s="2">
        <v>5038435</v>
      </c>
      <c r="J19" s="2"/>
      <c r="K19" s="2">
        <v>279</v>
      </c>
      <c r="L19" s="2">
        <f t="shared" si="2"/>
        <v>-2</v>
      </c>
      <c r="M19" s="2"/>
      <c r="N19" s="2"/>
      <c r="O19" s="2"/>
      <c r="P19" s="2">
        <f t="shared" si="3"/>
        <v>55.4</v>
      </c>
      <c r="Q19" s="28">
        <f t="shared" si="9"/>
        <v>269</v>
      </c>
      <c r="R19" s="28">
        <f t="shared" si="6"/>
        <v>269</v>
      </c>
      <c r="S19" s="28"/>
      <c r="T19" s="2"/>
      <c r="U19" s="2">
        <f t="shared" si="5"/>
        <v>20</v>
      </c>
      <c r="V19" s="2">
        <f t="shared" si="4"/>
        <v>15.144404332129964</v>
      </c>
      <c r="W19" s="2">
        <v>49</v>
      </c>
      <c r="X19" s="2">
        <v>63.4</v>
      </c>
      <c r="Y19" s="2">
        <v>74.2</v>
      </c>
      <c r="Z19" s="2">
        <v>56.8</v>
      </c>
      <c r="AA19" s="2">
        <v>47</v>
      </c>
      <c r="AB19" s="2">
        <v>50.8</v>
      </c>
      <c r="AC19" s="2">
        <v>20.399999999999999</v>
      </c>
      <c r="AD19" s="2">
        <v>49.8</v>
      </c>
      <c r="AE19" s="2">
        <v>42</v>
      </c>
      <c r="AF19" s="2">
        <v>42.4</v>
      </c>
      <c r="AG19" s="2"/>
      <c r="AH19" s="2">
        <f t="shared" si="7"/>
        <v>48.42</v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1:51">
      <c r="A20" s="2" t="s">
        <v>56</v>
      </c>
      <c r="B20" s="2" t="s">
        <v>36</v>
      </c>
      <c r="C20" s="2">
        <v>368</v>
      </c>
      <c r="D20" s="2">
        <v>611</v>
      </c>
      <c r="E20" s="2">
        <v>175</v>
      </c>
      <c r="F20" s="2">
        <v>763</v>
      </c>
      <c r="G20" s="3">
        <v>0.18</v>
      </c>
      <c r="H20" s="2">
        <v>120</v>
      </c>
      <c r="I20" s="2">
        <v>5038398</v>
      </c>
      <c r="J20" s="2"/>
      <c r="K20" s="2">
        <v>177</v>
      </c>
      <c r="L20" s="2">
        <f t="shared" si="2"/>
        <v>-2</v>
      </c>
      <c r="M20" s="2"/>
      <c r="N20" s="2"/>
      <c r="O20" s="2"/>
      <c r="P20" s="2">
        <f t="shared" si="3"/>
        <v>35</v>
      </c>
      <c r="Q20" s="28"/>
      <c r="R20" s="28">
        <f t="shared" si="6"/>
        <v>0</v>
      </c>
      <c r="S20" s="28"/>
      <c r="T20" s="2"/>
      <c r="U20" s="2">
        <f t="shared" si="5"/>
        <v>21.8</v>
      </c>
      <c r="V20" s="2">
        <f t="shared" si="4"/>
        <v>21.8</v>
      </c>
      <c r="W20" s="2">
        <v>9.6</v>
      </c>
      <c r="X20" s="2">
        <v>47.8</v>
      </c>
      <c r="Y20" s="2">
        <v>35.4</v>
      </c>
      <c r="Z20" s="2">
        <v>23.4</v>
      </c>
      <c r="AA20" s="2">
        <v>19.399999999999999</v>
      </c>
      <c r="AB20" s="2">
        <v>27.2</v>
      </c>
      <c r="AC20" s="2">
        <v>13.6</v>
      </c>
      <c r="AD20" s="2">
        <v>24.4</v>
      </c>
      <c r="AE20" s="2">
        <v>12.8</v>
      </c>
      <c r="AF20" s="2">
        <v>26.2</v>
      </c>
      <c r="AG20" s="2"/>
      <c r="AH20" s="2">
        <f t="shared" si="7"/>
        <v>0</v>
      </c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1:51">
      <c r="A21" s="9" t="s">
        <v>57</v>
      </c>
      <c r="B21" s="10" t="s">
        <v>46</v>
      </c>
      <c r="C21" s="10">
        <v>28.53</v>
      </c>
      <c r="D21" s="10"/>
      <c r="E21" s="10">
        <v>-1.06</v>
      </c>
      <c r="F21" s="11"/>
      <c r="G21" s="3">
        <v>1</v>
      </c>
      <c r="H21" s="2">
        <v>150</v>
      </c>
      <c r="I21" s="2">
        <v>8785242</v>
      </c>
      <c r="J21" s="2"/>
      <c r="K21" s="2">
        <v>7.5</v>
      </c>
      <c r="L21" s="2">
        <f t="shared" si="2"/>
        <v>-8.56</v>
      </c>
      <c r="M21" s="2"/>
      <c r="N21" s="2"/>
      <c r="O21" s="2"/>
      <c r="P21" s="2">
        <f t="shared" si="3"/>
        <v>-0.21200000000000002</v>
      </c>
      <c r="Q21" s="28">
        <f>20*(P21+P22)-O21-O22-F21-F22</f>
        <v>22.350999999999985</v>
      </c>
      <c r="R21" s="28">
        <f t="shared" si="6"/>
        <v>22.350999999999985</v>
      </c>
      <c r="S21" s="28"/>
      <c r="T21" s="2"/>
      <c r="U21" s="2">
        <f t="shared" si="5"/>
        <v>-105.42924528301879</v>
      </c>
      <c r="V21" s="2">
        <f t="shared" si="4"/>
        <v>0</v>
      </c>
      <c r="W21" s="2">
        <v>-0.51400000000000001</v>
      </c>
      <c r="X21" s="2">
        <v>0</v>
      </c>
      <c r="Y21" s="2">
        <v>-0.24840000000000001</v>
      </c>
      <c r="Z21" s="2">
        <v>1.458</v>
      </c>
      <c r="AA21" s="2">
        <v>1.4119999999999999</v>
      </c>
      <c r="AB21" s="2">
        <v>4.3899999999999997</v>
      </c>
      <c r="AC21" s="2">
        <v>0.94599999999999995</v>
      </c>
      <c r="AD21" s="2">
        <v>2.516</v>
      </c>
      <c r="AE21" s="2">
        <v>4.7539999999999996</v>
      </c>
      <c r="AF21" s="2">
        <v>7.4020000000000001</v>
      </c>
      <c r="AG21" s="2"/>
      <c r="AH21" s="2">
        <f t="shared" si="7"/>
        <v>22.350999999999985</v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51">
      <c r="A22" s="12" t="s">
        <v>58</v>
      </c>
      <c r="B22" s="13" t="s">
        <v>46</v>
      </c>
      <c r="C22" s="13">
        <v>51.543999999999997</v>
      </c>
      <c r="D22" s="13">
        <v>4.8250000000000002</v>
      </c>
      <c r="E22" s="13">
        <v>16.591999999999999</v>
      </c>
      <c r="F22" s="14">
        <v>39.777000000000001</v>
      </c>
      <c r="G22" s="8">
        <v>0</v>
      </c>
      <c r="H22" s="7" t="e">
        <v>#N/A</v>
      </c>
      <c r="I22" s="7" t="s">
        <v>48</v>
      </c>
      <c r="J22" s="7" t="s">
        <v>57</v>
      </c>
      <c r="K22" s="7">
        <v>14.5</v>
      </c>
      <c r="L22" s="7">
        <f t="shared" si="2"/>
        <v>2.0919999999999987</v>
      </c>
      <c r="M22" s="7"/>
      <c r="N22" s="7"/>
      <c r="O22" s="7"/>
      <c r="P22" s="7">
        <f t="shared" si="3"/>
        <v>3.3183999999999996</v>
      </c>
      <c r="Q22" s="27"/>
      <c r="R22" s="28">
        <f t="shared" si="6"/>
        <v>0</v>
      </c>
      <c r="S22" s="27"/>
      <c r="T22" s="7"/>
      <c r="U22" s="2">
        <f t="shared" si="5"/>
        <v>11.986800867888141</v>
      </c>
      <c r="V22" s="7">
        <f t="shared" si="4"/>
        <v>11.986800867888141</v>
      </c>
      <c r="W22" s="7">
        <v>3.1070000000000002</v>
      </c>
      <c r="X22" s="7">
        <v>2.9340000000000002</v>
      </c>
      <c r="Y22" s="7">
        <v>1.2210000000000001</v>
      </c>
      <c r="Z22" s="7">
        <v>0.70920000000000005</v>
      </c>
      <c r="AA22" s="7">
        <v>1.3328</v>
      </c>
      <c r="AB22" s="7">
        <v>2.6088</v>
      </c>
      <c r="AC22" s="7">
        <v>1.3284</v>
      </c>
      <c r="AD22" s="7">
        <v>-1.226</v>
      </c>
      <c r="AE22" s="7">
        <v>-1.12E-2</v>
      </c>
      <c r="AF22" s="7">
        <v>1.5748</v>
      </c>
      <c r="AG22" s="32" t="s">
        <v>59</v>
      </c>
      <c r="AH22" s="2">
        <f t="shared" si="7"/>
        <v>0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  <row r="23" spans="1:51">
      <c r="A23" s="9" t="s">
        <v>60</v>
      </c>
      <c r="B23" s="10" t="s">
        <v>46</v>
      </c>
      <c r="C23" s="10"/>
      <c r="D23" s="10"/>
      <c r="E23" s="10"/>
      <c r="F23" s="11"/>
      <c r="G23" s="3">
        <v>1</v>
      </c>
      <c r="H23" s="2">
        <v>150</v>
      </c>
      <c r="I23" s="2">
        <v>8785235</v>
      </c>
      <c r="J23" s="2"/>
      <c r="K23" s="2"/>
      <c r="L23" s="2">
        <f t="shared" si="2"/>
        <v>0</v>
      </c>
      <c r="M23" s="2"/>
      <c r="N23" s="2"/>
      <c r="O23" s="2"/>
      <c r="P23" s="2">
        <f t="shared" si="3"/>
        <v>0</v>
      </c>
      <c r="Q23" s="28"/>
      <c r="R23" s="28">
        <f t="shared" si="6"/>
        <v>0</v>
      </c>
      <c r="S23" s="28"/>
      <c r="T23" s="2"/>
      <c r="U23" s="2" t="e">
        <f t="shared" si="5"/>
        <v>#DIV/0!</v>
      </c>
      <c r="V23" s="2" t="e">
        <f t="shared" si="4"/>
        <v>#DIV/0!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0.53</v>
      </c>
      <c r="AD23" s="2">
        <v>2.1419999999999999</v>
      </c>
      <c r="AE23" s="2">
        <v>2.8919999999999999</v>
      </c>
      <c r="AF23" s="2">
        <v>3.3</v>
      </c>
      <c r="AG23" s="2"/>
      <c r="AH23" s="2">
        <f t="shared" si="7"/>
        <v>0</v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</row>
    <row r="24" spans="1:51">
      <c r="A24" s="12" t="s">
        <v>61</v>
      </c>
      <c r="B24" s="13" t="s">
        <v>46</v>
      </c>
      <c r="C24" s="13">
        <v>8.14</v>
      </c>
      <c r="D24" s="13">
        <v>95.096000000000004</v>
      </c>
      <c r="E24" s="13">
        <v>14.208</v>
      </c>
      <c r="F24" s="14">
        <v>78.713999999999999</v>
      </c>
      <c r="G24" s="8">
        <v>0</v>
      </c>
      <c r="H24" s="7" t="e">
        <v>#N/A</v>
      </c>
      <c r="I24" s="7" t="s">
        <v>48</v>
      </c>
      <c r="J24" s="7" t="s">
        <v>60</v>
      </c>
      <c r="K24" s="7">
        <v>13</v>
      </c>
      <c r="L24" s="7">
        <f t="shared" si="2"/>
        <v>1.2080000000000002</v>
      </c>
      <c r="M24" s="7"/>
      <c r="N24" s="7"/>
      <c r="O24" s="7"/>
      <c r="P24" s="7">
        <f t="shared" si="3"/>
        <v>2.8416000000000001</v>
      </c>
      <c r="Q24" s="27"/>
      <c r="R24" s="28">
        <f t="shared" si="6"/>
        <v>0</v>
      </c>
      <c r="S24" s="27"/>
      <c r="T24" s="7"/>
      <c r="U24" s="2">
        <f t="shared" si="5"/>
        <v>27.700591216216214</v>
      </c>
      <c r="V24" s="7">
        <f t="shared" si="4"/>
        <v>27.700591216216214</v>
      </c>
      <c r="W24" s="7">
        <v>2.6756000000000002</v>
      </c>
      <c r="X24" s="7">
        <v>5.1356000000000002</v>
      </c>
      <c r="Y24" s="7">
        <v>3.1688000000000001</v>
      </c>
      <c r="Z24" s="7">
        <v>3.8969999999999998</v>
      </c>
      <c r="AA24" s="7">
        <v>4.2922000000000002</v>
      </c>
      <c r="AB24" s="7">
        <v>2.6838000000000002</v>
      </c>
      <c r="AC24" s="7">
        <v>4.0385999999999997</v>
      </c>
      <c r="AD24" s="7">
        <v>0</v>
      </c>
      <c r="AE24" s="7">
        <v>0.70920000000000005</v>
      </c>
      <c r="AF24" s="7">
        <v>2.1764000000000001</v>
      </c>
      <c r="AG24" s="7"/>
      <c r="AH24" s="2">
        <f t="shared" si="7"/>
        <v>0</v>
      </c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</row>
    <row r="25" spans="1:51">
      <c r="A25" s="15" t="s">
        <v>62</v>
      </c>
      <c r="B25" s="16" t="s">
        <v>46</v>
      </c>
      <c r="C25" s="16"/>
      <c r="D25" s="16"/>
      <c r="E25" s="16"/>
      <c r="F25" s="17"/>
      <c r="G25" s="18">
        <v>1</v>
      </c>
      <c r="H25" s="19">
        <v>120</v>
      </c>
      <c r="I25" s="19">
        <v>8785204</v>
      </c>
      <c r="J25" s="19"/>
      <c r="K25" s="19"/>
      <c r="L25" s="19">
        <f t="shared" si="2"/>
        <v>0</v>
      </c>
      <c r="M25" s="19"/>
      <c r="N25" s="19"/>
      <c r="O25" s="19"/>
      <c r="P25" s="19">
        <f t="shared" si="3"/>
        <v>0</v>
      </c>
      <c r="Q25" s="29">
        <f>20*(P25+P26)-O25-O26-F25-F26</f>
        <v>225.34699999999998</v>
      </c>
      <c r="R25" s="28">
        <f t="shared" si="6"/>
        <v>225.34699999999998</v>
      </c>
      <c r="S25" s="29"/>
      <c r="T25" s="19"/>
      <c r="U25" s="2" t="e">
        <f t="shared" si="5"/>
        <v>#DIV/0!</v>
      </c>
      <c r="V25" s="19" t="e">
        <f t="shared" si="4"/>
        <v>#DIV/0!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 t="s">
        <v>63</v>
      </c>
      <c r="AH25" s="2">
        <f t="shared" si="7"/>
        <v>225.34699999999998</v>
      </c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</row>
    <row r="26" spans="1:51">
      <c r="A26" s="12" t="s">
        <v>64</v>
      </c>
      <c r="B26" s="13" t="s">
        <v>46</v>
      </c>
      <c r="C26" s="13">
        <v>137.017</v>
      </c>
      <c r="D26" s="13">
        <v>136.446</v>
      </c>
      <c r="E26" s="13">
        <v>94.177999999999997</v>
      </c>
      <c r="F26" s="14">
        <v>151.36500000000001</v>
      </c>
      <c r="G26" s="8">
        <v>0</v>
      </c>
      <c r="H26" s="7" t="e">
        <v>#N/A</v>
      </c>
      <c r="I26" s="7" t="s">
        <v>48</v>
      </c>
      <c r="J26" s="7" t="s">
        <v>62</v>
      </c>
      <c r="K26" s="7">
        <v>94.5</v>
      </c>
      <c r="L26" s="7">
        <f t="shared" si="2"/>
        <v>-0.32200000000000273</v>
      </c>
      <c r="M26" s="7"/>
      <c r="N26" s="7"/>
      <c r="O26" s="7"/>
      <c r="P26" s="7">
        <f t="shared" si="3"/>
        <v>18.835599999999999</v>
      </c>
      <c r="Q26" s="27"/>
      <c r="R26" s="28">
        <f t="shared" si="6"/>
        <v>0</v>
      </c>
      <c r="S26" s="27"/>
      <c r="T26" s="7"/>
      <c r="U26" s="2">
        <f t="shared" si="5"/>
        <v>8.0361124678799722</v>
      </c>
      <c r="V26" s="7">
        <f t="shared" si="4"/>
        <v>8.0361124678799722</v>
      </c>
      <c r="W26" s="7">
        <v>5.0716000000000001</v>
      </c>
      <c r="X26" s="7">
        <v>13.2698</v>
      </c>
      <c r="Y26" s="7">
        <v>10.3996</v>
      </c>
      <c r="Z26" s="7">
        <v>7.0979999999999999</v>
      </c>
      <c r="AA26" s="7">
        <v>1.228</v>
      </c>
      <c r="AB26" s="7">
        <v>5.04</v>
      </c>
      <c r="AC26" s="7">
        <v>5.0709999999999997</v>
      </c>
      <c r="AD26" s="7">
        <v>8.4619999999999997</v>
      </c>
      <c r="AE26" s="7">
        <v>0</v>
      </c>
      <c r="AF26" s="7">
        <v>0</v>
      </c>
      <c r="AG26" s="7"/>
      <c r="AH26" s="2">
        <f t="shared" si="7"/>
        <v>0</v>
      </c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1:51">
      <c r="A27" s="20" t="s">
        <v>65</v>
      </c>
      <c r="B27" s="21" t="s">
        <v>46</v>
      </c>
      <c r="C27" s="21">
        <v>11.831</v>
      </c>
      <c r="D27" s="21"/>
      <c r="E27" s="21"/>
      <c r="F27" s="22">
        <v>11.831</v>
      </c>
      <c r="G27" s="8">
        <v>0</v>
      </c>
      <c r="H27" s="7">
        <v>150</v>
      </c>
      <c r="I27" s="7" t="s">
        <v>37</v>
      </c>
      <c r="J27" s="7"/>
      <c r="K27" s="7">
        <v>10.5</v>
      </c>
      <c r="L27" s="7">
        <f t="shared" si="2"/>
        <v>-10.5</v>
      </c>
      <c r="M27" s="7"/>
      <c r="N27" s="7"/>
      <c r="O27" s="7"/>
      <c r="P27" s="7">
        <f t="shared" si="3"/>
        <v>0</v>
      </c>
      <c r="Q27" s="27"/>
      <c r="R27" s="28">
        <f t="shared" si="6"/>
        <v>0</v>
      </c>
      <c r="S27" s="27"/>
      <c r="T27" s="7"/>
      <c r="U27" s="2" t="e">
        <f t="shared" si="5"/>
        <v>#DIV/0!</v>
      </c>
      <c r="V27" s="7" t="e">
        <f t="shared" si="4"/>
        <v>#DIV/0!</v>
      </c>
      <c r="W27" s="7">
        <v>-0.95199999999999996</v>
      </c>
      <c r="X27" s="7">
        <v>0.46600000000000003</v>
      </c>
      <c r="Y27" s="7">
        <v>1.954</v>
      </c>
      <c r="Z27" s="7">
        <v>1.393</v>
      </c>
      <c r="AA27" s="7">
        <v>1.216</v>
      </c>
      <c r="AB27" s="7">
        <v>0</v>
      </c>
      <c r="AC27" s="7">
        <v>0</v>
      </c>
      <c r="AD27" s="7">
        <v>-0.62560000000000004</v>
      </c>
      <c r="AE27" s="7">
        <v>0.54</v>
      </c>
      <c r="AF27" s="7">
        <v>1.7876000000000001</v>
      </c>
      <c r="AG27" s="30" t="s">
        <v>38</v>
      </c>
      <c r="AH27" s="2">
        <f t="shared" si="7"/>
        <v>0</v>
      </c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</row>
    <row r="28" spans="1:51">
      <c r="A28" s="12" t="s">
        <v>66</v>
      </c>
      <c r="B28" s="13" t="s">
        <v>46</v>
      </c>
      <c r="C28" s="13">
        <v>9.9450000000000003</v>
      </c>
      <c r="D28" s="13"/>
      <c r="E28" s="13"/>
      <c r="F28" s="14">
        <v>9.9450000000000003</v>
      </c>
      <c r="G28" s="8">
        <v>0</v>
      </c>
      <c r="H28" s="7">
        <v>180</v>
      </c>
      <c r="I28" s="7" t="s">
        <v>67</v>
      </c>
      <c r="J28" s="7" t="s">
        <v>65</v>
      </c>
      <c r="K28" s="7">
        <v>7</v>
      </c>
      <c r="L28" s="7">
        <f t="shared" si="2"/>
        <v>-7</v>
      </c>
      <c r="M28" s="7"/>
      <c r="N28" s="7"/>
      <c r="O28" s="7"/>
      <c r="P28" s="7">
        <f t="shared" si="3"/>
        <v>0</v>
      </c>
      <c r="Q28" s="27"/>
      <c r="R28" s="28">
        <f t="shared" si="6"/>
        <v>0</v>
      </c>
      <c r="S28" s="27"/>
      <c r="T28" s="7"/>
      <c r="U28" s="2" t="e">
        <f t="shared" si="5"/>
        <v>#DIV/0!</v>
      </c>
      <c r="V28" s="7" t="e">
        <f t="shared" si="4"/>
        <v>#DIV/0!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30" t="s">
        <v>38</v>
      </c>
      <c r="AH28" s="2">
        <f t="shared" si="7"/>
        <v>0</v>
      </c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</row>
    <row r="29" spans="1:51">
      <c r="A29" s="2" t="s">
        <v>68</v>
      </c>
      <c r="B29" s="2" t="s">
        <v>36</v>
      </c>
      <c r="C29" s="2">
        <v>217</v>
      </c>
      <c r="D29" s="2">
        <v>26</v>
      </c>
      <c r="E29" s="2">
        <v>181</v>
      </c>
      <c r="F29" s="2">
        <v>8</v>
      </c>
      <c r="G29" s="3">
        <v>0.1</v>
      </c>
      <c r="H29" s="2">
        <v>60</v>
      </c>
      <c r="I29" s="2">
        <v>8444170</v>
      </c>
      <c r="J29" s="2"/>
      <c r="K29" s="2">
        <v>223</v>
      </c>
      <c r="L29" s="2">
        <f t="shared" si="2"/>
        <v>-42</v>
      </c>
      <c r="M29" s="2"/>
      <c r="N29" s="2"/>
      <c r="O29" s="2"/>
      <c r="P29" s="2">
        <f t="shared" si="3"/>
        <v>36.200000000000003</v>
      </c>
      <c r="Q29" s="28">
        <f>10*P29-O29-F29</f>
        <v>354</v>
      </c>
      <c r="R29" s="28">
        <v>400</v>
      </c>
      <c r="S29" s="28">
        <v>500</v>
      </c>
      <c r="T29" s="2"/>
      <c r="U29" s="2">
        <f t="shared" si="5"/>
        <v>11.270718232044198</v>
      </c>
      <c r="V29" s="2">
        <f t="shared" si="4"/>
        <v>0.22099447513812154</v>
      </c>
      <c r="W29" s="2">
        <v>0</v>
      </c>
      <c r="X29" s="2">
        <v>-1.2</v>
      </c>
      <c r="Y29" s="2">
        <v>19.8</v>
      </c>
      <c r="Z29" s="2">
        <v>1.6</v>
      </c>
      <c r="AA29" s="2">
        <v>15</v>
      </c>
      <c r="AB29" s="2">
        <v>21.8</v>
      </c>
      <c r="AC29" s="2">
        <v>-1.6</v>
      </c>
      <c r="AD29" s="2">
        <v>0.2</v>
      </c>
      <c r="AE29" s="2">
        <v>5.4</v>
      </c>
      <c r="AF29" s="2">
        <v>31.8</v>
      </c>
      <c r="AG29" s="2"/>
      <c r="AH29" s="2">
        <f t="shared" si="7"/>
        <v>40</v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1:51">
      <c r="A30" s="9" t="s">
        <v>69</v>
      </c>
      <c r="B30" s="10" t="s">
        <v>46</v>
      </c>
      <c r="C30" s="10">
        <v>117.861</v>
      </c>
      <c r="D30" s="10">
        <v>6.6059999999999999</v>
      </c>
      <c r="E30" s="10">
        <v>66.063000000000002</v>
      </c>
      <c r="F30" s="11">
        <v>45.281999999999996</v>
      </c>
      <c r="G30" s="3">
        <v>1</v>
      </c>
      <c r="H30" s="2">
        <v>120</v>
      </c>
      <c r="I30" s="2">
        <v>5522704</v>
      </c>
      <c r="J30" s="2"/>
      <c r="K30" s="2">
        <v>69.5</v>
      </c>
      <c r="L30" s="2">
        <f t="shared" si="2"/>
        <v>-3.4369999999999976</v>
      </c>
      <c r="M30" s="2"/>
      <c r="N30" s="2"/>
      <c r="O30" s="2"/>
      <c r="P30" s="2">
        <f t="shared" si="3"/>
        <v>13.2126</v>
      </c>
      <c r="Q30" s="28">
        <f>20*(P30+P31)-O30-O31-F30-F31</f>
        <v>331.81799999999998</v>
      </c>
      <c r="R30" s="28">
        <f t="shared" si="6"/>
        <v>331.81799999999998</v>
      </c>
      <c r="S30" s="28"/>
      <c r="T30" s="2"/>
      <c r="U30" s="2">
        <f t="shared" si="5"/>
        <v>28.540938195358972</v>
      </c>
      <c r="V30" s="2">
        <f t="shared" si="4"/>
        <v>3.4271831433631532</v>
      </c>
      <c r="W30" s="2">
        <v>0.62760000000000005</v>
      </c>
      <c r="X30" s="2">
        <v>4.4231999999999996</v>
      </c>
      <c r="Y30" s="2">
        <v>8.6419999999999995</v>
      </c>
      <c r="Z30" s="2">
        <v>3.3834</v>
      </c>
      <c r="AA30" s="2">
        <v>9.5492000000000008</v>
      </c>
      <c r="AB30" s="2">
        <v>5.6120000000000001</v>
      </c>
      <c r="AC30" s="2">
        <v>5.6050000000000004</v>
      </c>
      <c r="AD30" s="2">
        <v>7.3958000000000004</v>
      </c>
      <c r="AE30" s="2">
        <v>7.2998000000000003</v>
      </c>
      <c r="AF30" s="2">
        <v>5.6769999999999996</v>
      </c>
      <c r="AG30" s="2"/>
      <c r="AH30" s="2">
        <f t="shared" si="7"/>
        <v>331.81799999999998</v>
      </c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1:51">
      <c r="A31" s="12" t="s">
        <v>70</v>
      </c>
      <c r="B31" s="13" t="s">
        <v>46</v>
      </c>
      <c r="C31" s="13">
        <v>147.57599999999999</v>
      </c>
      <c r="D31" s="13">
        <v>5.32</v>
      </c>
      <c r="E31" s="13">
        <v>51.911999999999999</v>
      </c>
      <c r="F31" s="14">
        <v>94.8</v>
      </c>
      <c r="G31" s="8">
        <v>0</v>
      </c>
      <c r="H31" s="7" t="e">
        <v>#N/A</v>
      </c>
      <c r="I31" s="7" t="s">
        <v>48</v>
      </c>
      <c r="J31" s="7" t="s">
        <v>69</v>
      </c>
      <c r="K31" s="7">
        <v>48.5</v>
      </c>
      <c r="L31" s="7">
        <f t="shared" si="2"/>
        <v>3.411999999999999</v>
      </c>
      <c r="M31" s="7"/>
      <c r="N31" s="7"/>
      <c r="O31" s="7"/>
      <c r="P31" s="7">
        <f t="shared" si="3"/>
        <v>10.382400000000001</v>
      </c>
      <c r="Q31" s="27"/>
      <c r="R31" s="28">
        <f t="shared" si="6"/>
        <v>0</v>
      </c>
      <c r="S31" s="27"/>
      <c r="T31" s="7"/>
      <c r="U31" s="2">
        <f t="shared" si="5"/>
        <v>9.1308368007397132</v>
      </c>
      <c r="V31" s="7">
        <f t="shared" si="4"/>
        <v>9.1308368007397132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/>
      <c r="AH31" s="2">
        <f t="shared" si="7"/>
        <v>0</v>
      </c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1:51">
      <c r="A32" s="2" t="s">
        <v>71</v>
      </c>
      <c r="B32" s="2" t="s">
        <v>36</v>
      </c>
      <c r="C32" s="2">
        <v>51</v>
      </c>
      <c r="D32" s="2">
        <v>3</v>
      </c>
      <c r="E32" s="2">
        <v>9</v>
      </c>
      <c r="F32" s="2">
        <v>45</v>
      </c>
      <c r="G32" s="3">
        <v>0.14000000000000001</v>
      </c>
      <c r="H32" s="2">
        <v>180</v>
      </c>
      <c r="I32" s="2">
        <v>9988391</v>
      </c>
      <c r="J32" s="2"/>
      <c r="K32" s="2">
        <v>9</v>
      </c>
      <c r="L32" s="2">
        <f t="shared" si="2"/>
        <v>0</v>
      </c>
      <c r="M32" s="2"/>
      <c r="N32" s="2"/>
      <c r="O32" s="2">
        <v>10</v>
      </c>
      <c r="P32" s="2">
        <f t="shared" si="3"/>
        <v>1.8</v>
      </c>
      <c r="Q32" s="28"/>
      <c r="R32" s="28">
        <f t="shared" si="6"/>
        <v>0</v>
      </c>
      <c r="S32" s="28"/>
      <c r="T32" s="2"/>
      <c r="U32" s="2">
        <f t="shared" si="5"/>
        <v>30.555555555555554</v>
      </c>
      <c r="V32" s="2">
        <f t="shared" si="4"/>
        <v>30.555555555555554</v>
      </c>
      <c r="W32" s="2">
        <v>3</v>
      </c>
      <c r="X32" s="2">
        <v>3</v>
      </c>
      <c r="Y32" s="2">
        <v>1.4</v>
      </c>
      <c r="Z32" s="2">
        <v>1.6</v>
      </c>
      <c r="AA32" s="2">
        <v>3.6</v>
      </c>
      <c r="AB32" s="2">
        <v>2.8</v>
      </c>
      <c r="AC32" s="2">
        <v>2.6</v>
      </c>
      <c r="AD32" s="2">
        <v>4</v>
      </c>
      <c r="AE32" s="2">
        <v>2.2000000000000002</v>
      </c>
      <c r="AF32" s="2">
        <v>1.2</v>
      </c>
      <c r="AG32" s="32" t="s">
        <v>59</v>
      </c>
      <c r="AH32" s="2">
        <f t="shared" si="7"/>
        <v>0</v>
      </c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1:51">
      <c r="A33" s="2" t="s">
        <v>72</v>
      </c>
      <c r="B33" s="2" t="s">
        <v>36</v>
      </c>
      <c r="C33" s="2">
        <v>239</v>
      </c>
      <c r="D33" s="2">
        <v>5</v>
      </c>
      <c r="E33" s="2">
        <v>119</v>
      </c>
      <c r="F33" s="2">
        <v>118</v>
      </c>
      <c r="G33" s="3">
        <v>0.18</v>
      </c>
      <c r="H33" s="2">
        <v>270</v>
      </c>
      <c r="I33" s="2">
        <v>9988681</v>
      </c>
      <c r="J33" s="2"/>
      <c r="K33" s="2">
        <v>118</v>
      </c>
      <c r="L33" s="2">
        <f t="shared" si="2"/>
        <v>1</v>
      </c>
      <c r="M33" s="2"/>
      <c r="N33" s="2"/>
      <c r="O33" s="2"/>
      <c r="P33" s="2">
        <f t="shared" si="3"/>
        <v>23.8</v>
      </c>
      <c r="Q33" s="28">
        <f t="shared" ref="Q33" si="10">20*P33-O33-F33</f>
        <v>358</v>
      </c>
      <c r="R33" s="28">
        <f t="shared" si="6"/>
        <v>358</v>
      </c>
      <c r="S33" s="28"/>
      <c r="T33" s="2"/>
      <c r="U33" s="2">
        <f t="shared" si="5"/>
        <v>20</v>
      </c>
      <c r="V33" s="2">
        <f t="shared" si="4"/>
        <v>4.9579831932773111</v>
      </c>
      <c r="W33" s="2">
        <v>12.8</v>
      </c>
      <c r="X33" s="2">
        <v>11</v>
      </c>
      <c r="Y33" s="2">
        <v>10.199999999999999</v>
      </c>
      <c r="Z33" s="2">
        <v>6</v>
      </c>
      <c r="AA33" s="2">
        <v>18.399999999999999</v>
      </c>
      <c r="AB33" s="2">
        <v>11.8</v>
      </c>
      <c r="AC33" s="2">
        <v>12.6</v>
      </c>
      <c r="AD33" s="2">
        <v>20.8</v>
      </c>
      <c r="AE33" s="2">
        <v>13</v>
      </c>
      <c r="AF33" s="2">
        <v>9.8000000000000007</v>
      </c>
      <c r="AG33" s="2"/>
      <c r="AH33" s="2">
        <f t="shared" si="7"/>
        <v>64.44</v>
      </c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</row>
    <row r="34" spans="1:51">
      <c r="A34" s="2" t="s">
        <v>73</v>
      </c>
      <c r="B34" s="2" t="s">
        <v>46</v>
      </c>
      <c r="C34" s="2">
        <v>60.7</v>
      </c>
      <c r="D34" s="2">
        <v>27.285</v>
      </c>
      <c r="E34" s="2">
        <v>60.456000000000003</v>
      </c>
      <c r="F34" s="2">
        <v>15.694000000000001</v>
      </c>
      <c r="G34" s="3">
        <v>1</v>
      </c>
      <c r="H34" s="2">
        <v>120</v>
      </c>
      <c r="I34" s="2">
        <v>8785198</v>
      </c>
      <c r="J34" s="2"/>
      <c r="K34" s="2">
        <v>68.400000000000006</v>
      </c>
      <c r="L34" s="2">
        <f t="shared" si="2"/>
        <v>-7.9440000000000026</v>
      </c>
      <c r="M34" s="2"/>
      <c r="N34" s="2"/>
      <c r="O34" s="2">
        <v>300</v>
      </c>
      <c r="P34" s="2">
        <f t="shared" si="3"/>
        <v>12.091200000000001</v>
      </c>
      <c r="Q34" s="28"/>
      <c r="R34" s="28">
        <f t="shared" si="6"/>
        <v>0</v>
      </c>
      <c r="S34" s="28"/>
      <c r="T34" s="2"/>
      <c r="U34" s="2">
        <f t="shared" si="5"/>
        <v>26.109401879052534</v>
      </c>
      <c r="V34" s="2">
        <f t="shared" si="4"/>
        <v>26.109401879052534</v>
      </c>
      <c r="W34" s="2">
        <v>19.334599999999998</v>
      </c>
      <c r="X34" s="2">
        <v>8.7347999999999999</v>
      </c>
      <c r="Y34" s="2">
        <v>8.1660000000000004</v>
      </c>
      <c r="Z34" s="2">
        <v>10.8248</v>
      </c>
      <c r="AA34" s="2">
        <v>7.6694000000000004</v>
      </c>
      <c r="AB34" s="2">
        <v>9.4207999999999998</v>
      </c>
      <c r="AC34" s="2">
        <v>8.0820000000000007</v>
      </c>
      <c r="AD34" s="2">
        <v>10.982799999999999</v>
      </c>
      <c r="AE34" s="2">
        <v>7.0452000000000004</v>
      </c>
      <c r="AF34" s="2">
        <v>2.6960000000000002</v>
      </c>
      <c r="AG34" s="2"/>
      <c r="AH34" s="2">
        <f t="shared" si="7"/>
        <v>0</v>
      </c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1:51">
      <c r="A35" s="2" t="s">
        <v>74</v>
      </c>
      <c r="B35" s="2" t="s">
        <v>36</v>
      </c>
      <c r="C35" s="2">
        <v>35</v>
      </c>
      <c r="D35" s="2">
        <v>39</v>
      </c>
      <c r="E35" s="2">
        <v>6</v>
      </c>
      <c r="F35" s="2">
        <v>2</v>
      </c>
      <c r="G35" s="3">
        <v>0.1</v>
      </c>
      <c r="H35" s="2">
        <v>60</v>
      </c>
      <c r="I35" s="2">
        <v>8444187</v>
      </c>
      <c r="J35" s="2"/>
      <c r="K35" s="2">
        <v>181</v>
      </c>
      <c r="L35" s="2">
        <f t="shared" si="2"/>
        <v>-175</v>
      </c>
      <c r="M35" s="2"/>
      <c r="N35" s="2"/>
      <c r="O35" s="2">
        <v>600</v>
      </c>
      <c r="P35" s="2">
        <f t="shared" si="3"/>
        <v>1.2</v>
      </c>
      <c r="Q35" s="28"/>
      <c r="R35" s="28">
        <f t="shared" si="6"/>
        <v>0</v>
      </c>
      <c r="S35" s="28"/>
      <c r="T35" s="2"/>
      <c r="U35" s="2">
        <f t="shared" si="5"/>
        <v>501.66666666666669</v>
      </c>
      <c r="V35" s="2">
        <f t="shared" si="4"/>
        <v>501.66666666666669</v>
      </c>
      <c r="W35" s="2">
        <v>50.6</v>
      </c>
      <c r="X35" s="2">
        <v>50</v>
      </c>
      <c r="Y35" s="2">
        <v>90</v>
      </c>
      <c r="Z35" s="2">
        <v>62.4</v>
      </c>
      <c r="AA35" s="2">
        <v>70.400000000000006</v>
      </c>
      <c r="AB35" s="2">
        <v>88.8</v>
      </c>
      <c r="AC35" s="2">
        <v>-0.6</v>
      </c>
      <c r="AD35" s="2">
        <v>5.4</v>
      </c>
      <c r="AE35" s="2">
        <v>57</v>
      </c>
      <c r="AF35" s="2">
        <v>63.6</v>
      </c>
      <c r="AG35" s="2"/>
      <c r="AH35" s="2">
        <f t="shared" si="7"/>
        <v>0</v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1:51">
      <c r="A36" s="2" t="s">
        <v>75</v>
      </c>
      <c r="B36" s="2" t="s">
        <v>36</v>
      </c>
      <c r="C36" s="2">
        <v>715</v>
      </c>
      <c r="D36" s="2">
        <v>85</v>
      </c>
      <c r="E36" s="2">
        <v>265</v>
      </c>
      <c r="F36" s="2">
        <v>452</v>
      </c>
      <c r="G36" s="3">
        <v>0.1</v>
      </c>
      <c r="H36" s="2">
        <v>90</v>
      </c>
      <c r="I36" s="2">
        <v>8444194</v>
      </c>
      <c r="J36" s="2"/>
      <c r="K36" s="2">
        <v>276</v>
      </c>
      <c r="L36" s="2">
        <f t="shared" si="2"/>
        <v>-11</v>
      </c>
      <c r="M36" s="2"/>
      <c r="N36" s="2"/>
      <c r="O36" s="2"/>
      <c r="P36" s="2">
        <f t="shared" si="3"/>
        <v>53</v>
      </c>
      <c r="Q36" s="28">
        <f>18*P36-O36-F36</f>
        <v>502</v>
      </c>
      <c r="R36" s="28">
        <f t="shared" si="6"/>
        <v>502</v>
      </c>
      <c r="S36" s="28"/>
      <c r="T36" s="2"/>
      <c r="U36" s="2">
        <f t="shared" si="5"/>
        <v>18</v>
      </c>
      <c r="V36" s="2">
        <f t="shared" si="4"/>
        <v>8.5283018867924536</v>
      </c>
      <c r="W36" s="2">
        <v>35.200000000000003</v>
      </c>
      <c r="X36" s="2">
        <v>26.2</v>
      </c>
      <c r="Y36" s="2">
        <v>63.2</v>
      </c>
      <c r="Z36" s="2">
        <v>47.2</v>
      </c>
      <c r="AA36" s="2">
        <v>42.2</v>
      </c>
      <c r="AB36" s="2">
        <v>56</v>
      </c>
      <c r="AC36" s="2">
        <v>-1</v>
      </c>
      <c r="AD36" s="2">
        <v>5</v>
      </c>
      <c r="AE36" s="2">
        <v>38</v>
      </c>
      <c r="AF36" s="2">
        <v>41.2</v>
      </c>
      <c r="AG36" s="2"/>
      <c r="AH36" s="2">
        <f t="shared" si="7"/>
        <v>50.2</v>
      </c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1">
      <c r="A37" s="9" t="s">
        <v>76</v>
      </c>
      <c r="B37" s="10" t="s">
        <v>36</v>
      </c>
      <c r="C37" s="10">
        <v>20</v>
      </c>
      <c r="D37" s="10">
        <v>19</v>
      </c>
      <c r="E37" s="10">
        <v>32</v>
      </c>
      <c r="F37" s="11">
        <v>7</v>
      </c>
      <c r="G37" s="3">
        <v>0.2</v>
      </c>
      <c r="H37" s="2">
        <v>120</v>
      </c>
      <c r="I37" s="2" t="s">
        <v>77</v>
      </c>
      <c r="J37" s="2"/>
      <c r="K37" s="2">
        <v>32</v>
      </c>
      <c r="L37" s="2">
        <f t="shared" si="2"/>
        <v>0</v>
      </c>
      <c r="M37" s="2"/>
      <c r="N37" s="2"/>
      <c r="O37" s="2">
        <v>10</v>
      </c>
      <c r="P37" s="2">
        <f t="shared" si="3"/>
        <v>6.4</v>
      </c>
      <c r="Q37" s="28">
        <f>20*(P37+P38)-O37-O38-F37-F38</f>
        <v>227</v>
      </c>
      <c r="R37" s="28">
        <f>S37</f>
        <v>300</v>
      </c>
      <c r="S37" s="28">
        <v>300</v>
      </c>
      <c r="T37" s="2"/>
      <c r="U37" s="2">
        <f t="shared" si="5"/>
        <v>49.53125</v>
      </c>
      <c r="V37" s="2">
        <f t="shared" si="4"/>
        <v>2.65625</v>
      </c>
      <c r="W37" s="2">
        <v>0.4</v>
      </c>
      <c r="X37" s="2">
        <v>1</v>
      </c>
      <c r="Y37" s="2">
        <v>0.6</v>
      </c>
      <c r="Z37" s="2">
        <v>6.4</v>
      </c>
      <c r="AA37" s="2">
        <v>10.199999999999999</v>
      </c>
      <c r="AB37" s="2">
        <v>10</v>
      </c>
      <c r="AC37" s="2">
        <v>4.5999999999999996</v>
      </c>
      <c r="AD37" s="2">
        <v>6.6</v>
      </c>
      <c r="AE37" s="2">
        <v>12</v>
      </c>
      <c r="AF37" s="2">
        <v>5.2</v>
      </c>
      <c r="AG37" s="2"/>
      <c r="AH37" s="2">
        <f t="shared" si="7"/>
        <v>60</v>
      </c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1:51">
      <c r="A38" s="12" t="s">
        <v>78</v>
      </c>
      <c r="B38" s="13" t="s">
        <v>36</v>
      </c>
      <c r="C38" s="13">
        <v>72</v>
      </c>
      <c r="D38" s="13">
        <v>17</v>
      </c>
      <c r="E38" s="13">
        <v>35</v>
      </c>
      <c r="F38" s="14">
        <v>24</v>
      </c>
      <c r="G38" s="8">
        <v>0</v>
      </c>
      <c r="H38" s="7" t="e">
        <v>#N/A</v>
      </c>
      <c r="I38" s="7" t="s">
        <v>48</v>
      </c>
      <c r="J38" s="7" t="s">
        <v>76</v>
      </c>
      <c r="K38" s="7">
        <v>40</v>
      </c>
      <c r="L38" s="7">
        <f t="shared" si="2"/>
        <v>-5</v>
      </c>
      <c r="M38" s="7"/>
      <c r="N38" s="7"/>
      <c r="O38" s="7"/>
      <c r="P38" s="7">
        <f t="shared" si="3"/>
        <v>7</v>
      </c>
      <c r="Q38" s="27"/>
      <c r="R38" s="28">
        <f t="shared" si="6"/>
        <v>0</v>
      </c>
      <c r="S38" s="27"/>
      <c r="T38" s="7"/>
      <c r="U38" s="2">
        <f t="shared" si="5"/>
        <v>3.4285714285714284</v>
      </c>
      <c r="V38" s="7">
        <f t="shared" si="4"/>
        <v>3.4285714285714284</v>
      </c>
      <c r="W38" s="7">
        <v>5.6</v>
      </c>
      <c r="X38" s="7">
        <v>6</v>
      </c>
      <c r="Y38" s="7">
        <v>6.6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/>
      <c r="AH38" s="2">
        <f t="shared" si="7"/>
        <v>0</v>
      </c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1">
      <c r="A39" s="9" t="s">
        <v>79</v>
      </c>
      <c r="B39" s="10" t="s">
        <v>46</v>
      </c>
      <c r="C39" s="10"/>
      <c r="D39" s="10"/>
      <c r="E39" s="10"/>
      <c r="F39" s="11"/>
      <c r="G39" s="3">
        <v>1</v>
      </c>
      <c r="H39" s="2">
        <v>120</v>
      </c>
      <c r="I39" s="2" t="s">
        <v>80</v>
      </c>
      <c r="J39" s="2"/>
      <c r="K39" s="2"/>
      <c r="L39" s="2">
        <f t="shared" si="2"/>
        <v>0</v>
      </c>
      <c r="M39" s="2"/>
      <c r="N39" s="2"/>
      <c r="O39" s="2"/>
      <c r="P39" s="2">
        <f t="shared" si="3"/>
        <v>0</v>
      </c>
      <c r="Q39" s="28">
        <f>20*(P39+P40)-O39-O40-F39-F40</f>
        <v>191.07</v>
      </c>
      <c r="R39" s="28">
        <v>250</v>
      </c>
      <c r="S39" s="28">
        <v>320</v>
      </c>
      <c r="T39" s="2"/>
      <c r="U39" s="2" t="e">
        <f t="shared" si="5"/>
        <v>#DIV/0!</v>
      </c>
      <c r="V39" s="2" t="e">
        <f t="shared" si="4"/>
        <v>#DIV/0!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0.81599999999999995</v>
      </c>
      <c r="AC39" s="2">
        <v>8.6942000000000004</v>
      </c>
      <c r="AD39" s="2">
        <v>6.9383999999999997</v>
      </c>
      <c r="AE39" s="2">
        <v>4.8259999999999996</v>
      </c>
      <c r="AF39" s="2">
        <v>5.9922000000000004</v>
      </c>
      <c r="AG39" s="2"/>
      <c r="AH39" s="2">
        <f t="shared" si="7"/>
        <v>250</v>
      </c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1:51">
      <c r="A40" s="12" t="s">
        <v>81</v>
      </c>
      <c r="B40" s="13" t="s">
        <v>46</v>
      </c>
      <c r="C40" s="13">
        <v>110.271</v>
      </c>
      <c r="D40" s="13">
        <v>55.234999999999999</v>
      </c>
      <c r="E40" s="13">
        <v>66.715000000000003</v>
      </c>
      <c r="F40" s="14">
        <v>75.790000000000006</v>
      </c>
      <c r="G40" s="8">
        <v>0</v>
      </c>
      <c r="H40" s="7" t="e">
        <v>#N/A</v>
      </c>
      <c r="I40" s="7" t="s">
        <v>48</v>
      </c>
      <c r="J40" s="7" t="s">
        <v>79</v>
      </c>
      <c r="K40" s="7">
        <v>81</v>
      </c>
      <c r="L40" s="7">
        <f t="shared" si="2"/>
        <v>-14.284999999999997</v>
      </c>
      <c r="M40" s="7"/>
      <c r="N40" s="7"/>
      <c r="O40" s="7"/>
      <c r="P40" s="7">
        <f t="shared" si="3"/>
        <v>13.343</v>
      </c>
      <c r="Q40" s="27"/>
      <c r="R40" s="28">
        <f t="shared" si="6"/>
        <v>0</v>
      </c>
      <c r="S40" s="27"/>
      <c r="T40" s="7"/>
      <c r="U40" s="2">
        <f t="shared" si="5"/>
        <v>5.6801319043693326</v>
      </c>
      <c r="V40" s="7">
        <f t="shared" si="4"/>
        <v>5.6801319043693326</v>
      </c>
      <c r="W40" s="7">
        <v>4.5532000000000004</v>
      </c>
      <c r="X40" s="7">
        <v>6.8734000000000002</v>
      </c>
      <c r="Y40" s="7">
        <v>8.8672000000000004</v>
      </c>
      <c r="Z40" s="7">
        <v>6.9223999999999997</v>
      </c>
      <c r="AA40" s="7">
        <v>8.6370000000000005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/>
      <c r="AH40" s="2">
        <f t="shared" si="7"/>
        <v>0</v>
      </c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1">
      <c r="A41" s="9" t="s">
        <v>82</v>
      </c>
      <c r="B41" s="10" t="s">
        <v>36</v>
      </c>
      <c r="C41" s="10">
        <v>8</v>
      </c>
      <c r="D41" s="10"/>
      <c r="E41" s="10">
        <v>2</v>
      </c>
      <c r="F41" s="11">
        <v>-1</v>
      </c>
      <c r="G41" s="3">
        <v>0.2</v>
      </c>
      <c r="H41" s="2">
        <v>120</v>
      </c>
      <c r="I41" s="2" t="s">
        <v>83</v>
      </c>
      <c r="J41" s="2"/>
      <c r="K41" s="2">
        <v>2</v>
      </c>
      <c r="L41" s="2">
        <f t="shared" si="2"/>
        <v>0</v>
      </c>
      <c r="M41" s="2"/>
      <c r="N41" s="2"/>
      <c r="O41" s="2">
        <v>30</v>
      </c>
      <c r="P41" s="2">
        <f t="shared" si="3"/>
        <v>0.4</v>
      </c>
      <c r="Q41" s="28">
        <f>20*(P41+P42)-O41-O42-F41-F42</f>
        <v>201</v>
      </c>
      <c r="R41" s="28">
        <f t="shared" si="6"/>
        <v>201</v>
      </c>
      <c r="S41" s="28"/>
      <c r="T41" s="2"/>
      <c r="U41" s="2">
        <f t="shared" si="5"/>
        <v>575</v>
      </c>
      <c r="V41" s="2">
        <f t="shared" si="4"/>
        <v>72.5</v>
      </c>
      <c r="W41" s="2">
        <v>0.4</v>
      </c>
      <c r="X41" s="2">
        <v>0.8</v>
      </c>
      <c r="Y41" s="2">
        <v>0.6</v>
      </c>
      <c r="Z41" s="2">
        <v>8.4</v>
      </c>
      <c r="AA41" s="2">
        <v>7.6</v>
      </c>
      <c r="AB41" s="2">
        <v>9.6</v>
      </c>
      <c r="AC41" s="2">
        <v>6.4</v>
      </c>
      <c r="AD41" s="2">
        <v>4.2</v>
      </c>
      <c r="AE41" s="2">
        <v>9.6</v>
      </c>
      <c r="AF41" s="2">
        <v>8.4</v>
      </c>
      <c r="AG41" s="2"/>
      <c r="AH41" s="2">
        <f t="shared" si="7"/>
        <v>40.200000000000003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1:51">
      <c r="A42" s="12" t="s">
        <v>84</v>
      </c>
      <c r="B42" s="13" t="s">
        <v>36</v>
      </c>
      <c r="C42" s="13">
        <v>128</v>
      </c>
      <c r="D42" s="13"/>
      <c r="E42" s="13">
        <v>69</v>
      </c>
      <c r="F42" s="14">
        <v>54</v>
      </c>
      <c r="G42" s="8">
        <v>0</v>
      </c>
      <c r="H42" s="7" t="e">
        <v>#N/A</v>
      </c>
      <c r="I42" s="7" t="s">
        <v>48</v>
      </c>
      <c r="J42" s="7" t="s">
        <v>82</v>
      </c>
      <c r="K42" s="7">
        <v>69</v>
      </c>
      <c r="L42" s="7">
        <f t="shared" si="2"/>
        <v>0</v>
      </c>
      <c r="M42" s="7"/>
      <c r="N42" s="7"/>
      <c r="O42" s="7"/>
      <c r="P42" s="7">
        <f t="shared" si="3"/>
        <v>13.8</v>
      </c>
      <c r="Q42" s="27"/>
      <c r="R42" s="28">
        <f t="shared" si="6"/>
        <v>0</v>
      </c>
      <c r="S42" s="27"/>
      <c r="T42" s="7"/>
      <c r="U42" s="2">
        <f t="shared" si="5"/>
        <v>3.9130434782608692</v>
      </c>
      <c r="V42" s="7">
        <f t="shared" si="4"/>
        <v>3.9130434782608692</v>
      </c>
      <c r="W42" s="7">
        <v>7.6</v>
      </c>
      <c r="X42" s="7">
        <v>3.4</v>
      </c>
      <c r="Y42" s="7">
        <v>10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/>
      <c r="AH42" s="2">
        <f t="shared" si="7"/>
        <v>0</v>
      </c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  <row r="43" spans="1:51">
      <c r="A43" s="9" t="s">
        <v>85</v>
      </c>
      <c r="B43" s="10" t="s">
        <v>46</v>
      </c>
      <c r="C43" s="10"/>
      <c r="D43" s="10"/>
      <c r="E43" s="10"/>
      <c r="F43" s="11"/>
      <c r="G43" s="3">
        <v>1</v>
      </c>
      <c r="H43" s="2">
        <v>120</v>
      </c>
      <c r="I43" s="2" t="s">
        <v>86</v>
      </c>
      <c r="J43" s="2"/>
      <c r="K43" s="2"/>
      <c r="L43" s="2">
        <f t="shared" si="2"/>
        <v>0</v>
      </c>
      <c r="M43" s="2"/>
      <c r="N43" s="2"/>
      <c r="O43" s="2"/>
      <c r="P43" s="2">
        <f t="shared" si="3"/>
        <v>0</v>
      </c>
      <c r="Q43" s="28">
        <f>20*(P43+P44)-O43-O44-F43-F44</f>
        <v>245.923</v>
      </c>
      <c r="R43" s="28">
        <v>400</v>
      </c>
      <c r="S43" s="28">
        <v>500</v>
      </c>
      <c r="T43" s="2"/>
      <c r="U43" s="2" t="e">
        <f t="shared" si="5"/>
        <v>#DIV/0!</v>
      </c>
      <c r="V43" s="2" t="e">
        <f t="shared" si="4"/>
        <v>#DIV/0!</v>
      </c>
      <c r="W43" s="2">
        <v>0</v>
      </c>
      <c r="X43" s="2">
        <v>-0.13800000000000001</v>
      </c>
      <c r="Y43" s="2">
        <v>0</v>
      </c>
      <c r="Z43" s="2">
        <v>-0.29199999999999998</v>
      </c>
      <c r="AA43" s="2">
        <v>-0.17799999999999999</v>
      </c>
      <c r="AB43" s="2">
        <v>14.836399999999999</v>
      </c>
      <c r="AC43" s="2">
        <v>9.8003999999999998</v>
      </c>
      <c r="AD43" s="2">
        <v>31.572399999999998</v>
      </c>
      <c r="AE43" s="2">
        <v>14.308400000000001</v>
      </c>
      <c r="AF43" s="2">
        <v>19.543600000000001</v>
      </c>
      <c r="AG43" s="2"/>
      <c r="AH43" s="2">
        <f t="shared" si="7"/>
        <v>400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  <row r="44" spans="1:51">
      <c r="A44" s="12" t="s">
        <v>87</v>
      </c>
      <c r="B44" s="13" t="s">
        <v>46</v>
      </c>
      <c r="C44" s="13">
        <v>244.078</v>
      </c>
      <c r="D44" s="13">
        <v>79.822999999999993</v>
      </c>
      <c r="E44" s="13">
        <v>96.25</v>
      </c>
      <c r="F44" s="14">
        <v>139.077</v>
      </c>
      <c r="G44" s="8">
        <v>0</v>
      </c>
      <c r="H44" s="7" t="e">
        <v>#N/A</v>
      </c>
      <c r="I44" s="7" t="s">
        <v>48</v>
      </c>
      <c r="J44" s="7" t="s">
        <v>85</v>
      </c>
      <c r="K44" s="7">
        <v>92.1</v>
      </c>
      <c r="L44" s="7">
        <f t="shared" si="2"/>
        <v>4.1500000000000057</v>
      </c>
      <c r="M44" s="7"/>
      <c r="N44" s="7"/>
      <c r="O44" s="7"/>
      <c r="P44" s="7">
        <f t="shared" si="3"/>
        <v>19.25</v>
      </c>
      <c r="Q44" s="27"/>
      <c r="R44" s="28">
        <f t="shared" si="6"/>
        <v>0</v>
      </c>
      <c r="S44" s="27"/>
      <c r="T44" s="7"/>
      <c r="U44" s="2">
        <f t="shared" si="5"/>
        <v>7.2247792207792205</v>
      </c>
      <c r="V44" s="7">
        <f t="shared" si="4"/>
        <v>7.2247792207792205</v>
      </c>
      <c r="W44" s="7">
        <v>17.6736</v>
      </c>
      <c r="X44" s="7">
        <v>22.838000000000001</v>
      </c>
      <c r="Y44" s="7">
        <v>24.6524</v>
      </c>
      <c r="Z44" s="7">
        <v>21.597999999999999</v>
      </c>
      <c r="AA44" s="7">
        <v>14.6584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/>
      <c r="AH44" s="2">
        <f t="shared" si="7"/>
        <v>0</v>
      </c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</row>
    <row r="45" spans="1:51">
      <c r="A45" s="23"/>
      <c r="B45" s="23"/>
      <c r="C45" s="23"/>
      <c r="D45" s="23"/>
      <c r="E45" s="23"/>
      <c r="F45" s="23"/>
      <c r="G45" s="24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</row>
    <row r="46" spans="1:51">
      <c r="A46" s="2" t="s">
        <v>88</v>
      </c>
      <c r="B46" s="2" t="s">
        <v>36</v>
      </c>
      <c r="C46" s="2">
        <v>663</v>
      </c>
      <c r="D46" s="2">
        <v>414</v>
      </c>
      <c r="E46" s="2">
        <v>232</v>
      </c>
      <c r="F46" s="2">
        <v>727</v>
      </c>
      <c r="G46" s="3">
        <v>0.18</v>
      </c>
      <c r="H46" s="2">
        <v>120</v>
      </c>
      <c r="I46" s="2"/>
      <c r="J46" s="2"/>
      <c r="K46" s="2">
        <v>232</v>
      </c>
      <c r="L46" s="2">
        <f>E46-K46</f>
        <v>0</v>
      </c>
      <c r="M46" s="2"/>
      <c r="N46" s="2"/>
      <c r="O46" s="2">
        <v>200</v>
      </c>
      <c r="P46" s="2">
        <f>E46/5</f>
        <v>46.4</v>
      </c>
      <c r="Q46" s="28"/>
      <c r="R46" s="28">
        <f t="shared" si="6"/>
        <v>0</v>
      </c>
      <c r="S46" s="28"/>
      <c r="T46" s="2"/>
      <c r="U46" s="2">
        <f t="shared" si="5"/>
        <v>19.978448275862071</v>
      </c>
      <c r="V46" s="2">
        <f>(F46+O46)/P46</f>
        <v>19.9784482758621</v>
      </c>
      <c r="W46" s="2">
        <v>53.8</v>
      </c>
      <c r="X46" s="2">
        <v>51.6</v>
      </c>
      <c r="Y46" s="2">
        <v>56.2</v>
      </c>
      <c r="Z46" s="2">
        <v>50.4</v>
      </c>
      <c r="AA46" s="2">
        <v>58.2</v>
      </c>
      <c r="AB46" s="2">
        <v>24.6</v>
      </c>
      <c r="AC46" s="2">
        <v>-0.2</v>
      </c>
      <c r="AD46" s="2">
        <v>2</v>
      </c>
      <c r="AE46" s="2">
        <v>22.8</v>
      </c>
      <c r="AF46" s="2">
        <v>50.2</v>
      </c>
      <c r="AG46" s="2">
        <v>2860</v>
      </c>
      <c r="AH46" s="2">
        <f t="shared" si="7"/>
        <v>0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</row>
    <row r="47" spans="1:51">
      <c r="A47" s="2" t="s">
        <v>89</v>
      </c>
      <c r="B47" s="2" t="s">
        <v>36</v>
      </c>
      <c r="C47" s="2">
        <v>1847</v>
      </c>
      <c r="D47" s="2">
        <v>935</v>
      </c>
      <c r="E47" s="2">
        <v>867</v>
      </c>
      <c r="F47" s="2">
        <v>1648</v>
      </c>
      <c r="G47" s="3">
        <v>0.18</v>
      </c>
      <c r="H47" s="2">
        <v>120</v>
      </c>
      <c r="I47" s="2"/>
      <c r="J47" s="2"/>
      <c r="K47" s="2">
        <v>879</v>
      </c>
      <c r="L47" s="2">
        <f>E47-K47</f>
        <v>-12</v>
      </c>
      <c r="M47" s="2"/>
      <c r="N47" s="2"/>
      <c r="O47" s="2"/>
      <c r="P47" s="2">
        <f>E47/5</f>
        <v>173.4</v>
      </c>
      <c r="Q47" s="28">
        <f t="shared" ref="Q47" si="11">20*P47-O47-F47</f>
        <v>1820</v>
      </c>
      <c r="R47" s="28">
        <f>S47</f>
        <v>2000</v>
      </c>
      <c r="S47" s="28">
        <v>2000</v>
      </c>
      <c r="T47" s="2"/>
      <c r="U47" s="2">
        <f t="shared" si="5"/>
        <v>21.038062283737023</v>
      </c>
      <c r="V47" s="2">
        <f>(F47+O47)/P47</f>
        <v>9.5040369088812007</v>
      </c>
      <c r="W47" s="2">
        <v>123</v>
      </c>
      <c r="X47" s="2">
        <v>153.19999999999999</v>
      </c>
      <c r="Y47" s="2">
        <v>146.19999999999999</v>
      </c>
      <c r="Z47" s="2">
        <v>196.8</v>
      </c>
      <c r="AA47" s="2">
        <v>46.4</v>
      </c>
      <c r="AB47" s="2">
        <v>206.8</v>
      </c>
      <c r="AC47" s="2">
        <v>209</v>
      </c>
      <c r="AD47" s="2">
        <v>149.6</v>
      </c>
      <c r="AE47" s="2">
        <v>158.6</v>
      </c>
      <c r="AF47" s="2">
        <v>145.19999999999999</v>
      </c>
      <c r="AG47" s="2">
        <v>2860</v>
      </c>
      <c r="AH47" s="2">
        <f t="shared" si="7"/>
        <v>360</v>
      </c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1:51">
      <c r="A48" s="2" t="s">
        <v>90</v>
      </c>
      <c r="B48" s="2" t="s">
        <v>36</v>
      </c>
      <c r="C48" s="2">
        <v>300</v>
      </c>
      <c r="D48" s="2">
        <v>161</v>
      </c>
      <c r="E48" s="2">
        <v>66</v>
      </c>
      <c r="F48" s="2">
        <v>390</v>
      </c>
      <c r="G48" s="3">
        <v>0.18</v>
      </c>
      <c r="H48" s="2"/>
      <c r="I48" s="2">
        <v>4421577</v>
      </c>
      <c r="J48" s="2"/>
      <c r="K48" s="2">
        <v>71</v>
      </c>
      <c r="L48" s="2">
        <f>E48-K48</f>
        <v>-5</v>
      </c>
      <c r="M48" s="2"/>
      <c r="N48" s="2"/>
      <c r="O48" s="2"/>
      <c r="P48" s="2">
        <f>E48/5</f>
        <v>13.2</v>
      </c>
      <c r="Q48" s="28"/>
      <c r="R48" s="28">
        <f t="shared" si="6"/>
        <v>0</v>
      </c>
      <c r="S48" s="28"/>
      <c r="T48" s="2"/>
      <c r="U48" s="2">
        <f t="shared" si="5"/>
        <v>29.545454545454547</v>
      </c>
      <c r="V48" s="2">
        <f>(F48+O48)/P48</f>
        <v>29.545454545454501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33" t="s">
        <v>59</v>
      </c>
      <c r="AH48" s="2">
        <f t="shared" si="7"/>
        <v>0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</row>
    <row r="49" spans="1:51">
      <c r="A49" s="2" t="s">
        <v>91</v>
      </c>
      <c r="B49" s="2" t="s">
        <v>36</v>
      </c>
      <c r="C49" s="2">
        <v>300</v>
      </c>
      <c r="D49" s="2">
        <v>161</v>
      </c>
      <c r="E49" s="2">
        <v>76</v>
      </c>
      <c r="F49" s="2">
        <v>380</v>
      </c>
      <c r="G49" s="3">
        <v>0.18</v>
      </c>
      <c r="H49" s="2"/>
      <c r="I49" s="2">
        <v>4421584</v>
      </c>
      <c r="J49" s="2"/>
      <c r="K49" s="2">
        <v>81</v>
      </c>
      <c r="L49" s="2">
        <f>E49-K49</f>
        <v>-5</v>
      </c>
      <c r="M49" s="2"/>
      <c r="N49" s="2"/>
      <c r="O49" s="2"/>
      <c r="P49" s="2">
        <f>E49/5</f>
        <v>15.2</v>
      </c>
      <c r="Q49" s="28"/>
      <c r="R49" s="28">
        <f t="shared" si="6"/>
        <v>0</v>
      </c>
      <c r="S49" s="28"/>
      <c r="T49" s="2"/>
      <c r="U49" s="2">
        <f t="shared" si="5"/>
        <v>25</v>
      </c>
      <c r="V49" s="2">
        <f>(F49+O49)/P49</f>
        <v>25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33" t="s">
        <v>59</v>
      </c>
      <c r="AH49" s="2">
        <f t="shared" si="7"/>
        <v>0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</row>
    <row r="50" spans="1:51">
      <c r="A50" s="2"/>
      <c r="B50" s="2"/>
      <c r="C50" s="2"/>
      <c r="D50" s="2"/>
      <c r="E50" s="2"/>
      <c r="F50" s="2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1:51">
      <c r="A51" s="2"/>
      <c r="B51" s="2"/>
      <c r="C51" s="2"/>
      <c r="D51" s="2"/>
      <c r="E51" s="2"/>
      <c r="F51" s="2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1:51">
      <c r="A52" s="2"/>
      <c r="B52" s="2"/>
      <c r="C52" s="2"/>
      <c r="D52" s="2"/>
      <c r="E52" s="2"/>
      <c r="F52" s="2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</row>
    <row r="53" spans="1:51">
      <c r="A53" s="2"/>
      <c r="B53" s="2"/>
      <c r="C53" s="2"/>
      <c r="D53" s="2"/>
      <c r="E53" s="2"/>
      <c r="F53" s="2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</row>
    <row r="54" spans="1:51">
      <c r="A54" s="2"/>
      <c r="B54" s="2"/>
      <c r="C54" s="2"/>
      <c r="D54" s="2"/>
      <c r="E54" s="2"/>
      <c r="F54" s="2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</row>
    <row r="55" spans="1:51">
      <c r="A55" s="2"/>
      <c r="B55" s="2"/>
      <c r="C55" s="2"/>
      <c r="D55" s="2"/>
      <c r="E55" s="2"/>
      <c r="F55" s="2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</row>
    <row r="56" spans="1:51">
      <c r="A56" s="2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</row>
    <row r="57" spans="1:51">
      <c r="A57" s="2"/>
      <c r="B57" s="2"/>
      <c r="C57" s="2"/>
      <c r="D57" s="2"/>
      <c r="E57" s="2"/>
      <c r="F57" s="2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</row>
    <row r="58" spans="1:51">
      <c r="A58" s="2"/>
      <c r="B58" s="2"/>
      <c r="C58" s="2"/>
      <c r="D58" s="2"/>
      <c r="E58" s="2"/>
      <c r="F58" s="2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</row>
    <row r="59" spans="1:51">
      <c r="A59" s="2"/>
      <c r="B59" s="2"/>
      <c r="C59" s="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</row>
    <row r="60" spans="1:51">
      <c r="A60" s="2"/>
      <c r="B60" s="2"/>
      <c r="C60" s="2"/>
      <c r="D60" s="2"/>
      <c r="E60" s="2"/>
      <c r="F60" s="2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1:51">
      <c r="A61" s="2"/>
      <c r="B61" s="2"/>
      <c r="C61" s="2"/>
      <c r="D61" s="2"/>
      <c r="E61" s="2"/>
      <c r="F61" s="2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</row>
    <row r="62" spans="1:51">
      <c r="A62" s="2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</row>
    <row r="63" spans="1:51">
      <c r="A63" s="2"/>
      <c r="B63" s="2"/>
      <c r="C63" s="2"/>
      <c r="D63" s="2"/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</row>
    <row r="64" spans="1:51">
      <c r="A64" s="2"/>
      <c r="B64" s="2"/>
      <c r="C64" s="2"/>
      <c r="D64" s="2"/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</row>
    <row r="65" spans="1:51">
      <c r="A65" s="2"/>
      <c r="B65" s="2"/>
      <c r="C65" s="2"/>
      <c r="D65" s="2"/>
      <c r="E65" s="2"/>
      <c r="F65" s="2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</row>
    <row r="66" spans="1:51">
      <c r="A66" s="2"/>
      <c r="B66" s="2"/>
      <c r="C66" s="2"/>
      <c r="D66" s="2"/>
      <c r="E66" s="2"/>
      <c r="F66" s="2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spans="1:51">
      <c r="A67" s="2"/>
      <c r="B67" s="2"/>
      <c r="C67" s="2"/>
      <c r="D67" s="2"/>
      <c r="E67" s="2"/>
      <c r="F67" s="2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</row>
    <row r="68" spans="1:51">
      <c r="A68" s="2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</row>
    <row r="69" spans="1:51">
      <c r="A69" s="2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</row>
    <row r="70" spans="1:51">
      <c r="A70" s="2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</row>
    <row r="71" spans="1:51">
      <c r="A71" s="2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</row>
    <row r="72" spans="1:51">
      <c r="A72" s="2"/>
      <c r="B72" s="2"/>
      <c r="C72" s="2"/>
      <c r="D72" s="2"/>
      <c r="E72" s="2"/>
      <c r="F72" s="2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</row>
    <row r="73" spans="1:51">
      <c r="A73" s="2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</row>
    <row r="74" spans="1:51">
      <c r="A74" s="2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</row>
    <row r="75" spans="1:51">
      <c r="A75" s="2"/>
      <c r="B75" s="2"/>
      <c r="C75" s="2"/>
      <c r="D75" s="2"/>
      <c r="E75" s="2"/>
      <c r="F75" s="2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</row>
    <row r="76" spans="1:51">
      <c r="A76" s="2"/>
      <c r="B76" s="2"/>
      <c r="C76" s="2"/>
      <c r="D76" s="2"/>
      <c r="E76" s="2"/>
      <c r="F76" s="2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</row>
    <row r="77" spans="1:51">
      <c r="A77" s="2"/>
      <c r="B77" s="2"/>
      <c r="C77" s="2"/>
      <c r="D77" s="2"/>
      <c r="E77" s="2"/>
      <c r="F77" s="2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</row>
    <row r="78" spans="1:51">
      <c r="A78" s="2"/>
      <c r="B78" s="2"/>
      <c r="C78" s="2"/>
      <c r="D78" s="2"/>
      <c r="E78" s="2"/>
      <c r="F78" s="2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</row>
    <row r="79" spans="1:51">
      <c r="A79" s="2"/>
      <c r="B79" s="2"/>
      <c r="C79" s="2"/>
      <c r="D79" s="2"/>
      <c r="E79" s="2"/>
      <c r="F79" s="2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</row>
    <row r="80" spans="1:51">
      <c r="A80" s="2"/>
      <c r="B80" s="2"/>
      <c r="C80" s="2"/>
      <c r="D80" s="2"/>
      <c r="E80" s="2"/>
      <c r="F80" s="2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</row>
    <row r="81" spans="1:51">
      <c r="A81" s="2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</row>
    <row r="82" spans="1:51">
      <c r="A82" s="2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</row>
    <row r="83" spans="1:51">
      <c r="A83" s="2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</row>
    <row r="84" spans="1:51">
      <c r="A84" s="2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</row>
    <row r="85" spans="1:51">
      <c r="A85" s="2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</row>
    <row r="86" spans="1:51">
      <c r="A86" s="2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</row>
    <row r="87" spans="1:51">
      <c r="A87" s="2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</row>
    <row r="88" spans="1:51">
      <c r="A88" s="2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</row>
    <row r="89" spans="1:51">
      <c r="A89" s="2"/>
      <c r="B89" s="2"/>
      <c r="C89" s="2"/>
      <c r="D89" s="2"/>
      <c r="E89" s="2"/>
      <c r="F89" s="2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</row>
    <row r="90" spans="1:51">
      <c r="A90" s="2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</row>
    <row r="91" spans="1:51">
      <c r="A91" s="2"/>
      <c r="B91" s="2"/>
      <c r="C91" s="2"/>
      <c r="D91" s="2"/>
      <c r="E91" s="2"/>
      <c r="F91" s="2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</row>
    <row r="92" spans="1:51">
      <c r="A92" s="2"/>
      <c r="B92" s="2"/>
      <c r="C92" s="2"/>
      <c r="D92" s="2"/>
      <c r="E92" s="2"/>
      <c r="F92" s="2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</row>
    <row r="93" spans="1:51">
      <c r="A93" s="2"/>
      <c r="B93" s="2"/>
      <c r="C93" s="2"/>
      <c r="D93" s="2"/>
      <c r="E93" s="2"/>
      <c r="F93" s="2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</row>
    <row r="94" spans="1:51">
      <c r="A94" s="2"/>
      <c r="B94" s="2"/>
      <c r="C94" s="2"/>
      <c r="D94" s="2"/>
      <c r="E94" s="2"/>
      <c r="F94" s="2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</row>
    <row r="95" spans="1:51">
      <c r="A95" s="2"/>
      <c r="B95" s="2"/>
      <c r="C95" s="2"/>
      <c r="D95" s="2"/>
      <c r="E95" s="2"/>
      <c r="F95" s="2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</row>
    <row r="96" spans="1:51">
      <c r="A96" s="2"/>
      <c r="B96" s="2"/>
      <c r="C96" s="2"/>
      <c r="D96" s="2"/>
      <c r="E96" s="2"/>
      <c r="F96" s="2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</row>
    <row r="97" spans="1:51">
      <c r="A97" s="2"/>
      <c r="B97" s="2"/>
      <c r="C97" s="2"/>
      <c r="D97" s="2"/>
      <c r="E97" s="2"/>
      <c r="F97" s="2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</row>
    <row r="98" spans="1:51">
      <c r="A98" s="2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</row>
    <row r="99" spans="1:51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</row>
    <row r="100" spans="1:51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</row>
    <row r="101" spans="1:51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</row>
    <row r="102" spans="1:51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</row>
    <row r="103" spans="1:51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</row>
    <row r="104" spans="1:51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</row>
    <row r="105" spans="1:51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</row>
    <row r="106" spans="1:51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</row>
    <row r="107" spans="1:51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</row>
    <row r="108" spans="1:51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</row>
    <row r="109" spans="1:51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</row>
    <row r="110" spans="1:51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</row>
    <row r="111" spans="1:51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</row>
    <row r="112" spans="1:51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</row>
    <row r="113" spans="1:51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</row>
    <row r="114" spans="1:51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</row>
    <row r="115" spans="1:51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</row>
    <row r="116" spans="1:51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</row>
    <row r="117" spans="1:51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</row>
    <row r="118" spans="1:51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</row>
    <row r="119" spans="1:51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</row>
    <row r="120" spans="1:51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</row>
    <row r="121" spans="1:51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</row>
    <row r="122" spans="1:51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</row>
    <row r="123" spans="1:51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</row>
    <row r="124" spans="1:51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</row>
    <row r="125" spans="1:51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</row>
    <row r="126" spans="1:51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</row>
    <row r="127" spans="1:51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</row>
    <row r="128" spans="1:51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</row>
    <row r="129" spans="1:51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</row>
    <row r="130" spans="1:51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</row>
    <row r="131" spans="1:51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</row>
    <row r="132" spans="1:51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</row>
    <row r="133" spans="1:51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</row>
    <row r="134" spans="1:51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</row>
    <row r="135" spans="1:51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</row>
    <row r="136" spans="1:51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</row>
    <row r="137" spans="1:51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</row>
    <row r="138" spans="1:51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</row>
    <row r="139" spans="1:51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</row>
    <row r="140" spans="1:51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</row>
    <row r="141" spans="1:51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</row>
    <row r="142" spans="1:51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</row>
    <row r="143" spans="1:51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</row>
    <row r="144" spans="1:51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</row>
    <row r="145" spans="1:51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</row>
    <row r="146" spans="1:51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</row>
    <row r="147" spans="1:51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</row>
    <row r="148" spans="1:51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</row>
    <row r="149" spans="1:51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</row>
    <row r="150" spans="1:51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</row>
    <row r="151" spans="1:51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</row>
    <row r="152" spans="1:51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</row>
    <row r="153" spans="1:51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</row>
    <row r="154" spans="1:51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</row>
    <row r="155" spans="1:51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</row>
    <row r="156" spans="1:51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</row>
    <row r="157" spans="1:51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</row>
    <row r="158" spans="1:51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</row>
    <row r="159" spans="1:51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</row>
    <row r="160" spans="1:51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</row>
    <row r="161" spans="1:51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</row>
    <row r="162" spans="1:51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</row>
    <row r="163" spans="1:51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</row>
    <row r="164" spans="1:51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</row>
    <row r="165" spans="1:51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</row>
    <row r="166" spans="1:51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</row>
    <row r="167" spans="1:51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</row>
    <row r="168" spans="1:51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</row>
    <row r="169" spans="1:51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</row>
    <row r="170" spans="1:51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</row>
    <row r="171" spans="1:51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</row>
    <row r="172" spans="1:51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</row>
    <row r="173" spans="1:51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</row>
    <row r="174" spans="1:51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</row>
    <row r="175" spans="1:51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</row>
    <row r="176" spans="1:51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</row>
    <row r="177" spans="1:51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</row>
    <row r="178" spans="1:51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</row>
    <row r="179" spans="1:51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</row>
    <row r="180" spans="1:51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</row>
    <row r="181" spans="1:51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</row>
    <row r="182" spans="1:51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</row>
    <row r="183" spans="1:51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</row>
    <row r="184" spans="1:51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</row>
    <row r="185" spans="1:51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</row>
    <row r="186" spans="1:51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</row>
    <row r="187" spans="1:51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</row>
    <row r="188" spans="1:51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</row>
    <row r="189" spans="1:51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</row>
    <row r="190" spans="1:51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</row>
    <row r="191" spans="1:51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</row>
    <row r="192" spans="1:51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</row>
    <row r="193" spans="1:51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</row>
    <row r="194" spans="1:51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</row>
    <row r="195" spans="1:51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</row>
    <row r="196" spans="1:51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</row>
    <row r="197" spans="1:51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</row>
    <row r="198" spans="1:51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</row>
    <row r="199" spans="1:51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</row>
    <row r="200" spans="1:51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</row>
    <row r="201" spans="1:51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</row>
    <row r="202" spans="1:51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</row>
    <row r="203" spans="1:51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</row>
    <row r="204" spans="1:51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</row>
    <row r="205" spans="1:51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</row>
    <row r="206" spans="1:51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</row>
    <row r="207" spans="1:51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</row>
    <row r="208" spans="1:51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</row>
    <row r="209" spans="1:51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</row>
    <row r="210" spans="1:51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</row>
    <row r="211" spans="1:51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</row>
    <row r="212" spans="1:51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</row>
    <row r="213" spans="1:51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</row>
    <row r="214" spans="1:51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</row>
    <row r="215" spans="1:51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</row>
    <row r="216" spans="1:51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</row>
    <row r="217" spans="1:51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</row>
    <row r="218" spans="1:51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</row>
    <row r="219" spans="1:51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</row>
    <row r="220" spans="1:51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</row>
    <row r="221" spans="1:51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</row>
    <row r="222" spans="1:51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</row>
    <row r="223" spans="1:51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</row>
    <row r="224" spans="1:51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</row>
    <row r="225" spans="1:51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</row>
    <row r="226" spans="1:51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</row>
    <row r="227" spans="1:51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</row>
    <row r="228" spans="1:51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</row>
    <row r="229" spans="1:51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</row>
    <row r="230" spans="1:51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</row>
    <row r="231" spans="1:51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</row>
    <row r="232" spans="1:51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</row>
    <row r="233" spans="1:51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</row>
    <row r="234" spans="1:51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</row>
    <row r="235" spans="1:51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</row>
    <row r="236" spans="1:51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</row>
    <row r="237" spans="1:51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</row>
    <row r="238" spans="1:51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</row>
    <row r="239" spans="1:51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</row>
    <row r="240" spans="1:51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</row>
    <row r="241" spans="1:51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</row>
    <row r="242" spans="1:51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</row>
    <row r="243" spans="1:51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</row>
    <row r="244" spans="1:51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</row>
    <row r="245" spans="1:51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</row>
    <row r="246" spans="1:51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</row>
    <row r="247" spans="1:51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</row>
    <row r="248" spans="1:51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</row>
    <row r="249" spans="1:51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</row>
    <row r="250" spans="1:51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</row>
    <row r="251" spans="1:51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</row>
    <row r="252" spans="1:51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</row>
    <row r="253" spans="1:51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</row>
    <row r="254" spans="1:51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</row>
    <row r="255" spans="1:51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</row>
    <row r="256" spans="1:51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</row>
    <row r="257" spans="1:51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</row>
    <row r="258" spans="1:51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</row>
    <row r="259" spans="1:51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</row>
    <row r="260" spans="1:51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</row>
    <row r="261" spans="1:51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</row>
    <row r="262" spans="1:51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</row>
    <row r="263" spans="1:51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</row>
    <row r="264" spans="1:51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</row>
    <row r="265" spans="1:51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</row>
    <row r="266" spans="1:51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</row>
    <row r="267" spans="1:51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</row>
    <row r="268" spans="1:51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</row>
    <row r="269" spans="1:51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</row>
    <row r="270" spans="1:51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</row>
    <row r="271" spans="1:51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</row>
    <row r="272" spans="1:51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</row>
    <row r="273" spans="1:51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</row>
    <row r="274" spans="1:51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</row>
    <row r="275" spans="1:51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</row>
    <row r="276" spans="1:51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</row>
    <row r="277" spans="1:51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</row>
    <row r="278" spans="1:51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</row>
    <row r="279" spans="1:51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</row>
    <row r="280" spans="1:51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</row>
    <row r="281" spans="1:51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</row>
    <row r="282" spans="1:51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</row>
    <row r="283" spans="1:51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</row>
    <row r="284" spans="1:51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</row>
    <row r="285" spans="1:51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</row>
    <row r="286" spans="1:51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</row>
    <row r="287" spans="1:51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</row>
    <row r="288" spans="1:51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</row>
    <row r="289" spans="1:51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</row>
    <row r="290" spans="1:51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</row>
    <row r="291" spans="1:51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</row>
    <row r="292" spans="1:51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</row>
    <row r="293" spans="1:51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</row>
    <row r="294" spans="1:51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</row>
    <row r="295" spans="1:51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</row>
    <row r="296" spans="1:51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</row>
    <row r="297" spans="1:51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</row>
    <row r="298" spans="1:51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</row>
    <row r="299" spans="1:51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</row>
    <row r="300" spans="1:51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</row>
    <row r="301" spans="1:51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</row>
    <row r="302" spans="1:51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</row>
    <row r="303" spans="1:51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</row>
    <row r="304" spans="1:51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</row>
    <row r="305" spans="1:51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</row>
    <row r="306" spans="1:51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</row>
    <row r="307" spans="1:51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</row>
    <row r="308" spans="1:51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</row>
    <row r="309" spans="1:51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</row>
    <row r="310" spans="1:51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</row>
    <row r="311" spans="1:51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</row>
    <row r="312" spans="1:51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</row>
    <row r="313" spans="1:51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</row>
    <row r="314" spans="1:51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</row>
    <row r="315" spans="1:51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</row>
    <row r="316" spans="1:51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</row>
    <row r="317" spans="1:51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</row>
    <row r="318" spans="1:51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</row>
    <row r="319" spans="1:51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</row>
    <row r="320" spans="1:51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</row>
    <row r="321" spans="1:51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</row>
    <row r="322" spans="1:51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</row>
    <row r="323" spans="1:51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</row>
    <row r="324" spans="1:51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</row>
    <row r="325" spans="1:51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</row>
    <row r="326" spans="1:51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</row>
    <row r="327" spans="1:51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</row>
    <row r="328" spans="1:51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</row>
    <row r="329" spans="1:51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</row>
    <row r="330" spans="1:51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</row>
    <row r="331" spans="1:51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</row>
    <row r="332" spans="1:51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</row>
    <row r="333" spans="1:51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</row>
    <row r="334" spans="1:51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</row>
    <row r="335" spans="1:51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</row>
    <row r="336" spans="1:51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</row>
    <row r="337" spans="1:51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</row>
    <row r="338" spans="1:51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</row>
    <row r="339" spans="1:51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</row>
    <row r="340" spans="1:51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</row>
    <row r="341" spans="1:51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</row>
    <row r="342" spans="1:51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</row>
    <row r="343" spans="1:51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</row>
    <row r="344" spans="1:51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</row>
    <row r="345" spans="1:51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</row>
    <row r="346" spans="1:51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</row>
    <row r="347" spans="1:51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</row>
    <row r="348" spans="1:51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</row>
    <row r="349" spans="1:51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</row>
    <row r="350" spans="1:51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</row>
    <row r="351" spans="1:51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</row>
    <row r="352" spans="1:51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</row>
    <row r="353" spans="1:51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</row>
    <row r="354" spans="1:51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</row>
    <row r="355" spans="1:51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</row>
    <row r="356" spans="1:51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</row>
    <row r="357" spans="1:51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</row>
    <row r="358" spans="1:51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</row>
    <row r="359" spans="1:51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</row>
    <row r="360" spans="1:51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</row>
    <row r="361" spans="1:51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</row>
    <row r="362" spans="1:51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</row>
    <row r="363" spans="1:51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</row>
    <row r="364" spans="1:51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</row>
    <row r="365" spans="1:51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</row>
    <row r="366" spans="1:51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</row>
    <row r="367" spans="1:51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</row>
    <row r="368" spans="1:51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</row>
    <row r="369" spans="1:51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</row>
    <row r="370" spans="1:51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</row>
    <row r="371" spans="1:51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</row>
    <row r="372" spans="1:51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</row>
    <row r="373" spans="1:51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</row>
    <row r="374" spans="1:51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</row>
    <row r="375" spans="1:51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</row>
    <row r="376" spans="1:51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</row>
    <row r="377" spans="1:51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</row>
    <row r="378" spans="1:51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</row>
    <row r="379" spans="1:51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</row>
    <row r="380" spans="1:51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</row>
    <row r="381" spans="1:51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</row>
    <row r="382" spans="1:51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</row>
    <row r="383" spans="1:51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</row>
    <row r="384" spans="1:51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</row>
    <row r="385" spans="1:51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</row>
    <row r="386" spans="1:51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</row>
    <row r="387" spans="1:51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</row>
    <row r="388" spans="1:51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</row>
    <row r="389" spans="1:51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</row>
    <row r="390" spans="1:51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</row>
    <row r="391" spans="1:51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</row>
    <row r="392" spans="1:51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</row>
    <row r="393" spans="1:51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</row>
    <row r="394" spans="1:51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</row>
    <row r="395" spans="1:51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</row>
    <row r="396" spans="1:51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</row>
    <row r="397" spans="1:51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</row>
    <row r="398" spans="1:51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</row>
    <row r="399" spans="1:51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</row>
    <row r="400" spans="1:51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</row>
    <row r="401" spans="1:51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</row>
    <row r="402" spans="1:51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</row>
    <row r="403" spans="1:51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</row>
    <row r="404" spans="1:51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</row>
    <row r="405" spans="1:51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</row>
    <row r="406" spans="1:51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</row>
    <row r="407" spans="1:51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</row>
    <row r="408" spans="1:51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</row>
    <row r="409" spans="1:51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</row>
    <row r="410" spans="1:51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</row>
    <row r="411" spans="1:51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</row>
    <row r="412" spans="1:51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</row>
    <row r="413" spans="1:51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</row>
    <row r="414" spans="1:51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</row>
    <row r="415" spans="1:51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</row>
    <row r="416" spans="1:51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</row>
    <row r="417" spans="1:51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</row>
    <row r="418" spans="1:51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</row>
    <row r="419" spans="1:51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</row>
    <row r="420" spans="1:51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</row>
    <row r="421" spans="1:51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</row>
    <row r="422" spans="1:51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</row>
    <row r="423" spans="1:51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</row>
    <row r="424" spans="1:51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</row>
    <row r="425" spans="1:51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</row>
    <row r="426" spans="1:51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</row>
    <row r="427" spans="1:51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</row>
    <row r="428" spans="1:51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</row>
    <row r="429" spans="1:51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</row>
    <row r="430" spans="1:51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</row>
    <row r="431" spans="1:51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</row>
    <row r="432" spans="1:51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</row>
    <row r="433" spans="1:51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</row>
    <row r="434" spans="1:51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</row>
    <row r="435" spans="1:51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</row>
    <row r="436" spans="1:51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</row>
    <row r="437" spans="1:51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</row>
    <row r="438" spans="1:51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</row>
    <row r="439" spans="1:51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</row>
    <row r="440" spans="1:51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</row>
    <row r="441" spans="1:51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</row>
    <row r="442" spans="1:51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</row>
    <row r="443" spans="1:51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</row>
    <row r="444" spans="1:51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</row>
    <row r="445" spans="1:51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</row>
    <row r="446" spans="1:51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</row>
    <row r="447" spans="1:51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</row>
  </sheetData>
  <autoFilter ref="A3:AH44" xr:uid="{00000000-0009-0000-0000-000000000000}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2025-08-11T09:36:00Z</dcterms:created>
  <dcterms:modified xsi:type="dcterms:W3CDTF">2025-08-13T09:28:19Z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89AAD41CFEFC40B8ADF48ADC8C9F1090_12</vt:lpwstr>
  </property>
  <property fmtid="{D5CDD505-2E9C-101B-9397-08002B2CF9AE}" pid="3" name="KSOProductBuildVer">
    <vt:lpwstr>1049-12.2.0.21931</vt:lpwstr>
  </property>
</Properties>
</file>