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995B41F8-A06E-4C13-86DF-2EA1AB308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T18" i="1"/>
  <c r="AK18" i="1" s="1"/>
  <c r="T23" i="1"/>
  <c r="AK23" i="1" s="1"/>
  <c r="T30" i="1"/>
  <c r="AK30" i="1" s="1"/>
  <c r="T33" i="1"/>
  <c r="AK33" i="1" s="1"/>
  <c r="T42" i="1"/>
  <c r="AK42" i="1" s="1"/>
  <c r="T45" i="1"/>
  <c r="T54" i="1"/>
  <c r="AK54" i="1" s="1"/>
  <c r="T69" i="1"/>
  <c r="T79" i="1"/>
  <c r="AK79" i="1" s="1"/>
  <c r="T84" i="1"/>
  <c r="AK84" i="1" s="1"/>
  <c r="T89" i="1"/>
  <c r="AK89" i="1" s="1"/>
  <c r="T93" i="1"/>
  <c r="T101" i="1"/>
  <c r="AK101" i="1" s="1"/>
  <c r="T102" i="1"/>
  <c r="AK102" i="1" s="1"/>
  <c r="T124" i="1"/>
  <c r="AK124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6" i="1"/>
  <c r="AK16" i="1"/>
  <c r="AK45" i="1"/>
  <c r="AK69" i="1"/>
  <c r="AK93" i="1"/>
  <c r="U5" i="1"/>
  <c r="AL5" i="1" l="1"/>
  <c r="S121" i="1"/>
  <c r="T121" i="1" s="1"/>
  <c r="AK121" i="1" s="1"/>
  <c r="S119" i="1"/>
  <c r="T119" i="1" s="1"/>
  <c r="AK119" i="1" s="1"/>
  <c r="S118" i="1"/>
  <c r="T118" i="1" s="1"/>
  <c r="AK118" i="1" s="1"/>
  <c r="S116" i="1"/>
  <c r="T116" i="1" s="1"/>
  <c r="AK116" i="1" s="1"/>
  <c r="S114" i="1"/>
  <c r="T114" i="1" s="1"/>
  <c r="AK114" i="1" s="1"/>
  <c r="S107" i="1"/>
  <c r="T107" i="1" s="1"/>
  <c r="AK107" i="1" s="1"/>
  <c r="S104" i="1"/>
  <c r="T104" i="1" s="1"/>
  <c r="AK104" i="1" s="1"/>
  <c r="S92" i="1"/>
  <c r="T92" i="1" s="1"/>
  <c r="AK92" i="1" s="1"/>
  <c r="S91" i="1"/>
  <c r="T91" i="1" s="1"/>
  <c r="AK91" i="1" s="1"/>
  <c r="S90" i="1"/>
  <c r="T90" i="1" s="1"/>
  <c r="AK90" i="1" s="1"/>
  <c r="S88" i="1"/>
  <c r="T88" i="1" s="1"/>
  <c r="AK88" i="1" s="1"/>
  <c r="S86" i="1"/>
  <c r="T86" i="1" s="1"/>
  <c r="AK86" i="1" s="1"/>
  <c r="S85" i="1"/>
  <c r="T85" i="1" s="1"/>
  <c r="AK85" i="1" s="1"/>
  <c r="S83" i="1"/>
  <c r="T83" i="1" s="1"/>
  <c r="AK83" i="1" s="1"/>
  <c r="S76" i="1"/>
  <c r="T76" i="1" s="1"/>
  <c r="AK76" i="1" s="1"/>
  <c r="S75" i="1"/>
  <c r="T75" i="1" s="1"/>
  <c r="AK75" i="1" s="1"/>
  <c r="S74" i="1"/>
  <c r="T74" i="1" s="1"/>
  <c r="AK74" i="1" s="1"/>
  <c r="S72" i="1"/>
  <c r="T72" i="1" s="1"/>
  <c r="AK72" i="1" s="1"/>
  <c r="S71" i="1"/>
  <c r="T71" i="1" s="1"/>
  <c r="AK71" i="1" s="1"/>
  <c r="S66" i="1"/>
  <c r="T66" i="1" s="1"/>
  <c r="AK66" i="1" s="1"/>
  <c r="S58" i="1"/>
  <c r="T58" i="1" s="1"/>
  <c r="AK58" i="1" s="1"/>
  <c r="S57" i="1"/>
  <c r="T57" i="1" s="1"/>
  <c r="AK57" i="1" s="1"/>
  <c r="S55" i="1"/>
  <c r="T55" i="1" s="1"/>
  <c r="AK55" i="1" s="1"/>
  <c r="S53" i="1"/>
  <c r="T53" i="1" s="1"/>
  <c r="AK53" i="1" s="1"/>
  <c r="S51" i="1"/>
  <c r="T51" i="1" s="1"/>
  <c r="AK51" i="1" s="1"/>
  <c r="S49" i="1"/>
  <c r="T49" i="1" s="1"/>
  <c r="AK49" i="1" s="1"/>
  <c r="S48" i="1"/>
  <c r="T48" i="1" s="1"/>
  <c r="AK48" i="1" s="1"/>
  <c r="S47" i="1"/>
  <c r="T47" i="1" s="1"/>
  <c r="AK47" i="1" s="1"/>
  <c r="S46" i="1"/>
  <c r="T46" i="1" s="1"/>
  <c r="AK46" i="1" s="1"/>
  <c r="S44" i="1"/>
  <c r="T44" i="1" s="1"/>
  <c r="AK44" i="1" s="1"/>
  <c r="S43" i="1"/>
  <c r="T43" i="1" s="1"/>
  <c r="AK43" i="1" s="1"/>
  <c r="S41" i="1"/>
  <c r="T41" i="1" s="1"/>
  <c r="AK41" i="1" s="1"/>
  <c r="S38" i="1"/>
  <c r="T38" i="1" s="1"/>
  <c r="AK38" i="1" s="1"/>
  <c r="S35" i="1"/>
  <c r="T35" i="1" s="1"/>
  <c r="AK35" i="1" s="1"/>
  <c r="S32" i="1"/>
  <c r="T32" i="1" s="1"/>
  <c r="AK32" i="1" s="1"/>
  <c r="S27" i="1"/>
  <c r="T27" i="1" s="1"/>
  <c r="AK27" i="1" s="1"/>
  <c r="S25" i="1"/>
  <c r="T25" i="1" s="1"/>
  <c r="AK25" i="1" s="1"/>
  <c r="S24" i="1"/>
  <c r="T24" i="1" s="1"/>
  <c r="AK24" i="1" s="1"/>
  <c r="S22" i="1"/>
  <c r="T22" i="1" s="1"/>
  <c r="AK22" i="1" s="1"/>
  <c r="S21" i="1"/>
  <c r="T21" i="1" s="1"/>
  <c r="AK21" i="1" s="1"/>
  <c r="S19" i="1"/>
  <c r="T19" i="1" s="1"/>
  <c r="AK19" i="1" s="1"/>
  <c r="S17" i="1"/>
  <c r="T17" i="1" s="1"/>
  <c r="AK17" i="1" s="1"/>
  <c r="S15" i="1"/>
  <c r="T15" i="1" s="1"/>
  <c r="AK15" i="1" s="1"/>
  <c r="S14" i="1"/>
  <c r="T14" i="1" s="1"/>
  <c r="AK14" i="1" s="1"/>
  <c r="S11" i="1"/>
  <c r="T11" i="1" s="1"/>
  <c r="AK11" i="1" s="1"/>
  <c r="S9" i="1"/>
  <c r="T9" i="1" s="1"/>
  <c r="AK9" i="1" s="1"/>
  <c r="S8" i="1"/>
  <c r="T8" i="1" s="1"/>
  <c r="AK8" i="1" s="1"/>
  <c r="S10" i="1"/>
  <c r="T10" i="1" s="1"/>
  <c r="AK10" i="1" s="1"/>
  <c r="S12" i="1"/>
  <c r="T12" i="1" s="1"/>
  <c r="AK12" i="1" s="1"/>
  <c r="S20" i="1"/>
  <c r="T20" i="1" s="1"/>
  <c r="AK20" i="1" s="1"/>
  <c r="S26" i="1"/>
  <c r="T26" i="1" s="1"/>
  <c r="AK26" i="1" s="1"/>
  <c r="S28" i="1"/>
  <c r="T28" i="1" s="1"/>
  <c r="AK28" i="1" s="1"/>
  <c r="S29" i="1"/>
  <c r="T29" i="1" s="1"/>
  <c r="AK29" i="1" s="1"/>
  <c r="S31" i="1"/>
  <c r="T31" i="1" s="1"/>
  <c r="AK31" i="1" s="1"/>
  <c r="S34" i="1"/>
  <c r="T34" i="1" s="1"/>
  <c r="AK34" i="1" s="1"/>
  <c r="S36" i="1"/>
  <c r="T36" i="1" s="1"/>
  <c r="AK36" i="1" s="1"/>
  <c r="S37" i="1"/>
  <c r="T37" i="1" s="1"/>
  <c r="AK37" i="1" s="1"/>
  <c r="S39" i="1"/>
  <c r="T39" i="1" s="1"/>
  <c r="AK39" i="1" s="1"/>
  <c r="S40" i="1"/>
  <c r="T40" i="1" s="1"/>
  <c r="AK40" i="1" s="1"/>
  <c r="S50" i="1"/>
  <c r="T50" i="1" s="1"/>
  <c r="AK50" i="1" s="1"/>
  <c r="S52" i="1"/>
  <c r="T52" i="1" s="1"/>
  <c r="AK52" i="1" s="1"/>
  <c r="S56" i="1"/>
  <c r="T56" i="1" s="1"/>
  <c r="AK56" i="1" s="1"/>
  <c r="S59" i="1"/>
  <c r="T59" i="1" s="1"/>
  <c r="AK59" i="1" s="1"/>
  <c r="S60" i="1"/>
  <c r="T60" i="1" s="1"/>
  <c r="AK60" i="1" s="1"/>
  <c r="S61" i="1"/>
  <c r="T61" i="1" s="1"/>
  <c r="AK61" i="1" s="1"/>
  <c r="S62" i="1"/>
  <c r="T62" i="1" s="1"/>
  <c r="AK62" i="1" s="1"/>
  <c r="S63" i="1"/>
  <c r="T63" i="1" s="1"/>
  <c r="AK63" i="1" s="1"/>
  <c r="S64" i="1"/>
  <c r="T64" i="1" s="1"/>
  <c r="AK64" i="1" s="1"/>
  <c r="S65" i="1"/>
  <c r="T65" i="1" s="1"/>
  <c r="AK65" i="1" s="1"/>
  <c r="S67" i="1"/>
  <c r="T67" i="1" s="1"/>
  <c r="AK67" i="1" s="1"/>
  <c r="S68" i="1"/>
  <c r="T68" i="1" s="1"/>
  <c r="AK68" i="1" s="1"/>
  <c r="S70" i="1"/>
  <c r="T70" i="1" s="1"/>
  <c r="AK70" i="1" s="1"/>
  <c r="S73" i="1"/>
  <c r="T73" i="1" s="1"/>
  <c r="AK73" i="1" s="1"/>
  <c r="S77" i="1"/>
  <c r="T77" i="1" s="1"/>
  <c r="AK77" i="1" s="1"/>
  <c r="S78" i="1"/>
  <c r="T78" i="1" s="1"/>
  <c r="AK78" i="1" s="1"/>
  <c r="S80" i="1"/>
  <c r="T80" i="1" s="1"/>
  <c r="AK80" i="1" s="1"/>
  <c r="S81" i="1"/>
  <c r="T81" i="1" s="1"/>
  <c r="AK81" i="1" s="1"/>
  <c r="S82" i="1"/>
  <c r="T82" i="1" s="1"/>
  <c r="AK82" i="1" s="1"/>
  <c r="S87" i="1"/>
  <c r="T87" i="1" s="1"/>
  <c r="AK87" i="1" s="1"/>
  <c r="S95" i="1"/>
  <c r="T95" i="1" s="1"/>
  <c r="AK95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S103" i="1"/>
  <c r="T103" i="1" s="1"/>
  <c r="AK103" i="1" s="1"/>
  <c r="S105" i="1"/>
  <c r="T105" i="1" s="1"/>
  <c r="AK105" i="1" s="1"/>
  <c r="S106" i="1"/>
  <c r="T106" i="1" s="1"/>
  <c r="AK106" i="1" s="1"/>
  <c r="S108" i="1"/>
  <c r="T108" i="1" s="1"/>
  <c r="AK108" i="1" s="1"/>
  <c r="S109" i="1"/>
  <c r="T109" i="1" s="1"/>
  <c r="AK109" i="1" s="1"/>
  <c r="S110" i="1"/>
  <c r="T110" i="1" s="1"/>
  <c r="AK110" i="1" s="1"/>
  <c r="S111" i="1"/>
  <c r="T111" i="1" s="1"/>
  <c r="AK111" i="1" s="1"/>
  <c r="S112" i="1"/>
  <c r="T112" i="1" s="1"/>
  <c r="AK112" i="1" s="1"/>
  <c r="S113" i="1"/>
  <c r="T113" i="1" s="1"/>
  <c r="AK113" i="1" s="1"/>
  <c r="S115" i="1"/>
  <c r="T115" i="1" s="1"/>
  <c r="AK115" i="1" s="1"/>
  <c r="S117" i="1"/>
  <c r="T117" i="1" s="1"/>
  <c r="AK117" i="1" s="1"/>
  <c r="S120" i="1"/>
  <c r="T120" i="1" s="1"/>
  <c r="AK120" i="1" s="1"/>
  <c r="S122" i="1"/>
  <c r="T122" i="1" s="1"/>
  <c r="AK122" i="1" s="1"/>
  <c r="S123" i="1"/>
  <c r="T123" i="1" s="1"/>
  <c r="AK123" i="1" s="1"/>
  <c r="S125" i="1"/>
  <c r="T125" i="1" s="1"/>
  <c r="AK125" i="1" s="1"/>
  <c r="S126" i="1"/>
  <c r="T126" i="1" s="1"/>
  <c r="AK126" i="1" s="1"/>
  <c r="S127" i="1"/>
  <c r="T127" i="1" s="1"/>
  <c r="AK127" i="1" s="1"/>
  <c r="S6" i="1"/>
  <c r="T6" i="1" s="1"/>
  <c r="S7" i="1"/>
  <c r="T7" i="1" s="1"/>
  <c r="AK7" i="1" s="1"/>
  <c r="AK6" i="1" l="1"/>
  <c r="M127" i="1"/>
  <c r="Q127" i="1" s="1"/>
  <c r="L127" i="1"/>
  <c r="M126" i="1"/>
  <c r="Q126" i="1" s="1"/>
  <c r="X126" i="1" s="1"/>
  <c r="L126" i="1"/>
  <c r="M125" i="1"/>
  <c r="Q125" i="1" s="1"/>
  <c r="L125" i="1"/>
  <c r="M124" i="1"/>
  <c r="Q124" i="1" s="1"/>
  <c r="X124" i="1" s="1"/>
  <c r="L124" i="1"/>
  <c r="M123" i="1"/>
  <c r="Q123" i="1" s="1"/>
  <c r="X123" i="1" s="1"/>
  <c r="L123" i="1"/>
  <c r="M122" i="1"/>
  <c r="Q122" i="1" s="1"/>
  <c r="Y122" i="1" s="1"/>
  <c r="L122" i="1"/>
  <c r="M121" i="1"/>
  <c r="Q121" i="1" s="1"/>
  <c r="Y121" i="1" s="1"/>
  <c r="L121" i="1"/>
  <c r="M120" i="1"/>
  <c r="Q120" i="1" s="1"/>
  <c r="X120" i="1" s="1"/>
  <c r="L120" i="1"/>
  <c r="M119" i="1"/>
  <c r="Q119" i="1" s="1"/>
  <c r="L119" i="1"/>
  <c r="M118" i="1"/>
  <c r="Q118" i="1" s="1"/>
  <c r="R118" i="1" s="1"/>
  <c r="L118" i="1"/>
  <c r="M117" i="1"/>
  <c r="Q117" i="1" s="1"/>
  <c r="L117" i="1"/>
  <c r="M116" i="1"/>
  <c r="Q116" i="1" s="1"/>
  <c r="L116" i="1"/>
  <c r="M115" i="1"/>
  <c r="Q115" i="1" s="1"/>
  <c r="L115" i="1"/>
  <c r="M114" i="1"/>
  <c r="Q114" i="1" s="1"/>
  <c r="Y114" i="1" s="1"/>
  <c r="L114" i="1"/>
  <c r="M113" i="1"/>
  <c r="Q113" i="1" s="1"/>
  <c r="L113" i="1"/>
  <c r="M112" i="1"/>
  <c r="Q112" i="1" s="1"/>
  <c r="X112" i="1" s="1"/>
  <c r="L112" i="1"/>
  <c r="M111" i="1"/>
  <c r="Q111" i="1" s="1"/>
  <c r="L111" i="1"/>
  <c r="M110" i="1"/>
  <c r="Q110" i="1" s="1"/>
  <c r="Y110" i="1" s="1"/>
  <c r="L110" i="1"/>
  <c r="M109" i="1"/>
  <c r="Q109" i="1" s="1"/>
  <c r="L109" i="1"/>
  <c r="M108" i="1"/>
  <c r="Q108" i="1" s="1"/>
  <c r="X108" i="1" s="1"/>
  <c r="L108" i="1"/>
  <c r="M107" i="1"/>
  <c r="Q107" i="1" s="1"/>
  <c r="R107" i="1" s="1"/>
  <c r="L107" i="1"/>
  <c r="M106" i="1"/>
  <c r="Q106" i="1" s="1"/>
  <c r="X106" i="1" s="1"/>
  <c r="L106" i="1"/>
  <c r="M105" i="1"/>
  <c r="Q105" i="1" s="1"/>
  <c r="L105" i="1"/>
  <c r="M104" i="1"/>
  <c r="Q104" i="1" s="1"/>
  <c r="Y104" i="1" s="1"/>
  <c r="L104" i="1"/>
  <c r="M103" i="1"/>
  <c r="Q103" i="1" s="1"/>
  <c r="X103" i="1" s="1"/>
  <c r="L103" i="1"/>
  <c r="M102" i="1"/>
  <c r="Q102" i="1" s="1"/>
  <c r="L102" i="1"/>
  <c r="M101" i="1"/>
  <c r="Q101" i="1" s="1"/>
  <c r="X101" i="1" s="1"/>
  <c r="L101" i="1"/>
  <c r="M100" i="1"/>
  <c r="Q100" i="1" s="1"/>
  <c r="Y100" i="1" s="1"/>
  <c r="L100" i="1"/>
  <c r="M99" i="1"/>
  <c r="Q99" i="1" s="1"/>
  <c r="X99" i="1" s="1"/>
  <c r="L99" i="1"/>
  <c r="M98" i="1"/>
  <c r="Q98" i="1" s="1"/>
  <c r="Y98" i="1" s="1"/>
  <c r="L98" i="1"/>
  <c r="M97" i="1"/>
  <c r="Q97" i="1" s="1"/>
  <c r="L97" i="1"/>
  <c r="M96" i="1"/>
  <c r="Q96" i="1" s="1"/>
  <c r="L96" i="1"/>
  <c r="M95" i="1"/>
  <c r="Q95" i="1" s="1"/>
  <c r="X95" i="1" s="1"/>
  <c r="L95" i="1"/>
  <c r="M94" i="1"/>
  <c r="Q94" i="1" s="1"/>
  <c r="L94" i="1"/>
  <c r="M93" i="1"/>
  <c r="Q93" i="1" s="1"/>
  <c r="X93" i="1" s="1"/>
  <c r="L93" i="1"/>
  <c r="M92" i="1"/>
  <c r="Q92" i="1" s="1"/>
  <c r="R92" i="1" s="1"/>
  <c r="L92" i="1"/>
  <c r="M91" i="1"/>
  <c r="Q91" i="1" s="1"/>
  <c r="R91" i="1" s="1"/>
  <c r="L91" i="1"/>
  <c r="M90" i="1"/>
  <c r="Q90" i="1" s="1"/>
  <c r="R90" i="1" s="1"/>
  <c r="L90" i="1"/>
  <c r="M89" i="1"/>
  <c r="Q89" i="1" s="1"/>
  <c r="X89" i="1" s="1"/>
  <c r="L89" i="1"/>
  <c r="M88" i="1"/>
  <c r="Q88" i="1" s="1"/>
  <c r="R88" i="1" s="1"/>
  <c r="L88" i="1"/>
  <c r="M87" i="1"/>
  <c r="Q87" i="1" s="1"/>
  <c r="L87" i="1"/>
  <c r="M86" i="1"/>
  <c r="Q86" i="1" s="1"/>
  <c r="R86" i="1" s="1"/>
  <c r="L86" i="1"/>
  <c r="F85" i="1"/>
  <c r="E85" i="1"/>
  <c r="L85" i="1" s="1"/>
  <c r="F84" i="1"/>
  <c r="F5" i="1" s="1"/>
  <c r="E84" i="1"/>
  <c r="L84" i="1" s="1"/>
  <c r="M83" i="1"/>
  <c r="Q83" i="1" s="1"/>
  <c r="Y83" i="1" s="1"/>
  <c r="L83" i="1"/>
  <c r="M82" i="1"/>
  <c r="Q82" i="1" s="1"/>
  <c r="X82" i="1" s="1"/>
  <c r="L82" i="1"/>
  <c r="E81" i="1"/>
  <c r="L81" i="1" s="1"/>
  <c r="M80" i="1"/>
  <c r="Q80" i="1" s="1"/>
  <c r="X80" i="1" s="1"/>
  <c r="L80" i="1"/>
  <c r="M79" i="1"/>
  <c r="Q79" i="1" s="1"/>
  <c r="X79" i="1" s="1"/>
  <c r="L79" i="1"/>
  <c r="M78" i="1"/>
  <c r="Q78" i="1" s="1"/>
  <c r="X78" i="1" s="1"/>
  <c r="L78" i="1"/>
  <c r="M77" i="1"/>
  <c r="Q77" i="1" s="1"/>
  <c r="X77" i="1" s="1"/>
  <c r="L77" i="1"/>
  <c r="M76" i="1"/>
  <c r="Q76" i="1" s="1"/>
  <c r="L76" i="1"/>
  <c r="M75" i="1"/>
  <c r="Q75" i="1" s="1"/>
  <c r="L75" i="1"/>
  <c r="M74" i="1"/>
  <c r="Q74" i="1" s="1"/>
  <c r="L74" i="1"/>
  <c r="M73" i="1"/>
  <c r="Q73" i="1" s="1"/>
  <c r="X73" i="1" s="1"/>
  <c r="L73" i="1"/>
  <c r="M72" i="1"/>
  <c r="Q72" i="1" s="1"/>
  <c r="R72" i="1" s="1"/>
  <c r="L72" i="1"/>
  <c r="M71" i="1"/>
  <c r="Q71" i="1" s="1"/>
  <c r="L71" i="1"/>
  <c r="M70" i="1"/>
  <c r="Q70" i="1" s="1"/>
  <c r="X70" i="1" s="1"/>
  <c r="L70" i="1"/>
  <c r="M69" i="1"/>
  <c r="Q69" i="1" s="1"/>
  <c r="L69" i="1"/>
  <c r="M68" i="1"/>
  <c r="Q68" i="1" s="1"/>
  <c r="X68" i="1" s="1"/>
  <c r="L68" i="1"/>
  <c r="M67" i="1"/>
  <c r="Q67" i="1" s="1"/>
  <c r="X67" i="1" s="1"/>
  <c r="L67" i="1"/>
  <c r="M66" i="1"/>
  <c r="Q66" i="1" s="1"/>
  <c r="R66" i="1" s="1"/>
  <c r="L66" i="1"/>
  <c r="M65" i="1"/>
  <c r="Q65" i="1" s="1"/>
  <c r="X65" i="1" s="1"/>
  <c r="L65" i="1"/>
  <c r="M64" i="1"/>
  <c r="Q64" i="1" s="1"/>
  <c r="X64" i="1" s="1"/>
  <c r="L64" i="1"/>
  <c r="M63" i="1"/>
  <c r="Q63" i="1" s="1"/>
  <c r="X63" i="1" s="1"/>
  <c r="L63" i="1"/>
  <c r="M62" i="1"/>
  <c r="Q62" i="1" s="1"/>
  <c r="X62" i="1" s="1"/>
  <c r="L62" i="1"/>
  <c r="M61" i="1"/>
  <c r="Q61" i="1" s="1"/>
  <c r="X61" i="1" s="1"/>
  <c r="L61" i="1"/>
  <c r="M60" i="1"/>
  <c r="Q60" i="1" s="1"/>
  <c r="X60" i="1" s="1"/>
  <c r="L60" i="1"/>
  <c r="M59" i="1"/>
  <c r="Q59" i="1" s="1"/>
  <c r="X59" i="1" s="1"/>
  <c r="L59" i="1"/>
  <c r="M58" i="1"/>
  <c r="Q58" i="1" s="1"/>
  <c r="L58" i="1"/>
  <c r="M57" i="1"/>
  <c r="Q57" i="1" s="1"/>
  <c r="L57" i="1"/>
  <c r="M56" i="1"/>
  <c r="Q56" i="1" s="1"/>
  <c r="X56" i="1" s="1"/>
  <c r="L56" i="1"/>
  <c r="M55" i="1"/>
  <c r="Q55" i="1" s="1"/>
  <c r="R55" i="1" s="1"/>
  <c r="L55" i="1"/>
  <c r="M54" i="1"/>
  <c r="Q54" i="1" s="1"/>
  <c r="X54" i="1" s="1"/>
  <c r="L54" i="1"/>
  <c r="M53" i="1"/>
  <c r="Q53" i="1" s="1"/>
  <c r="R53" i="1" s="1"/>
  <c r="L53" i="1"/>
  <c r="M52" i="1"/>
  <c r="Q52" i="1" s="1"/>
  <c r="X52" i="1" s="1"/>
  <c r="L52" i="1"/>
  <c r="M51" i="1"/>
  <c r="Q51" i="1" s="1"/>
  <c r="R51" i="1" s="1"/>
  <c r="L51" i="1"/>
  <c r="M50" i="1"/>
  <c r="Q50" i="1" s="1"/>
  <c r="X50" i="1" s="1"/>
  <c r="L50" i="1"/>
  <c r="M49" i="1"/>
  <c r="Q49" i="1" s="1"/>
  <c r="R49" i="1" s="1"/>
  <c r="L49" i="1"/>
  <c r="M48" i="1"/>
  <c r="Q48" i="1" s="1"/>
  <c r="L48" i="1"/>
  <c r="M47" i="1"/>
  <c r="Q47" i="1" s="1"/>
  <c r="L47" i="1"/>
  <c r="M46" i="1"/>
  <c r="Q46" i="1" s="1"/>
  <c r="L46" i="1"/>
  <c r="M45" i="1"/>
  <c r="Q45" i="1" s="1"/>
  <c r="X45" i="1" s="1"/>
  <c r="L45" i="1"/>
  <c r="M44" i="1"/>
  <c r="Q44" i="1" s="1"/>
  <c r="R44" i="1" s="1"/>
  <c r="L44" i="1"/>
  <c r="M43" i="1"/>
  <c r="Q43" i="1" s="1"/>
  <c r="L43" i="1"/>
  <c r="M42" i="1"/>
  <c r="Q42" i="1" s="1"/>
  <c r="L42" i="1"/>
  <c r="M41" i="1"/>
  <c r="Q41" i="1" s="1"/>
  <c r="R41" i="1" s="1"/>
  <c r="L41" i="1"/>
  <c r="M40" i="1"/>
  <c r="Q40" i="1" s="1"/>
  <c r="X40" i="1" s="1"/>
  <c r="L40" i="1"/>
  <c r="M39" i="1"/>
  <c r="Q39" i="1" s="1"/>
  <c r="X39" i="1" s="1"/>
  <c r="L39" i="1"/>
  <c r="M38" i="1"/>
  <c r="Q38" i="1" s="1"/>
  <c r="R38" i="1" s="1"/>
  <c r="L38" i="1"/>
  <c r="M37" i="1"/>
  <c r="Q37" i="1" s="1"/>
  <c r="X37" i="1" s="1"/>
  <c r="L37" i="1"/>
  <c r="M36" i="1"/>
  <c r="Q36" i="1" s="1"/>
  <c r="X36" i="1" s="1"/>
  <c r="L36" i="1"/>
  <c r="M35" i="1"/>
  <c r="Q35" i="1" s="1"/>
  <c r="R35" i="1" s="1"/>
  <c r="L35" i="1"/>
  <c r="M34" i="1"/>
  <c r="Q34" i="1" s="1"/>
  <c r="X34" i="1" s="1"/>
  <c r="L34" i="1"/>
  <c r="M33" i="1"/>
  <c r="Q33" i="1" s="1"/>
  <c r="R33" i="1" s="1"/>
  <c r="L33" i="1"/>
  <c r="M32" i="1"/>
  <c r="Q32" i="1" s="1"/>
  <c r="R32" i="1" s="1"/>
  <c r="L32" i="1"/>
  <c r="M31" i="1"/>
  <c r="Q31" i="1" s="1"/>
  <c r="X31" i="1" s="1"/>
  <c r="L31" i="1"/>
  <c r="M30" i="1"/>
  <c r="Q30" i="1" s="1"/>
  <c r="X30" i="1" s="1"/>
  <c r="L30" i="1"/>
  <c r="M29" i="1"/>
  <c r="Q29" i="1" s="1"/>
  <c r="X29" i="1" s="1"/>
  <c r="L29" i="1"/>
  <c r="M28" i="1"/>
  <c r="Q28" i="1" s="1"/>
  <c r="X28" i="1" s="1"/>
  <c r="L28" i="1"/>
  <c r="M27" i="1"/>
  <c r="Q27" i="1" s="1"/>
  <c r="R27" i="1" s="1"/>
  <c r="L27" i="1"/>
  <c r="M26" i="1"/>
  <c r="Q26" i="1" s="1"/>
  <c r="X26" i="1" s="1"/>
  <c r="L26" i="1"/>
  <c r="M25" i="1"/>
  <c r="Q25" i="1" s="1"/>
  <c r="R25" i="1" s="1"/>
  <c r="L25" i="1"/>
  <c r="M24" i="1"/>
  <c r="Q24" i="1" s="1"/>
  <c r="R24" i="1" s="1"/>
  <c r="L24" i="1"/>
  <c r="M23" i="1"/>
  <c r="Q23" i="1" s="1"/>
  <c r="X23" i="1" s="1"/>
  <c r="L23" i="1"/>
  <c r="M22" i="1"/>
  <c r="Q22" i="1" s="1"/>
  <c r="R22" i="1" s="1"/>
  <c r="L22" i="1"/>
  <c r="M21" i="1"/>
  <c r="Q21" i="1" s="1"/>
  <c r="R21" i="1" s="1"/>
  <c r="L21" i="1"/>
  <c r="M20" i="1"/>
  <c r="Q20" i="1" s="1"/>
  <c r="X20" i="1" s="1"/>
  <c r="L20" i="1"/>
  <c r="M19" i="1"/>
  <c r="Q19" i="1" s="1"/>
  <c r="L19" i="1"/>
  <c r="M18" i="1"/>
  <c r="Q18" i="1" s="1"/>
  <c r="L18" i="1"/>
  <c r="M17" i="1"/>
  <c r="Q17" i="1" s="1"/>
  <c r="R17" i="1" s="1"/>
  <c r="L17" i="1"/>
  <c r="M16" i="1"/>
  <c r="Q16" i="1" s="1"/>
  <c r="L16" i="1"/>
  <c r="M15" i="1"/>
  <c r="Q15" i="1" s="1"/>
  <c r="L15" i="1"/>
  <c r="M14" i="1"/>
  <c r="Q14" i="1" s="1"/>
  <c r="L14" i="1"/>
  <c r="M13" i="1"/>
  <c r="Q13" i="1" s="1"/>
  <c r="R13" i="1" s="1"/>
  <c r="S13" i="1" s="1"/>
  <c r="T13" i="1" s="1"/>
  <c r="AK13" i="1" s="1"/>
  <c r="L13" i="1"/>
  <c r="M12" i="1"/>
  <c r="Q12" i="1" s="1"/>
  <c r="X12" i="1" s="1"/>
  <c r="L12" i="1"/>
  <c r="M11" i="1"/>
  <c r="Q11" i="1" s="1"/>
  <c r="X11" i="1" s="1"/>
  <c r="L11" i="1"/>
  <c r="M10" i="1"/>
  <c r="Q10" i="1" s="1"/>
  <c r="X10" i="1" s="1"/>
  <c r="L10" i="1"/>
  <c r="M9" i="1"/>
  <c r="Q9" i="1" s="1"/>
  <c r="X9" i="1" s="1"/>
  <c r="L9" i="1"/>
  <c r="M8" i="1"/>
  <c r="L8" i="1"/>
  <c r="M7" i="1"/>
  <c r="Q7" i="1" s="1"/>
  <c r="X7" i="1" s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K5" i="1"/>
  <c r="Q8" i="1" l="1"/>
  <c r="X8" i="1" s="1"/>
  <c r="X98" i="1"/>
  <c r="X122" i="1"/>
  <c r="X13" i="1"/>
  <c r="X17" i="1"/>
  <c r="X21" i="1"/>
  <c r="X22" i="1"/>
  <c r="X24" i="1"/>
  <c r="X25" i="1"/>
  <c r="X27" i="1"/>
  <c r="X32" i="1"/>
  <c r="X33" i="1"/>
  <c r="X35" i="1"/>
  <c r="X38" i="1"/>
  <c r="X41" i="1"/>
  <c r="X44" i="1"/>
  <c r="X49" i="1"/>
  <c r="X51" i="1"/>
  <c r="X53" i="1"/>
  <c r="X55" i="1"/>
  <c r="X66" i="1"/>
  <c r="X72" i="1"/>
  <c r="X86" i="1"/>
  <c r="Y87" i="1"/>
  <c r="X87" i="1"/>
  <c r="X88" i="1"/>
  <c r="X90" i="1"/>
  <c r="X91" i="1"/>
  <c r="X92" i="1"/>
  <c r="Y97" i="1"/>
  <c r="X97" i="1"/>
  <c r="Y105" i="1"/>
  <c r="X105" i="1"/>
  <c r="X107" i="1"/>
  <c r="Y109" i="1"/>
  <c r="X109" i="1"/>
  <c r="Y111" i="1"/>
  <c r="X111" i="1"/>
  <c r="Y113" i="1"/>
  <c r="X113" i="1"/>
  <c r="Y115" i="1"/>
  <c r="X115" i="1"/>
  <c r="Y117" i="1"/>
  <c r="X117" i="1"/>
  <c r="X118" i="1"/>
  <c r="Y125" i="1"/>
  <c r="X125" i="1"/>
  <c r="Y127" i="1"/>
  <c r="X127" i="1"/>
  <c r="X110" i="1"/>
  <c r="X114" i="1"/>
  <c r="X100" i="1"/>
  <c r="R71" i="1"/>
  <c r="R74" i="1"/>
  <c r="L5" i="1"/>
  <c r="R83" i="1"/>
  <c r="R14" i="1"/>
  <c r="R18" i="1"/>
  <c r="R42" i="1"/>
  <c r="R75" i="1"/>
  <c r="Y86" i="1"/>
  <c r="Y96" i="1"/>
  <c r="R96" i="1"/>
  <c r="S96" i="1" s="1"/>
  <c r="T96" i="1" s="1"/>
  <c r="AK96" i="1" s="1"/>
  <c r="Y116" i="1"/>
  <c r="R116" i="1"/>
  <c r="R69" i="1"/>
  <c r="R94" i="1"/>
  <c r="S94" i="1" s="1"/>
  <c r="T94" i="1" s="1"/>
  <c r="AK94" i="1" s="1"/>
  <c r="R102" i="1"/>
  <c r="R16" i="1"/>
  <c r="R46" i="1"/>
  <c r="Y112" i="1"/>
  <c r="Y124" i="1"/>
  <c r="R15" i="1"/>
  <c r="R19" i="1"/>
  <c r="R43" i="1"/>
  <c r="R47" i="1"/>
  <c r="R57" i="1"/>
  <c r="R76" i="1"/>
  <c r="R121" i="1"/>
  <c r="R48" i="1"/>
  <c r="R58" i="1"/>
  <c r="R104" i="1"/>
  <c r="R119" i="1"/>
  <c r="E5" i="1"/>
  <c r="Y74" i="1"/>
  <c r="Y78" i="1"/>
  <c r="Y91" i="1"/>
  <c r="Y95" i="1"/>
  <c r="Y120" i="1"/>
  <c r="Y101" i="1"/>
  <c r="Y107" i="1"/>
  <c r="Y76" i="1"/>
  <c r="Y80" i="1"/>
  <c r="Y82" i="1"/>
  <c r="M84" i="1"/>
  <c r="M85" i="1"/>
  <c r="Q85" i="1" s="1"/>
  <c r="Y85" i="1" s="1"/>
  <c r="Y89" i="1"/>
  <c r="Y93" i="1"/>
  <c r="Y103" i="1"/>
  <c r="Y118" i="1"/>
  <c r="Y126" i="1"/>
  <c r="Y10" i="1"/>
  <c r="Y28" i="1"/>
  <c r="Y32" i="1"/>
  <c r="Y51" i="1"/>
  <c r="Y53" i="1"/>
  <c r="Y55" i="1"/>
  <c r="Y62" i="1"/>
  <c r="Y66" i="1"/>
  <c r="Y71" i="1"/>
  <c r="Y8" i="1"/>
  <c r="Y12" i="1"/>
  <c r="Y22" i="1"/>
  <c r="Y24" i="1"/>
  <c r="Y26" i="1"/>
  <c r="Y34" i="1"/>
  <c r="Y36" i="1"/>
  <c r="Y38" i="1"/>
  <c r="Y6" i="1"/>
  <c r="Y9" i="1"/>
  <c r="Y11" i="1"/>
  <c r="Y21" i="1"/>
  <c r="Y23" i="1"/>
  <c r="Y25" i="1"/>
  <c r="Y27" i="1"/>
  <c r="Y29" i="1"/>
  <c r="Y33" i="1"/>
  <c r="Y35" i="1"/>
  <c r="Y37" i="1"/>
  <c r="Y39" i="1"/>
  <c r="Y52" i="1"/>
  <c r="Y54" i="1"/>
  <c r="Y56" i="1"/>
  <c r="Y64" i="1"/>
  <c r="Y67" i="1"/>
  <c r="Y72" i="1"/>
  <c r="Y7" i="1"/>
  <c r="Y13" i="1"/>
  <c r="Y14" i="1"/>
  <c r="Y15" i="1"/>
  <c r="Y16" i="1"/>
  <c r="Y17" i="1"/>
  <c r="Y18" i="1"/>
  <c r="Y19" i="1"/>
  <c r="Y20" i="1"/>
  <c r="Y30" i="1"/>
  <c r="Y31" i="1"/>
  <c r="Y40" i="1"/>
  <c r="Y41" i="1"/>
  <c r="Y42" i="1"/>
  <c r="Y43" i="1"/>
  <c r="Y44" i="1"/>
  <c r="Y45" i="1"/>
  <c r="Y46" i="1"/>
  <c r="Y47" i="1"/>
  <c r="Y48" i="1"/>
  <c r="Y49" i="1"/>
  <c r="Y50" i="1"/>
  <c r="Y57" i="1"/>
  <c r="Y58" i="1"/>
  <c r="Y59" i="1"/>
  <c r="Y60" i="1"/>
  <c r="Y61" i="1"/>
  <c r="Y63" i="1"/>
  <c r="Y65" i="1"/>
  <c r="Y68" i="1"/>
  <c r="Y69" i="1"/>
  <c r="Y70" i="1"/>
  <c r="Y73" i="1"/>
  <c r="Y75" i="1"/>
  <c r="Y77" i="1"/>
  <c r="Y79" i="1"/>
  <c r="M81" i="1"/>
  <c r="Y88" i="1"/>
  <c r="Y90" i="1"/>
  <c r="Y92" i="1"/>
  <c r="Y94" i="1"/>
  <c r="Y99" i="1"/>
  <c r="Y102" i="1"/>
  <c r="Y106" i="1"/>
  <c r="Y108" i="1"/>
  <c r="Y119" i="1"/>
  <c r="Y123" i="1"/>
  <c r="T5" i="1" l="1"/>
  <c r="Q84" i="1"/>
  <c r="X84" i="1" s="1"/>
  <c r="X104" i="1"/>
  <c r="X48" i="1"/>
  <c r="X76" i="1"/>
  <c r="X47" i="1"/>
  <c r="X19" i="1"/>
  <c r="X46" i="1"/>
  <c r="X102" i="1"/>
  <c r="X69" i="1"/>
  <c r="X75" i="1"/>
  <c r="X18" i="1"/>
  <c r="X83" i="1"/>
  <c r="X74" i="1"/>
  <c r="X119" i="1"/>
  <c r="X58" i="1"/>
  <c r="X121" i="1"/>
  <c r="X57" i="1"/>
  <c r="X43" i="1"/>
  <c r="X15" i="1"/>
  <c r="X16" i="1"/>
  <c r="X94" i="1"/>
  <c r="X116" i="1"/>
  <c r="X96" i="1"/>
  <c r="X42" i="1"/>
  <c r="X14" i="1"/>
  <c r="X71" i="1"/>
  <c r="R85" i="1"/>
  <c r="Q81" i="1"/>
  <c r="X81" i="1" s="1"/>
  <c r="M5" i="1"/>
  <c r="Y84" i="1" l="1"/>
  <c r="X85" i="1"/>
  <c r="S5" i="1"/>
  <c r="R5" i="1"/>
  <c r="AK5" i="1"/>
  <c r="Y81" i="1"/>
  <c r="Q5" i="1"/>
</calcChain>
</file>

<file path=xl/sharedStrings.xml><?xml version="1.0" encoding="utf-8"?>
<sst xmlns="http://schemas.openxmlformats.org/spreadsheetml/2006/main" count="450" uniqueCount="182">
  <si>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</si>
  <si>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</si>
  <si>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</si>
  <si>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</si>
  <si>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</si>
  <si>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</si>
  <si>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</si>
  <si>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</si>
  <si>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</si>
  <si>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</si>
  <si>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</si>
  <si>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</si>
  <si>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</si>
  <si>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</si>
  <si>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</si>
  <si>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</si>
  <si>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</si>
  <si>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</si>
  <si>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</si>
  <si>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</si>
  <si>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</si>
  <si>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</si>
  <si>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</si>
  <si>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</si>
  <si>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</si>
  <si>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</si>
  <si>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</si>
  <si>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</si>
  <si>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</si>
  <si>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</si>
  <si>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</si>
  <si>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</si>
  <si>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</si>
  <si>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</si>
  <si>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</si>
  <si>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</si>
  <si>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</si>
  <si>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</si>
  <si>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</si>
  <si>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</si>
  <si>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</si>
  <si>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</si>
  <si>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</si>
  <si>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</si>
  <si>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</si>
  <si>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</si>
  <si>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</si>
  <si>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</si>
  <si>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</si>
  <si>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</si>
  <si>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</si>
  <si>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</si>
  <si>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</si>
  <si>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</si>
  <si>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</si>
  <si>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</si>
  <si>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</si>
  <si>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</si>
  <si>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</si>
  <si>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</si>
  <si>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</si>
  <si>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</si>
  <si>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</si>
  <si>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</si>
  <si>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</si>
  <si>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</si>
  <si>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</si>
  <si>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</si>
  <si>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</si>
  <si>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</si>
  <si>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</si>
  <si>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</si>
  <si>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</si>
  <si>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</si>
  <si>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</si>
  <si>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</si>
  <si>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</si>
  <si>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</si>
  <si>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</si>
  <si>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</si>
  <si>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</si>
  <si>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</si>
  <si>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</si>
  <si>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</si>
  <si>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</si>
  <si>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</si>
  <si>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</si>
  <si>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</si>
  <si>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</si>
  <si>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</si>
  <si>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</si>
  <si>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</si>
  <si>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</si>
  <si>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</si>
  <si>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</si>
  <si>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</si>
  <si>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</si>
  <si>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</si>
  <si>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</si>
  <si>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</si>
  <si>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</si>
  <si>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</si>
  <si>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</si>
  <si>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</si>
  <si>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</si>
  <si>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</si>
  <si>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</si>
  <si>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</si>
  <si>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</si>
  <si>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</si>
  <si>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</si>
  <si>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</si>
  <si>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</si>
  <si>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</si>
  <si>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</si>
  <si>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</si>
  <si>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</si>
  <si>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</si>
  <si>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</si>
  <si>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</si>
  <si>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</si>
  <si>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</si>
  <si>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</si>
  <si>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</si>
  <si>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</si>
  <si>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</si>
  <si>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</si>
  <si>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</si>
  <si>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</si>
  <si>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</si>
  <si>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</si>
  <si>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</si>
  <si>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</si>
  <si>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</si>
  <si>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</si>
  <si>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</si>
  <si>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</si>
  <si>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</si>
  <si>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</si>
  <si>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</si>
  <si>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</si>
  <si>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</si>
  <si>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</si>
  <si>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</si>
  <si>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</si>
  <si>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</si>
  <si>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</si>
  <si>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</si>
  <si>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</si>
  <si>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</si>
  <si>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</si>
  <si>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</si>
  <si>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</si>
  <si>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</si>
  <si>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</si>
  <si>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</si>
  <si>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</si>
  <si>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</si>
  <si>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</si>
  <si>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</si>
  <si>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</si>
  <si>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</si>
  <si>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</si>
  <si>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</si>
  <si>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</si>
  <si>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</si>
  <si>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7240 СЕРВЕЛАТ С АРОМ.ТРАВ. в/к в/у 0,31кг_209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</si>
  <si>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</si>
  <si>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</si>
  <si>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</si>
  <si>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</si>
  <si>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</si>
  <si>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</si>
  <si>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</si>
  <si>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</si>
  <si>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</si>
  <si>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</si>
  <si>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</si>
  <si>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итого</t>
  </si>
  <si>
    <t>заказ</t>
  </si>
  <si>
    <t>09,08,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</si>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</sst>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0" customWidth="1"/>
    <col min="22" max="22" width="7" customWidth="1"/>
    <col min="23" max="23" width="9" customWidth="1"/>
    <col min="24" max="25" width="5" customWidth="1"/>
    <col min="26" max="27" width="6" customWidth="1"/>
    <col min="28" max="28" width="6.140625" customWidth="1"/>
    <col min="29" max="35" width="6" customWidth="1"/>
    <col min="36" max="36" width="18.140625" customWidth="1"/>
    <col min="37" max="38" width="7" customWidth="1"/>
    <col min="39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178</v>
      </c>
      <c r="T3" s="2" t="s">
        <v>179</v>
      </c>
      <c r="U3" s="2" t="s">
        <v>179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 t="s">
        <v>180</v>
      </c>
      <c r="U4" s="10" t="s">
        <v>181</v>
      </c>
      <c r="V4" s="10"/>
      <c r="W4" s="10"/>
      <c r="X4" s="10"/>
      <c r="Y4" s="10"/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/>
      <c r="AK4" s="10" t="s">
        <v>180</v>
      </c>
      <c r="AL4" s="10" t="s">
        <v>181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SUM(E6:E488)</f>
        <v>25439.382999999994</v>
      </c>
      <c r="F5" s="3">
        <f>SUM(F6:F488)</f>
        <v>14833.235000000004</v>
      </c>
      <c r="G5" s="7"/>
      <c r="H5" s="10"/>
      <c r="I5" s="10"/>
      <c r="J5" s="10"/>
      <c r="K5" s="3">
        <f t="shared" ref="K5:V5" si="0">SUM(K6:K488)</f>
        <v>15906.84</v>
      </c>
      <c r="L5" s="3">
        <f t="shared" si="0"/>
        <v>9532.5429999999997</v>
      </c>
      <c r="M5" s="3">
        <f t="shared" si="0"/>
        <v>14589.399000000001</v>
      </c>
      <c r="N5" s="3">
        <f t="shared" si="0"/>
        <v>10849.983999999999</v>
      </c>
      <c r="O5" s="3">
        <f t="shared" si="0"/>
        <v>10145</v>
      </c>
      <c r="P5" s="3">
        <f t="shared" si="0"/>
        <v>5280</v>
      </c>
      <c r="Q5" s="3">
        <f t="shared" si="0"/>
        <v>2917.8797999999988</v>
      </c>
      <c r="R5" s="3">
        <f t="shared" si="0"/>
        <v>14193.959799999995</v>
      </c>
      <c r="S5" s="3">
        <f t="shared" si="0"/>
        <v>16377</v>
      </c>
      <c r="T5" s="3">
        <f t="shared" si="0"/>
        <v>10067</v>
      </c>
      <c r="U5" s="3">
        <f t="shared" ref="U5" si="1">SUM(U6:U488)</f>
        <v>6310</v>
      </c>
      <c r="V5" s="3">
        <f t="shared" si="0"/>
        <v>17100</v>
      </c>
      <c r="W5" s="10"/>
      <c r="X5" s="10"/>
      <c r="Y5" s="10"/>
      <c r="Z5" s="3">
        <f t="shared" ref="Z5:AI5" si="2">SUM(Z6:Z488)</f>
        <v>2957.3396000000007</v>
      </c>
      <c r="AA5" s="3">
        <f t="shared" si="2"/>
        <v>3131.3478</v>
      </c>
      <c r="AB5" s="3">
        <f t="shared" si="2"/>
        <v>2737.3494000000001</v>
      </c>
      <c r="AC5" s="3">
        <f t="shared" si="2"/>
        <v>2858.0877999999998</v>
      </c>
      <c r="AD5" s="3">
        <f t="shared" si="2"/>
        <v>2823.3943999999997</v>
      </c>
      <c r="AE5" s="3">
        <f t="shared" si="2"/>
        <v>2581.9853999999996</v>
      </c>
      <c r="AF5" s="3">
        <f t="shared" si="2"/>
        <v>3195.7255999999998</v>
      </c>
      <c r="AG5" s="3">
        <f t="shared" si="2"/>
        <v>2113.7952000000014</v>
      </c>
      <c r="AH5" s="3">
        <f t="shared" si="2"/>
        <v>2455.2417999999993</v>
      </c>
      <c r="AI5" s="3">
        <f t="shared" si="2"/>
        <v>2830.4797999999996</v>
      </c>
      <c r="AJ5" s="10"/>
      <c r="AK5" s="3">
        <f>SUM(AK6:AK488)</f>
        <v>4866.38</v>
      </c>
      <c r="AL5" s="3">
        <f>SUM(AL6:AL488)</f>
        <v>3112.9399999999996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1" t="s">
        <v>37</v>
      </c>
      <c r="B6" s="11" t="s">
        <v>38</v>
      </c>
      <c r="C6" s="11"/>
      <c r="D6" s="11">
        <v>15.256</v>
      </c>
      <c r="E6" s="11">
        <v>15.256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15.256</v>
      </c>
      <c r="M6" s="11">
        <f t="shared" ref="M6:M37" si="4">E6-N6</f>
        <v>0</v>
      </c>
      <c r="N6" s="11">
        <v>15.256</v>
      </c>
      <c r="O6" s="11"/>
      <c r="P6" s="11"/>
      <c r="Q6" s="11">
        <f t="shared" ref="Q6:Q37" si="5">M6/5</f>
        <v>0</v>
      </c>
      <c r="R6" s="13"/>
      <c r="S6" s="4">
        <f t="shared" ref="S6:S7" si="6">ROUND(R6,0)</f>
        <v>0</v>
      </c>
      <c r="T6" s="4">
        <f>S6-U6</f>
        <v>0</v>
      </c>
      <c r="U6" s="4"/>
      <c r="V6" s="13"/>
      <c r="W6" s="11"/>
      <c r="X6" s="10" t="e">
        <f t="shared" ref="X6:X7" si="7">(F6+O6+P6+S6)/Q6</f>
        <v>#DIV/0!</v>
      </c>
      <c r="Y6" s="11" t="e">
        <f t="shared" ref="Y6:Y37" si="8">(F6+O6+P6)/Q6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0">
        <f>G6*T6</f>
        <v>0</v>
      </c>
      <c r="AL6" s="10">
        <f>G6*U6</f>
        <v>0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1" t="s">
        <v>40</v>
      </c>
      <c r="B7" s="11" t="s">
        <v>38</v>
      </c>
      <c r="C7" s="11"/>
      <c r="D7" s="11">
        <v>39.747999999999998</v>
      </c>
      <c r="E7" s="11">
        <v>39.747999999999998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3"/>
        <v>39.747999999999998</v>
      </c>
      <c r="M7" s="11">
        <f t="shared" si="4"/>
        <v>0</v>
      </c>
      <c r="N7" s="11">
        <v>39.747999999999998</v>
      </c>
      <c r="O7" s="11"/>
      <c r="P7" s="11"/>
      <c r="Q7" s="11">
        <f t="shared" si="5"/>
        <v>0</v>
      </c>
      <c r="R7" s="13"/>
      <c r="S7" s="4">
        <f t="shared" si="6"/>
        <v>0</v>
      </c>
      <c r="T7" s="4">
        <f t="shared" ref="T7:T70" si="9">S7-U7</f>
        <v>0</v>
      </c>
      <c r="U7" s="4"/>
      <c r="V7" s="13"/>
      <c r="W7" s="11"/>
      <c r="X7" s="10" t="e">
        <f t="shared" si="7"/>
        <v>#DIV/0!</v>
      </c>
      <c r="Y7" s="11" t="e">
        <f t="shared" si="8"/>
        <v>#DIV/0!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0">
        <f t="shared" ref="AK7:AK70" si="10">G7*T7</f>
        <v>0</v>
      </c>
      <c r="AL7" s="10">
        <f t="shared" ref="AL7:AL70" si="11">G7*U7</f>
        <v>0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41</v>
      </c>
      <c r="B8" s="10" t="s">
        <v>42</v>
      </c>
      <c r="C8" s="10">
        <v>102</v>
      </c>
      <c r="D8" s="10">
        <v>760</v>
      </c>
      <c r="E8" s="10">
        <v>237</v>
      </c>
      <c r="F8" s="10">
        <v>427</v>
      </c>
      <c r="G8" s="7">
        <v>0.4</v>
      </c>
      <c r="H8" s="10">
        <v>60</v>
      </c>
      <c r="I8" s="10" t="s">
        <v>43</v>
      </c>
      <c r="J8" s="10"/>
      <c r="K8" s="10">
        <v>155</v>
      </c>
      <c r="L8" s="10">
        <f t="shared" si="3"/>
        <v>82</v>
      </c>
      <c r="M8" s="10">
        <f t="shared" si="4"/>
        <v>117</v>
      </c>
      <c r="N8" s="10">
        <v>120</v>
      </c>
      <c r="O8" s="10">
        <v>195</v>
      </c>
      <c r="P8" s="10">
        <v>150</v>
      </c>
      <c r="Q8" s="10">
        <f t="shared" si="5"/>
        <v>23.4</v>
      </c>
      <c r="R8" s="4"/>
      <c r="S8" s="4">
        <f>V8</f>
        <v>100</v>
      </c>
      <c r="T8" s="4">
        <f t="shared" si="9"/>
        <v>52</v>
      </c>
      <c r="U8" s="4">
        <v>48</v>
      </c>
      <c r="V8" s="4">
        <v>100</v>
      </c>
      <c r="W8" s="10"/>
      <c r="X8" s="10">
        <f>(F8+O8+P8+S8)/Q8</f>
        <v>37.264957264957268</v>
      </c>
      <c r="Y8" s="10">
        <f t="shared" si="8"/>
        <v>32.991452991452995</v>
      </c>
      <c r="Z8" s="10">
        <v>58.4</v>
      </c>
      <c r="AA8" s="10">
        <v>69</v>
      </c>
      <c r="AB8" s="10">
        <v>48.8</v>
      </c>
      <c r="AC8" s="10">
        <v>47.2</v>
      </c>
      <c r="AD8" s="10">
        <v>46.8</v>
      </c>
      <c r="AE8" s="10">
        <v>58.6</v>
      </c>
      <c r="AF8" s="10">
        <v>56.2</v>
      </c>
      <c r="AG8" s="10">
        <v>15.6</v>
      </c>
      <c r="AH8" s="10">
        <v>33.6</v>
      </c>
      <c r="AI8" s="10">
        <v>66.8</v>
      </c>
      <c r="AJ8" s="10"/>
      <c r="AK8" s="10">
        <f t="shared" si="10"/>
        <v>20.8</v>
      </c>
      <c r="AL8" s="10">
        <f t="shared" si="11"/>
        <v>19.200000000000003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44</v>
      </c>
      <c r="B9" s="10" t="s">
        <v>38</v>
      </c>
      <c r="C9" s="10">
        <v>12.015000000000001</v>
      </c>
      <c r="D9" s="10">
        <v>16.015999999999998</v>
      </c>
      <c r="E9" s="10">
        <v>17.978999999999999</v>
      </c>
      <c r="F9" s="10">
        <v>6.0620000000000003</v>
      </c>
      <c r="G9" s="7">
        <v>1</v>
      </c>
      <c r="H9" s="10">
        <v>120</v>
      </c>
      <c r="I9" s="10" t="s">
        <v>43</v>
      </c>
      <c r="J9" s="10"/>
      <c r="K9" s="10">
        <v>16.5</v>
      </c>
      <c r="L9" s="10">
        <f t="shared" si="3"/>
        <v>1.4789999999999992</v>
      </c>
      <c r="M9" s="10">
        <f t="shared" si="4"/>
        <v>17.978999999999999</v>
      </c>
      <c r="N9" s="10"/>
      <c r="O9" s="10">
        <v>50</v>
      </c>
      <c r="P9" s="10"/>
      <c r="Q9" s="10">
        <f t="shared" si="5"/>
        <v>3.5957999999999997</v>
      </c>
      <c r="R9" s="4"/>
      <c r="S9" s="4">
        <f>V9</f>
        <v>20</v>
      </c>
      <c r="T9" s="4">
        <f t="shared" si="9"/>
        <v>20</v>
      </c>
      <c r="U9" s="4"/>
      <c r="V9" s="4">
        <v>20</v>
      </c>
      <c r="W9" s="10"/>
      <c r="X9" s="10">
        <f t="shared" ref="X9:X72" si="12">(F9+O9+P9+S9)/Q9</f>
        <v>21.153011847155014</v>
      </c>
      <c r="Y9" s="10">
        <f t="shared" si="8"/>
        <v>15.590967239557262</v>
      </c>
      <c r="Z9" s="10">
        <v>5.5154000000000014</v>
      </c>
      <c r="AA9" s="10">
        <v>3.4681999999999999</v>
      </c>
      <c r="AB9" s="10">
        <v>4.0430000000000001</v>
      </c>
      <c r="AC9" s="10">
        <v>4.4550000000000001</v>
      </c>
      <c r="AD9" s="10">
        <v>4.3512000000000004</v>
      </c>
      <c r="AE9" s="10">
        <v>3.8014000000000001</v>
      </c>
      <c r="AF9" s="10">
        <v>5.4866000000000001</v>
      </c>
      <c r="AG9" s="10">
        <v>2.0973999999999999</v>
      </c>
      <c r="AH9" s="10">
        <v>3.1842000000000001</v>
      </c>
      <c r="AI9" s="10">
        <v>2.5592000000000001</v>
      </c>
      <c r="AJ9" s="10"/>
      <c r="AK9" s="10">
        <f t="shared" si="10"/>
        <v>20</v>
      </c>
      <c r="AL9" s="10">
        <f t="shared" si="11"/>
        <v>0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45</v>
      </c>
      <c r="B10" s="10" t="s">
        <v>38</v>
      </c>
      <c r="C10" s="10">
        <v>213.672</v>
      </c>
      <c r="D10" s="10">
        <v>908.50400000000002</v>
      </c>
      <c r="E10" s="10">
        <v>652.601</v>
      </c>
      <c r="F10" s="10">
        <v>365.57600000000002</v>
      </c>
      <c r="G10" s="7">
        <v>1</v>
      </c>
      <c r="H10" s="10">
        <v>60</v>
      </c>
      <c r="I10" s="10" t="s">
        <v>43</v>
      </c>
      <c r="J10" s="10"/>
      <c r="K10" s="10">
        <v>347.8</v>
      </c>
      <c r="L10" s="10">
        <f t="shared" si="3"/>
        <v>304.80099999999999</v>
      </c>
      <c r="M10" s="10">
        <f t="shared" si="4"/>
        <v>298.58100000000002</v>
      </c>
      <c r="N10" s="10">
        <v>354.02</v>
      </c>
      <c r="O10" s="10">
        <v>374</v>
      </c>
      <c r="P10" s="10">
        <v>200</v>
      </c>
      <c r="Q10" s="10">
        <f t="shared" si="5"/>
        <v>59.716200000000001</v>
      </c>
      <c r="R10" s="4"/>
      <c r="S10" s="4">
        <f t="shared" ref="S10:S70" si="13">ROUND(R10,0)</f>
        <v>0</v>
      </c>
      <c r="T10" s="4">
        <f t="shared" si="9"/>
        <v>0</v>
      </c>
      <c r="U10" s="4"/>
      <c r="V10" s="4"/>
      <c r="W10" s="10"/>
      <c r="X10" s="10">
        <f t="shared" si="12"/>
        <v>15.734021923699096</v>
      </c>
      <c r="Y10" s="10">
        <f t="shared" si="8"/>
        <v>15.734021923699096</v>
      </c>
      <c r="Z10" s="10">
        <v>81.652199999999993</v>
      </c>
      <c r="AA10" s="10">
        <v>81.507800000000003</v>
      </c>
      <c r="AB10" s="10">
        <v>73.342799999999997</v>
      </c>
      <c r="AC10" s="10">
        <v>65.869399999999999</v>
      </c>
      <c r="AD10" s="10">
        <v>60.375799999999998</v>
      </c>
      <c r="AE10" s="10">
        <v>65.179400000000001</v>
      </c>
      <c r="AF10" s="10">
        <v>66.014600000000002</v>
      </c>
      <c r="AG10" s="10">
        <v>57.744</v>
      </c>
      <c r="AH10" s="10">
        <v>67.385000000000005</v>
      </c>
      <c r="AI10" s="10">
        <v>64.848200000000006</v>
      </c>
      <c r="AJ10" s="10"/>
      <c r="AK10" s="10">
        <f t="shared" si="10"/>
        <v>0</v>
      </c>
      <c r="AL10" s="10">
        <f t="shared" si="11"/>
        <v>0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46</v>
      </c>
      <c r="B11" s="10" t="s">
        <v>38</v>
      </c>
      <c r="C11" s="10">
        <v>23.896999999999998</v>
      </c>
      <c r="D11" s="10">
        <v>74.126000000000005</v>
      </c>
      <c r="E11" s="10">
        <v>58.908999999999999</v>
      </c>
      <c r="F11" s="10">
        <v>35.173000000000002</v>
      </c>
      <c r="G11" s="7">
        <v>1</v>
      </c>
      <c r="H11" s="10">
        <v>120</v>
      </c>
      <c r="I11" s="10" t="s">
        <v>43</v>
      </c>
      <c r="J11" s="10"/>
      <c r="K11" s="10">
        <v>19.2</v>
      </c>
      <c r="L11" s="10">
        <f t="shared" si="3"/>
        <v>39.709000000000003</v>
      </c>
      <c r="M11" s="10">
        <f t="shared" si="4"/>
        <v>20.048000000000002</v>
      </c>
      <c r="N11" s="10">
        <v>38.860999999999997</v>
      </c>
      <c r="O11" s="10">
        <v>20</v>
      </c>
      <c r="P11" s="10"/>
      <c r="Q11" s="10">
        <f t="shared" si="5"/>
        <v>4.0096000000000007</v>
      </c>
      <c r="R11" s="4"/>
      <c r="S11" s="4">
        <f>V11</f>
        <v>30</v>
      </c>
      <c r="T11" s="4">
        <f t="shared" si="9"/>
        <v>30</v>
      </c>
      <c r="U11" s="4"/>
      <c r="V11" s="4">
        <v>30</v>
      </c>
      <c r="W11" s="10"/>
      <c r="X11" s="10">
        <f t="shared" si="12"/>
        <v>21.242268555466875</v>
      </c>
      <c r="Y11" s="10">
        <f t="shared" si="8"/>
        <v>13.760225458898642</v>
      </c>
      <c r="Z11" s="10">
        <v>5.1353999999999997</v>
      </c>
      <c r="AA11" s="10">
        <v>3.9780000000000002</v>
      </c>
      <c r="AB11" s="10">
        <v>4.6314000000000002</v>
      </c>
      <c r="AC11" s="10">
        <v>4.3806000000000003</v>
      </c>
      <c r="AD11" s="10">
        <v>3.1168</v>
      </c>
      <c r="AE11" s="10">
        <v>1.6952</v>
      </c>
      <c r="AF11" s="10">
        <v>5.6596000000000002</v>
      </c>
      <c r="AG11" s="10">
        <v>2.2909999999999999</v>
      </c>
      <c r="AH11" s="10">
        <v>2.3843999999999999</v>
      </c>
      <c r="AI11" s="10">
        <v>1.8939999999999999</v>
      </c>
      <c r="AJ11" s="10"/>
      <c r="AK11" s="10">
        <f t="shared" si="10"/>
        <v>30</v>
      </c>
      <c r="AL11" s="10">
        <f t="shared" si="11"/>
        <v>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1" t="s">
        <v>47</v>
      </c>
      <c r="B12" s="11" t="s">
        <v>38</v>
      </c>
      <c r="C12" s="11"/>
      <c r="D12" s="11">
        <v>88.888000000000005</v>
      </c>
      <c r="E12" s="11">
        <v>88.888000000000005</v>
      </c>
      <c r="F12" s="11"/>
      <c r="G12" s="12">
        <v>0</v>
      </c>
      <c r="H12" s="11" t="e">
        <v>#N/A</v>
      </c>
      <c r="I12" s="11" t="s">
        <v>39</v>
      </c>
      <c r="J12" s="11"/>
      <c r="K12" s="11"/>
      <c r="L12" s="11">
        <f t="shared" si="3"/>
        <v>88.888000000000005</v>
      </c>
      <c r="M12" s="11">
        <f t="shared" si="4"/>
        <v>0</v>
      </c>
      <c r="N12" s="11">
        <v>88.888000000000005</v>
      </c>
      <c r="O12" s="11">
        <v>0</v>
      </c>
      <c r="P12" s="11"/>
      <c r="Q12" s="11">
        <f t="shared" si="5"/>
        <v>0</v>
      </c>
      <c r="R12" s="13"/>
      <c r="S12" s="4">
        <f t="shared" si="13"/>
        <v>0</v>
      </c>
      <c r="T12" s="4">
        <f t="shared" si="9"/>
        <v>0</v>
      </c>
      <c r="U12" s="4"/>
      <c r="V12" s="13"/>
      <c r="W12" s="11"/>
      <c r="X12" s="10" t="e">
        <f t="shared" si="12"/>
        <v>#DIV/0!</v>
      </c>
      <c r="Y12" s="11" t="e">
        <f t="shared" si="8"/>
        <v>#DIV/0!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0">
        <f t="shared" si="10"/>
        <v>0</v>
      </c>
      <c r="AL12" s="10">
        <f t="shared" si="11"/>
        <v>0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48</v>
      </c>
      <c r="B13" s="10" t="s">
        <v>38</v>
      </c>
      <c r="C13" s="10">
        <v>67.332999999999998</v>
      </c>
      <c r="D13" s="10">
        <v>160.80099999999999</v>
      </c>
      <c r="E13" s="10">
        <v>61.975000000000001</v>
      </c>
      <c r="F13" s="10">
        <v>158.06700000000001</v>
      </c>
      <c r="G13" s="7">
        <v>1</v>
      </c>
      <c r="H13" s="10">
        <v>60</v>
      </c>
      <c r="I13" s="10" t="s">
        <v>43</v>
      </c>
      <c r="J13" s="10"/>
      <c r="K13" s="10">
        <v>61.7</v>
      </c>
      <c r="L13" s="10">
        <f t="shared" si="3"/>
        <v>0.27499999999999858</v>
      </c>
      <c r="M13" s="10">
        <f t="shared" si="4"/>
        <v>61.975000000000001</v>
      </c>
      <c r="N13" s="10"/>
      <c r="O13" s="10">
        <v>0</v>
      </c>
      <c r="P13" s="10"/>
      <c r="Q13" s="10">
        <f t="shared" si="5"/>
        <v>12.395</v>
      </c>
      <c r="R13" s="4">
        <f t="shared" ref="R13:R19" si="14">14*Q13-P13-O13-F13</f>
        <v>15.462999999999994</v>
      </c>
      <c r="S13" s="4">
        <f t="shared" si="13"/>
        <v>15</v>
      </c>
      <c r="T13" s="4">
        <f t="shared" si="9"/>
        <v>15</v>
      </c>
      <c r="U13" s="4"/>
      <c r="V13" s="4"/>
      <c r="W13" s="10"/>
      <c r="X13" s="10">
        <f t="shared" si="12"/>
        <v>13.962646228317871</v>
      </c>
      <c r="Y13" s="10">
        <f t="shared" si="8"/>
        <v>12.752480839048005</v>
      </c>
      <c r="Z13" s="10">
        <v>5.6517999999999997</v>
      </c>
      <c r="AA13" s="10">
        <v>14.5816</v>
      </c>
      <c r="AB13" s="10">
        <v>12.628399999999999</v>
      </c>
      <c r="AC13" s="10">
        <v>6.1947999999999999</v>
      </c>
      <c r="AD13" s="10">
        <v>12.1318</v>
      </c>
      <c r="AE13" s="10">
        <v>16.717400000000001</v>
      </c>
      <c r="AF13" s="10">
        <v>10.634600000000001</v>
      </c>
      <c r="AG13" s="10">
        <v>11.0174</v>
      </c>
      <c r="AH13" s="10">
        <v>10.723800000000001</v>
      </c>
      <c r="AI13" s="10">
        <v>6.1980000000000004</v>
      </c>
      <c r="AJ13" s="10"/>
      <c r="AK13" s="10">
        <f t="shared" si="10"/>
        <v>15</v>
      </c>
      <c r="AL13" s="10">
        <f t="shared" si="11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49</v>
      </c>
      <c r="B14" s="10" t="s">
        <v>38</v>
      </c>
      <c r="C14" s="10">
        <v>325.78500000000003</v>
      </c>
      <c r="D14" s="10">
        <v>633.34500000000003</v>
      </c>
      <c r="E14" s="10">
        <v>509.536</v>
      </c>
      <c r="F14" s="10">
        <v>405.197</v>
      </c>
      <c r="G14" s="7">
        <v>1</v>
      </c>
      <c r="H14" s="10">
        <v>60</v>
      </c>
      <c r="I14" s="10" t="s">
        <v>43</v>
      </c>
      <c r="J14" s="10"/>
      <c r="K14" s="10">
        <v>302.8</v>
      </c>
      <c r="L14" s="10">
        <f t="shared" si="3"/>
        <v>206.73599999999999</v>
      </c>
      <c r="M14" s="10">
        <f t="shared" si="4"/>
        <v>307.14400000000001</v>
      </c>
      <c r="N14" s="10">
        <v>202.392</v>
      </c>
      <c r="O14" s="10">
        <v>208</v>
      </c>
      <c r="P14" s="10">
        <v>150</v>
      </c>
      <c r="Q14" s="10">
        <f t="shared" si="5"/>
        <v>61.428800000000003</v>
      </c>
      <c r="R14" s="4">
        <f t="shared" si="14"/>
        <v>96.80619999999999</v>
      </c>
      <c r="S14" s="4">
        <f t="shared" ref="S14:S19" si="15">V14</f>
        <v>150</v>
      </c>
      <c r="T14" s="4">
        <f t="shared" si="9"/>
        <v>60</v>
      </c>
      <c r="U14" s="4">
        <v>90</v>
      </c>
      <c r="V14" s="4">
        <v>150</v>
      </c>
      <c r="W14" s="10"/>
      <c r="X14" s="10">
        <f t="shared" si="12"/>
        <v>14.865942359284244</v>
      </c>
      <c r="Y14" s="10">
        <f t="shared" si="8"/>
        <v>12.424090980126586</v>
      </c>
      <c r="Z14" s="10">
        <v>65.53</v>
      </c>
      <c r="AA14" s="10">
        <v>63.717400000000012</v>
      </c>
      <c r="AB14" s="10">
        <v>67.113200000000006</v>
      </c>
      <c r="AC14" s="10">
        <v>70.694400000000002</v>
      </c>
      <c r="AD14" s="10">
        <v>57.1098</v>
      </c>
      <c r="AE14" s="10">
        <v>51.847000000000001</v>
      </c>
      <c r="AF14" s="10">
        <v>61.661999999999999</v>
      </c>
      <c r="AG14" s="10">
        <v>50.743200000000002</v>
      </c>
      <c r="AH14" s="10">
        <v>24.5154</v>
      </c>
      <c r="AI14" s="10">
        <v>54.789200000000001</v>
      </c>
      <c r="AJ14" s="10"/>
      <c r="AK14" s="10">
        <f t="shared" si="10"/>
        <v>60</v>
      </c>
      <c r="AL14" s="10">
        <f t="shared" si="11"/>
        <v>90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50</v>
      </c>
      <c r="B15" s="10" t="s">
        <v>42</v>
      </c>
      <c r="C15" s="10">
        <v>164</v>
      </c>
      <c r="D15" s="10">
        <v>219</v>
      </c>
      <c r="E15" s="10">
        <v>212</v>
      </c>
      <c r="F15" s="10">
        <v>143</v>
      </c>
      <c r="G15" s="7">
        <v>0.25</v>
      </c>
      <c r="H15" s="10">
        <v>120</v>
      </c>
      <c r="I15" s="10" t="s">
        <v>43</v>
      </c>
      <c r="J15" s="10"/>
      <c r="K15" s="10">
        <v>213</v>
      </c>
      <c r="L15" s="10">
        <f t="shared" si="3"/>
        <v>-1</v>
      </c>
      <c r="M15" s="10">
        <f t="shared" si="4"/>
        <v>212</v>
      </c>
      <c r="N15" s="10"/>
      <c r="O15" s="10">
        <v>100</v>
      </c>
      <c r="P15" s="10">
        <v>50</v>
      </c>
      <c r="Q15" s="10">
        <f t="shared" si="5"/>
        <v>42.4</v>
      </c>
      <c r="R15" s="4">
        <f t="shared" si="14"/>
        <v>300.60000000000002</v>
      </c>
      <c r="S15" s="4">
        <f t="shared" si="15"/>
        <v>350</v>
      </c>
      <c r="T15" s="4">
        <f t="shared" si="9"/>
        <v>200</v>
      </c>
      <c r="U15" s="4">
        <v>150</v>
      </c>
      <c r="V15" s="4">
        <v>350</v>
      </c>
      <c r="W15" s="10"/>
      <c r="X15" s="10">
        <f t="shared" si="12"/>
        <v>15.165094339622643</v>
      </c>
      <c r="Y15" s="10">
        <f t="shared" si="8"/>
        <v>6.9103773584905666</v>
      </c>
      <c r="Z15" s="10">
        <v>37.4</v>
      </c>
      <c r="AA15" s="10">
        <v>33.799999999999997</v>
      </c>
      <c r="AB15" s="10">
        <v>32.799999999999997</v>
      </c>
      <c r="AC15" s="10">
        <v>28.6</v>
      </c>
      <c r="AD15" s="10">
        <v>32.799999999999997</v>
      </c>
      <c r="AE15" s="10">
        <v>30</v>
      </c>
      <c r="AF15" s="10">
        <v>20.399999999999999</v>
      </c>
      <c r="AG15" s="10">
        <v>35.200000000000003</v>
      </c>
      <c r="AH15" s="10">
        <v>31.4</v>
      </c>
      <c r="AI15" s="10">
        <v>23.6</v>
      </c>
      <c r="AJ15" s="10"/>
      <c r="AK15" s="10">
        <f t="shared" si="10"/>
        <v>50</v>
      </c>
      <c r="AL15" s="10">
        <f t="shared" si="11"/>
        <v>37.5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51</v>
      </c>
      <c r="B16" s="10" t="s">
        <v>38</v>
      </c>
      <c r="C16" s="10">
        <v>126.636</v>
      </c>
      <c r="D16" s="10">
        <v>102.688</v>
      </c>
      <c r="E16" s="10">
        <v>149.73400000000001</v>
      </c>
      <c r="F16" s="10">
        <v>65.885000000000005</v>
      </c>
      <c r="G16" s="7">
        <v>1</v>
      </c>
      <c r="H16" s="10">
        <v>60</v>
      </c>
      <c r="I16" s="10" t="s">
        <v>43</v>
      </c>
      <c r="J16" s="10"/>
      <c r="K16" s="10">
        <v>77.3</v>
      </c>
      <c r="L16" s="10">
        <f t="shared" si="3"/>
        <v>72.434000000000012</v>
      </c>
      <c r="M16" s="10">
        <f t="shared" si="4"/>
        <v>79.98</v>
      </c>
      <c r="N16" s="10">
        <v>69.754000000000005</v>
      </c>
      <c r="O16" s="10">
        <v>50</v>
      </c>
      <c r="P16" s="10"/>
      <c r="Q16" s="10">
        <f t="shared" si="5"/>
        <v>15.996</v>
      </c>
      <c r="R16" s="4">
        <f t="shared" si="14"/>
        <v>108.05900000000001</v>
      </c>
      <c r="S16" s="4">
        <v>130</v>
      </c>
      <c r="T16" s="4">
        <f t="shared" si="9"/>
        <v>80</v>
      </c>
      <c r="U16" s="4">
        <v>50</v>
      </c>
      <c r="V16" s="4">
        <v>150</v>
      </c>
      <c r="W16" s="10"/>
      <c r="X16" s="10">
        <f t="shared" si="12"/>
        <v>15.371655413853462</v>
      </c>
      <c r="Y16" s="10">
        <f t="shared" si="8"/>
        <v>7.2446236559139789</v>
      </c>
      <c r="Z16" s="10">
        <v>16.282599999999999</v>
      </c>
      <c r="AA16" s="10">
        <v>14.298999999999999</v>
      </c>
      <c r="AB16" s="10">
        <v>17.584399999999999</v>
      </c>
      <c r="AC16" s="10">
        <v>15.0162</v>
      </c>
      <c r="AD16" s="10">
        <v>17.391200000000001</v>
      </c>
      <c r="AE16" s="10">
        <v>14.589</v>
      </c>
      <c r="AF16" s="10">
        <v>12.537000000000001</v>
      </c>
      <c r="AG16" s="10">
        <v>11.4566</v>
      </c>
      <c r="AH16" s="10">
        <v>3.0215999999999998</v>
      </c>
      <c r="AI16" s="10">
        <v>9.1920000000000002</v>
      </c>
      <c r="AJ16" s="10"/>
      <c r="AK16" s="10">
        <f t="shared" si="10"/>
        <v>80</v>
      </c>
      <c r="AL16" s="10">
        <f t="shared" si="11"/>
        <v>50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52</v>
      </c>
      <c r="B17" s="10" t="s">
        <v>42</v>
      </c>
      <c r="C17" s="10">
        <v>209</v>
      </c>
      <c r="D17" s="10">
        <v>608</v>
      </c>
      <c r="E17" s="10">
        <v>476</v>
      </c>
      <c r="F17" s="10">
        <v>274</v>
      </c>
      <c r="G17" s="7">
        <v>0.25</v>
      </c>
      <c r="H17" s="10">
        <v>120</v>
      </c>
      <c r="I17" s="10" t="s">
        <v>43</v>
      </c>
      <c r="J17" s="10"/>
      <c r="K17" s="10">
        <v>325</v>
      </c>
      <c r="L17" s="10">
        <f t="shared" si="3"/>
        <v>151</v>
      </c>
      <c r="M17" s="10">
        <f t="shared" si="4"/>
        <v>292</v>
      </c>
      <c r="N17" s="10">
        <v>184</v>
      </c>
      <c r="O17" s="10">
        <v>100</v>
      </c>
      <c r="P17" s="10">
        <v>50</v>
      </c>
      <c r="Q17" s="10">
        <f t="shared" si="5"/>
        <v>58.4</v>
      </c>
      <c r="R17" s="4">
        <f t="shared" si="14"/>
        <v>393.6</v>
      </c>
      <c r="S17" s="4">
        <f t="shared" si="15"/>
        <v>450</v>
      </c>
      <c r="T17" s="4">
        <f t="shared" si="9"/>
        <v>250</v>
      </c>
      <c r="U17" s="4">
        <v>200</v>
      </c>
      <c r="V17" s="4">
        <v>450</v>
      </c>
      <c r="W17" s="10"/>
      <c r="X17" s="10">
        <f t="shared" si="12"/>
        <v>14.965753424657535</v>
      </c>
      <c r="Y17" s="10">
        <f t="shared" si="8"/>
        <v>7.2602739726027403</v>
      </c>
      <c r="Z17" s="10">
        <v>50.8</v>
      </c>
      <c r="AA17" s="10">
        <v>53.6</v>
      </c>
      <c r="AB17" s="10">
        <v>43.4</v>
      </c>
      <c r="AC17" s="10">
        <v>44.2</v>
      </c>
      <c r="AD17" s="10">
        <v>49</v>
      </c>
      <c r="AE17" s="10">
        <v>50.4</v>
      </c>
      <c r="AF17" s="10">
        <v>53.8</v>
      </c>
      <c r="AG17" s="10">
        <v>50.4</v>
      </c>
      <c r="AH17" s="10">
        <v>48.6</v>
      </c>
      <c r="AI17" s="10">
        <v>40.6</v>
      </c>
      <c r="AJ17" s="10"/>
      <c r="AK17" s="10">
        <f t="shared" si="10"/>
        <v>62.5</v>
      </c>
      <c r="AL17" s="10">
        <f t="shared" si="11"/>
        <v>50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53</v>
      </c>
      <c r="B18" s="10" t="s">
        <v>42</v>
      </c>
      <c r="C18" s="10">
        <v>191</v>
      </c>
      <c r="D18" s="10"/>
      <c r="E18" s="10">
        <v>151</v>
      </c>
      <c r="F18" s="10">
        <v>5</v>
      </c>
      <c r="G18" s="7">
        <v>0.4</v>
      </c>
      <c r="H18" s="10">
        <v>60</v>
      </c>
      <c r="I18" s="10" t="s">
        <v>43</v>
      </c>
      <c r="J18" s="10"/>
      <c r="K18" s="10">
        <v>147</v>
      </c>
      <c r="L18" s="10">
        <f t="shared" si="3"/>
        <v>4</v>
      </c>
      <c r="M18" s="10">
        <f t="shared" si="4"/>
        <v>151</v>
      </c>
      <c r="N18" s="10"/>
      <c r="O18" s="10">
        <v>200</v>
      </c>
      <c r="P18" s="10">
        <v>100</v>
      </c>
      <c r="Q18" s="10">
        <f t="shared" si="5"/>
        <v>30.2</v>
      </c>
      <c r="R18" s="4">
        <f t="shared" si="14"/>
        <v>117.80000000000001</v>
      </c>
      <c r="S18" s="4">
        <v>160</v>
      </c>
      <c r="T18" s="4">
        <f t="shared" si="9"/>
        <v>70</v>
      </c>
      <c r="U18" s="4">
        <v>90</v>
      </c>
      <c r="V18" s="4">
        <v>200</v>
      </c>
      <c r="W18" s="10"/>
      <c r="X18" s="10">
        <f t="shared" si="12"/>
        <v>15.397350993377485</v>
      </c>
      <c r="Y18" s="10">
        <f t="shared" si="8"/>
        <v>10.099337748344372</v>
      </c>
      <c r="Z18" s="10">
        <v>33</v>
      </c>
      <c r="AA18" s="10">
        <v>16.2</v>
      </c>
      <c r="AB18" s="10">
        <v>29.4</v>
      </c>
      <c r="AC18" s="10">
        <v>21.8</v>
      </c>
      <c r="AD18" s="10">
        <v>18.8</v>
      </c>
      <c r="AE18" s="10">
        <v>25.4</v>
      </c>
      <c r="AF18" s="10">
        <v>19.8</v>
      </c>
      <c r="AG18" s="10">
        <v>17.399999999999999</v>
      </c>
      <c r="AH18" s="10">
        <v>19.2</v>
      </c>
      <c r="AI18" s="10">
        <v>13.4</v>
      </c>
      <c r="AJ18" s="10"/>
      <c r="AK18" s="10">
        <f t="shared" si="10"/>
        <v>28</v>
      </c>
      <c r="AL18" s="10">
        <f t="shared" si="11"/>
        <v>36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54</v>
      </c>
      <c r="B19" s="10" t="s">
        <v>38</v>
      </c>
      <c r="C19" s="10">
        <v>430.01</v>
      </c>
      <c r="D19" s="10">
        <v>994.077</v>
      </c>
      <c r="E19" s="10">
        <v>960.64200000000005</v>
      </c>
      <c r="F19" s="10">
        <v>380.529</v>
      </c>
      <c r="G19" s="7">
        <v>1</v>
      </c>
      <c r="H19" s="10">
        <v>45</v>
      </c>
      <c r="I19" s="10" t="s">
        <v>43</v>
      </c>
      <c r="J19" s="10"/>
      <c r="K19" s="10">
        <v>296.8</v>
      </c>
      <c r="L19" s="10">
        <f t="shared" si="3"/>
        <v>663.8420000000001</v>
      </c>
      <c r="M19" s="10">
        <f t="shared" si="4"/>
        <v>332.89100000000008</v>
      </c>
      <c r="N19" s="10">
        <v>627.75099999999998</v>
      </c>
      <c r="O19" s="10">
        <v>180</v>
      </c>
      <c r="P19" s="10">
        <v>70</v>
      </c>
      <c r="Q19" s="10">
        <f t="shared" si="5"/>
        <v>66.57820000000001</v>
      </c>
      <c r="R19" s="4">
        <f t="shared" si="14"/>
        <v>301.56580000000008</v>
      </c>
      <c r="S19" s="4">
        <f t="shared" si="15"/>
        <v>350</v>
      </c>
      <c r="T19" s="4">
        <f t="shared" si="9"/>
        <v>200</v>
      </c>
      <c r="U19" s="4">
        <v>150</v>
      </c>
      <c r="V19" s="4">
        <v>350</v>
      </c>
      <c r="W19" s="10"/>
      <c r="X19" s="10">
        <f t="shared" si="12"/>
        <v>14.727478363788746</v>
      </c>
      <c r="Y19" s="10">
        <f t="shared" si="8"/>
        <v>9.470502356627243</v>
      </c>
      <c r="Z19" s="10">
        <v>70.940799999999996</v>
      </c>
      <c r="AA19" s="10">
        <v>71.435200000000009</v>
      </c>
      <c r="AB19" s="10">
        <v>48.566800000000001</v>
      </c>
      <c r="AC19" s="10">
        <v>81.202600000000004</v>
      </c>
      <c r="AD19" s="10">
        <v>73.794799999999995</v>
      </c>
      <c r="AE19" s="10">
        <v>60.906399999999998</v>
      </c>
      <c r="AF19" s="10">
        <v>66.009799999999998</v>
      </c>
      <c r="AG19" s="10">
        <v>62.093800000000002</v>
      </c>
      <c r="AH19" s="10">
        <v>56.831000000000003</v>
      </c>
      <c r="AI19" s="10">
        <v>64.650000000000006</v>
      </c>
      <c r="AJ19" s="10"/>
      <c r="AK19" s="10">
        <f t="shared" si="10"/>
        <v>200</v>
      </c>
      <c r="AL19" s="10">
        <f t="shared" si="11"/>
        <v>150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1" t="s">
        <v>55</v>
      </c>
      <c r="B20" s="11" t="s">
        <v>42</v>
      </c>
      <c r="C20" s="11"/>
      <c r="D20" s="11">
        <v>240</v>
      </c>
      <c r="E20" s="11">
        <v>240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3"/>
        <v>240</v>
      </c>
      <c r="M20" s="11">
        <f t="shared" si="4"/>
        <v>0</v>
      </c>
      <c r="N20" s="11">
        <v>240</v>
      </c>
      <c r="O20" s="11">
        <v>0</v>
      </c>
      <c r="P20" s="11"/>
      <c r="Q20" s="11">
        <f t="shared" si="5"/>
        <v>0</v>
      </c>
      <c r="R20" s="13"/>
      <c r="S20" s="4">
        <f t="shared" si="13"/>
        <v>0</v>
      </c>
      <c r="T20" s="4">
        <f t="shared" si="9"/>
        <v>0</v>
      </c>
      <c r="U20" s="4"/>
      <c r="V20" s="13"/>
      <c r="W20" s="11"/>
      <c r="X20" s="10" t="e">
        <f t="shared" si="12"/>
        <v>#DIV/0!</v>
      </c>
      <c r="Y20" s="11" t="e">
        <f t="shared" si="8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/>
      <c r="AK20" s="10">
        <f t="shared" si="10"/>
        <v>0</v>
      </c>
      <c r="AL20" s="10">
        <f t="shared" si="11"/>
        <v>0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56</v>
      </c>
      <c r="B21" s="10" t="s">
        <v>42</v>
      </c>
      <c r="C21" s="10">
        <v>418</v>
      </c>
      <c r="D21" s="10">
        <v>408</v>
      </c>
      <c r="E21" s="10">
        <v>495</v>
      </c>
      <c r="F21" s="10">
        <v>105</v>
      </c>
      <c r="G21" s="7">
        <v>0.12</v>
      </c>
      <c r="H21" s="10">
        <v>60</v>
      </c>
      <c r="I21" s="10" t="s">
        <v>43</v>
      </c>
      <c r="J21" s="10"/>
      <c r="K21" s="10">
        <v>306</v>
      </c>
      <c r="L21" s="10">
        <f t="shared" si="3"/>
        <v>189</v>
      </c>
      <c r="M21" s="10">
        <f t="shared" si="4"/>
        <v>295</v>
      </c>
      <c r="N21" s="10">
        <v>200</v>
      </c>
      <c r="O21" s="10">
        <v>270</v>
      </c>
      <c r="P21" s="10">
        <v>130</v>
      </c>
      <c r="Q21" s="10">
        <f t="shared" si="5"/>
        <v>59</v>
      </c>
      <c r="R21" s="4">
        <f t="shared" ref="R21:R27" si="16">14*Q21-P21-O21-F21</f>
        <v>321</v>
      </c>
      <c r="S21" s="4">
        <f t="shared" ref="S21:S25" si="17">V21</f>
        <v>400</v>
      </c>
      <c r="T21" s="4">
        <f t="shared" si="9"/>
        <v>230</v>
      </c>
      <c r="U21" s="4">
        <v>170</v>
      </c>
      <c r="V21" s="4">
        <v>400</v>
      </c>
      <c r="W21" s="10"/>
      <c r="X21" s="10">
        <f t="shared" si="12"/>
        <v>15.338983050847459</v>
      </c>
      <c r="Y21" s="10">
        <f t="shared" si="8"/>
        <v>8.5593220338983045</v>
      </c>
      <c r="Z21" s="10">
        <v>58.4</v>
      </c>
      <c r="AA21" s="10">
        <v>48.6</v>
      </c>
      <c r="AB21" s="10">
        <v>55.4</v>
      </c>
      <c r="AC21" s="10">
        <v>49.4</v>
      </c>
      <c r="AD21" s="10">
        <v>53.2</v>
      </c>
      <c r="AE21" s="10">
        <v>44</v>
      </c>
      <c r="AF21" s="10">
        <v>64.599999999999994</v>
      </c>
      <c r="AG21" s="10">
        <v>24.6</v>
      </c>
      <c r="AH21" s="10">
        <v>59</v>
      </c>
      <c r="AI21" s="10">
        <v>43.2</v>
      </c>
      <c r="AJ21" s="10"/>
      <c r="AK21" s="10">
        <f t="shared" si="10"/>
        <v>27.599999999999998</v>
      </c>
      <c r="AL21" s="10">
        <f t="shared" si="11"/>
        <v>20.399999999999999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57</v>
      </c>
      <c r="B22" s="10" t="s">
        <v>42</v>
      </c>
      <c r="C22" s="10">
        <v>291</v>
      </c>
      <c r="D22" s="10">
        <v>481</v>
      </c>
      <c r="E22" s="10">
        <v>511</v>
      </c>
      <c r="F22" s="10">
        <v>235</v>
      </c>
      <c r="G22" s="7">
        <v>0.25</v>
      </c>
      <c r="H22" s="10">
        <v>120</v>
      </c>
      <c r="I22" s="10" t="s">
        <v>43</v>
      </c>
      <c r="J22" s="10"/>
      <c r="K22" s="10">
        <v>353</v>
      </c>
      <c r="L22" s="10">
        <f t="shared" si="3"/>
        <v>158</v>
      </c>
      <c r="M22" s="10">
        <f t="shared" si="4"/>
        <v>319</v>
      </c>
      <c r="N22" s="10">
        <v>192</v>
      </c>
      <c r="O22" s="10">
        <v>100</v>
      </c>
      <c r="P22" s="10">
        <v>50</v>
      </c>
      <c r="Q22" s="10">
        <f t="shared" si="5"/>
        <v>63.8</v>
      </c>
      <c r="R22" s="4">
        <f t="shared" si="16"/>
        <v>508.19999999999993</v>
      </c>
      <c r="S22" s="4">
        <f t="shared" si="17"/>
        <v>550</v>
      </c>
      <c r="T22" s="4">
        <f t="shared" si="9"/>
        <v>400</v>
      </c>
      <c r="U22" s="4">
        <v>150</v>
      </c>
      <c r="V22" s="4">
        <v>550</v>
      </c>
      <c r="W22" s="10"/>
      <c r="X22" s="10">
        <f t="shared" si="12"/>
        <v>14.655172413793105</v>
      </c>
      <c r="Y22" s="10">
        <f t="shared" si="8"/>
        <v>6.0344827586206895</v>
      </c>
      <c r="Z22" s="10">
        <v>53.2</v>
      </c>
      <c r="AA22" s="10">
        <v>55.6</v>
      </c>
      <c r="AB22" s="10">
        <v>51.8</v>
      </c>
      <c r="AC22" s="10">
        <v>34.200000000000003</v>
      </c>
      <c r="AD22" s="10">
        <v>48</v>
      </c>
      <c r="AE22" s="10">
        <v>27.8</v>
      </c>
      <c r="AF22" s="10">
        <v>68.2</v>
      </c>
      <c r="AG22" s="10">
        <v>46.8</v>
      </c>
      <c r="AH22" s="10">
        <v>35.799999999999997</v>
      </c>
      <c r="AI22" s="10">
        <v>45.8</v>
      </c>
      <c r="AJ22" s="10"/>
      <c r="AK22" s="10">
        <f t="shared" si="10"/>
        <v>100</v>
      </c>
      <c r="AL22" s="10">
        <f t="shared" si="11"/>
        <v>37.5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58</v>
      </c>
      <c r="B23" s="10" t="s">
        <v>42</v>
      </c>
      <c r="C23" s="10"/>
      <c r="D23" s="10"/>
      <c r="E23" s="10"/>
      <c r="F23" s="10"/>
      <c r="G23" s="7">
        <v>0.25</v>
      </c>
      <c r="H23" s="10">
        <v>120</v>
      </c>
      <c r="I23" s="10" t="s">
        <v>43</v>
      </c>
      <c r="J23" s="10"/>
      <c r="K23" s="10"/>
      <c r="L23" s="10">
        <f t="shared" si="3"/>
        <v>0</v>
      </c>
      <c r="M23" s="10">
        <f t="shared" si="4"/>
        <v>0</v>
      </c>
      <c r="N23" s="10"/>
      <c r="O23" s="10">
        <v>100</v>
      </c>
      <c r="P23" s="10">
        <v>50</v>
      </c>
      <c r="Q23" s="10">
        <f t="shared" si="5"/>
        <v>0</v>
      </c>
      <c r="R23" s="4"/>
      <c r="S23" s="4">
        <v>100</v>
      </c>
      <c r="T23" s="4">
        <f t="shared" si="9"/>
        <v>52</v>
      </c>
      <c r="U23" s="4">
        <v>48</v>
      </c>
      <c r="V23" s="4">
        <v>200</v>
      </c>
      <c r="W23" s="10"/>
      <c r="X23" s="10" t="e">
        <f t="shared" si="12"/>
        <v>#DIV/0!</v>
      </c>
      <c r="Y23" s="10" t="e">
        <f t="shared" si="8"/>
        <v>#DIV/0!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9" t="s">
        <v>59</v>
      </c>
      <c r="AK23" s="10">
        <f t="shared" si="10"/>
        <v>13</v>
      </c>
      <c r="AL23" s="10">
        <f t="shared" si="11"/>
        <v>12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60</v>
      </c>
      <c r="B24" s="10" t="s">
        <v>38</v>
      </c>
      <c r="C24" s="10">
        <v>15.641999999999999</v>
      </c>
      <c r="D24" s="10">
        <v>12.147</v>
      </c>
      <c r="E24" s="10">
        <v>19.475999999999999</v>
      </c>
      <c r="F24" s="10">
        <v>4.173</v>
      </c>
      <c r="G24" s="7">
        <v>1</v>
      </c>
      <c r="H24" s="10">
        <v>120</v>
      </c>
      <c r="I24" s="10" t="s">
        <v>43</v>
      </c>
      <c r="J24" s="10"/>
      <c r="K24" s="10">
        <v>17.7</v>
      </c>
      <c r="L24" s="10">
        <f t="shared" si="3"/>
        <v>1.7759999999999998</v>
      </c>
      <c r="M24" s="10">
        <f t="shared" si="4"/>
        <v>19.475999999999999</v>
      </c>
      <c r="N24" s="10"/>
      <c r="O24" s="10">
        <v>25</v>
      </c>
      <c r="P24" s="10"/>
      <c r="Q24" s="10">
        <f t="shared" si="5"/>
        <v>3.8952</v>
      </c>
      <c r="R24" s="4">
        <f t="shared" si="16"/>
        <v>25.3598</v>
      </c>
      <c r="S24" s="4">
        <f t="shared" si="17"/>
        <v>30</v>
      </c>
      <c r="T24" s="4">
        <f t="shared" si="9"/>
        <v>30</v>
      </c>
      <c r="U24" s="4"/>
      <c r="V24" s="4">
        <v>30</v>
      </c>
      <c r="W24" s="10"/>
      <c r="X24" s="10">
        <f t="shared" si="12"/>
        <v>15.191261039227768</v>
      </c>
      <c r="Y24" s="10">
        <f t="shared" si="8"/>
        <v>7.4894742246867949</v>
      </c>
      <c r="Z24" s="10">
        <v>4.6348000000000003</v>
      </c>
      <c r="AA24" s="10">
        <v>2.4569999999999999</v>
      </c>
      <c r="AB24" s="10">
        <v>3.3834</v>
      </c>
      <c r="AC24" s="10">
        <v>2.8570000000000002</v>
      </c>
      <c r="AD24" s="10">
        <v>1.6684000000000001</v>
      </c>
      <c r="AE24" s="10">
        <v>4.1772</v>
      </c>
      <c r="AF24" s="10">
        <v>4.7030000000000003</v>
      </c>
      <c r="AG24" s="10">
        <v>1.6554</v>
      </c>
      <c r="AH24" s="10">
        <v>1.3293999999999999</v>
      </c>
      <c r="AI24" s="10">
        <v>1.6355999999999999</v>
      </c>
      <c r="AJ24" s="10"/>
      <c r="AK24" s="10">
        <f t="shared" si="10"/>
        <v>30</v>
      </c>
      <c r="AL24" s="10">
        <f t="shared" si="11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61</v>
      </c>
      <c r="B25" s="10" t="s">
        <v>42</v>
      </c>
      <c r="C25" s="10">
        <v>65</v>
      </c>
      <c r="D25" s="10">
        <v>496</v>
      </c>
      <c r="E25" s="10">
        <v>175</v>
      </c>
      <c r="F25" s="10">
        <v>333</v>
      </c>
      <c r="G25" s="7">
        <v>0.4</v>
      </c>
      <c r="H25" s="10">
        <v>45</v>
      </c>
      <c r="I25" s="10" t="s">
        <v>43</v>
      </c>
      <c r="J25" s="10"/>
      <c r="K25" s="10">
        <v>253</v>
      </c>
      <c r="L25" s="10">
        <f t="shared" si="3"/>
        <v>-78</v>
      </c>
      <c r="M25" s="10">
        <f t="shared" si="4"/>
        <v>175</v>
      </c>
      <c r="N25" s="10"/>
      <c r="O25" s="10">
        <v>0</v>
      </c>
      <c r="P25" s="10"/>
      <c r="Q25" s="10">
        <f t="shared" si="5"/>
        <v>35</v>
      </c>
      <c r="R25" s="4">
        <f t="shared" si="16"/>
        <v>157</v>
      </c>
      <c r="S25" s="4">
        <f t="shared" si="17"/>
        <v>150</v>
      </c>
      <c r="T25" s="4">
        <f t="shared" si="9"/>
        <v>80</v>
      </c>
      <c r="U25" s="4">
        <v>70</v>
      </c>
      <c r="V25" s="4">
        <v>150</v>
      </c>
      <c r="W25" s="10"/>
      <c r="X25" s="10">
        <f t="shared" si="12"/>
        <v>13.8</v>
      </c>
      <c r="Y25" s="10">
        <f t="shared" si="8"/>
        <v>9.5142857142857142</v>
      </c>
      <c r="Z25" s="10">
        <v>11.6</v>
      </c>
      <c r="AA25" s="10">
        <v>56.6</v>
      </c>
      <c r="AB25" s="10">
        <v>32.6</v>
      </c>
      <c r="AC25" s="10">
        <v>30.4</v>
      </c>
      <c r="AD25" s="10">
        <v>38.799999999999997</v>
      </c>
      <c r="AE25" s="10">
        <v>43</v>
      </c>
      <c r="AF25" s="10">
        <v>56</v>
      </c>
      <c r="AG25" s="10">
        <v>1.4</v>
      </c>
      <c r="AH25" s="10">
        <v>10.199999999999999</v>
      </c>
      <c r="AI25" s="10">
        <v>44.6</v>
      </c>
      <c r="AJ25" s="10"/>
      <c r="AK25" s="10">
        <f t="shared" si="10"/>
        <v>32</v>
      </c>
      <c r="AL25" s="10">
        <f t="shared" si="11"/>
        <v>28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62</v>
      </c>
      <c r="B26" s="10" t="s">
        <v>38</v>
      </c>
      <c r="C26" s="10">
        <v>38.667000000000002</v>
      </c>
      <c r="D26" s="10">
        <v>353.92399999999998</v>
      </c>
      <c r="E26" s="10">
        <v>90.638999999999996</v>
      </c>
      <c r="F26" s="10">
        <v>258.46600000000001</v>
      </c>
      <c r="G26" s="7">
        <v>1</v>
      </c>
      <c r="H26" s="10">
        <v>60</v>
      </c>
      <c r="I26" s="10" t="s">
        <v>43</v>
      </c>
      <c r="J26" s="10"/>
      <c r="K26" s="10">
        <v>101.7</v>
      </c>
      <c r="L26" s="10">
        <f t="shared" si="3"/>
        <v>-11.061000000000007</v>
      </c>
      <c r="M26" s="10">
        <f t="shared" si="4"/>
        <v>90.638999999999996</v>
      </c>
      <c r="N26" s="10"/>
      <c r="O26" s="10">
        <v>130</v>
      </c>
      <c r="P26" s="10">
        <v>70</v>
      </c>
      <c r="Q26" s="10">
        <f t="shared" si="5"/>
        <v>18.127800000000001</v>
      </c>
      <c r="R26" s="4"/>
      <c r="S26" s="4">
        <f t="shared" si="13"/>
        <v>0</v>
      </c>
      <c r="T26" s="4">
        <f t="shared" si="9"/>
        <v>0</v>
      </c>
      <c r="U26" s="4"/>
      <c r="V26" s="4"/>
      <c r="W26" s="10"/>
      <c r="X26" s="10">
        <f t="shared" si="12"/>
        <v>25.290768874325622</v>
      </c>
      <c r="Y26" s="10">
        <f t="shared" si="8"/>
        <v>25.290768874325622</v>
      </c>
      <c r="Z26" s="10">
        <v>40.973399999999998</v>
      </c>
      <c r="AA26" s="10">
        <v>36.478999999999999</v>
      </c>
      <c r="AB26" s="10">
        <v>28.821200000000001</v>
      </c>
      <c r="AC26" s="10">
        <v>31.545200000000001</v>
      </c>
      <c r="AD26" s="10">
        <v>37.039400000000001</v>
      </c>
      <c r="AE26" s="10">
        <v>26.540199999999999</v>
      </c>
      <c r="AF26" s="10">
        <v>34.049399999999999</v>
      </c>
      <c r="AG26" s="10">
        <v>34.8108</v>
      </c>
      <c r="AH26" s="10">
        <v>28.040600000000001</v>
      </c>
      <c r="AI26" s="10">
        <v>34.970799999999997</v>
      </c>
      <c r="AJ26" s="10"/>
      <c r="AK26" s="10">
        <f t="shared" si="10"/>
        <v>0</v>
      </c>
      <c r="AL26" s="10">
        <f t="shared" si="11"/>
        <v>0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63</v>
      </c>
      <c r="B27" s="10" t="s">
        <v>42</v>
      </c>
      <c r="C27" s="10">
        <v>87</v>
      </c>
      <c r="D27" s="10">
        <v>296</v>
      </c>
      <c r="E27" s="10">
        <v>131</v>
      </c>
      <c r="F27" s="10">
        <v>238</v>
      </c>
      <c r="G27" s="7">
        <v>0.22</v>
      </c>
      <c r="H27" s="10">
        <v>120</v>
      </c>
      <c r="I27" s="10" t="s">
        <v>43</v>
      </c>
      <c r="J27" s="10"/>
      <c r="K27" s="10">
        <v>126</v>
      </c>
      <c r="L27" s="10">
        <f t="shared" si="3"/>
        <v>5</v>
      </c>
      <c r="M27" s="10">
        <f t="shared" si="4"/>
        <v>131</v>
      </c>
      <c r="N27" s="10"/>
      <c r="O27" s="10">
        <v>100</v>
      </c>
      <c r="P27" s="10"/>
      <c r="Q27" s="10">
        <f t="shared" si="5"/>
        <v>26.2</v>
      </c>
      <c r="R27" s="4">
        <f t="shared" si="16"/>
        <v>28.800000000000011</v>
      </c>
      <c r="S27" s="4">
        <f>V27</f>
        <v>100</v>
      </c>
      <c r="T27" s="4">
        <f t="shared" si="9"/>
        <v>52</v>
      </c>
      <c r="U27" s="4">
        <v>48</v>
      </c>
      <c r="V27" s="4">
        <v>100</v>
      </c>
      <c r="W27" s="10"/>
      <c r="X27" s="10">
        <f t="shared" si="12"/>
        <v>16.717557251908396</v>
      </c>
      <c r="Y27" s="10">
        <f t="shared" si="8"/>
        <v>12.900763358778626</v>
      </c>
      <c r="Z27" s="10">
        <v>32.4</v>
      </c>
      <c r="AA27" s="10">
        <v>35.799999999999997</v>
      </c>
      <c r="AB27" s="10">
        <v>29.6</v>
      </c>
      <c r="AC27" s="10">
        <v>24.4</v>
      </c>
      <c r="AD27" s="10">
        <v>32.4</v>
      </c>
      <c r="AE27" s="10">
        <v>7.6</v>
      </c>
      <c r="AF27" s="10">
        <v>39.6</v>
      </c>
      <c r="AG27" s="10">
        <v>28</v>
      </c>
      <c r="AH27" s="10">
        <v>13.4</v>
      </c>
      <c r="AI27" s="10">
        <v>26.4</v>
      </c>
      <c r="AJ27" s="10"/>
      <c r="AK27" s="10">
        <f t="shared" si="10"/>
        <v>11.44</v>
      </c>
      <c r="AL27" s="10">
        <f t="shared" si="11"/>
        <v>10.56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64</v>
      </c>
      <c r="B28" s="10" t="s">
        <v>42</v>
      </c>
      <c r="C28" s="10"/>
      <c r="D28" s="10">
        <v>152</v>
      </c>
      <c r="E28" s="10">
        <v>4</v>
      </c>
      <c r="F28" s="10">
        <v>141</v>
      </c>
      <c r="G28" s="7">
        <v>0.4</v>
      </c>
      <c r="H28" s="10">
        <v>60</v>
      </c>
      <c r="I28" s="10" t="s">
        <v>43</v>
      </c>
      <c r="J28" s="10"/>
      <c r="K28" s="10">
        <v>4</v>
      </c>
      <c r="L28" s="10">
        <f t="shared" si="3"/>
        <v>0</v>
      </c>
      <c r="M28" s="10">
        <f t="shared" si="4"/>
        <v>4</v>
      </c>
      <c r="N28" s="10"/>
      <c r="O28" s="10">
        <v>0</v>
      </c>
      <c r="P28" s="10"/>
      <c r="Q28" s="10">
        <f t="shared" si="5"/>
        <v>0.8</v>
      </c>
      <c r="R28" s="4"/>
      <c r="S28" s="4">
        <f t="shared" si="13"/>
        <v>0</v>
      </c>
      <c r="T28" s="4">
        <f t="shared" si="9"/>
        <v>0</v>
      </c>
      <c r="U28" s="4"/>
      <c r="V28" s="4"/>
      <c r="W28" s="10"/>
      <c r="X28" s="10">
        <f t="shared" si="12"/>
        <v>176.25</v>
      </c>
      <c r="Y28" s="10">
        <f t="shared" si="8"/>
        <v>176.25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 t="s">
        <v>65</v>
      </c>
      <c r="AK28" s="10">
        <f t="shared" si="10"/>
        <v>0</v>
      </c>
      <c r="AL28" s="10">
        <f t="shared" si="11"/>
        <v>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1" t="s">
        <v>66</v>
      </c>
      <c r="B29" s="11" t="s">
        <v>42</v>
      </c>
      <c r="C29" s="11">
        <v>160</v>
      </c>
      <c r="D29" s="11"/>
      <c r="E29" s="11"/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3"/>
        <v>0</v>
      </c>
      <c r="M29" s="11">
        <f t="shared" si="4"/>
        <v>0</v>
      </c>
      <c r="N29" s="11"/>
      <c r="O29" s="11"/>
      <c r="P29" s="11"/>
      <c r="Q29" s="11">
        <f t="shared" si="5"/>
        <v>0</v>
      </c>
      <c r="R29" s="13"/>
      <c r="S29" s="4">
        <f t="shared" si="13"/>
        <v>0</v>
      </c>
      <c r="T29" s="4">
        <f t="shared" si="9"/>
        <v>0</v>
      </c>
      <c r="U29" s="4"/>
      <c r="V29" s="13"/>
      <c r="W29" s="11"/>
      <c r="X29" s="10" t="e">
        <f t="shared" si="12"/>
        <v>#DIV/0!</v>
      </c>
      <c r="Y29" s="11" t="e">
        <f t="shared" si="8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/>
      <c r="AK29" s="10">
        <f t="shared" si="10"/>
        <v>0</v>
      </c>
      <c r="AL29" s="10">
        <f t="shared" si="11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67</v>
      </c>
      <c r="B30" s="10" t="s">
        <v>42</v>
      </c>
      <c r="C30" s="10">
        <v>450</v>
      </c>
      <c r="D30" s="10">
        <v>220</v>
      </c>
      <c r="E30" s="10">
        <v>126</v>
      </c>
      <c r="F30" s="10">
        <v>94</v>
      </c>
      <c r="G30" s="7">
        <v>0.09</v>
      </c>
      <c r="H30" s="10">
        <v>60</v>
      </c>
      <c r="I30" s="10" t="s">
        <v>43</v>
      </c>
      <c r="J30" s="10"/>
      <c r="K30" s="10">
        <v>6</v>
      </c>
      <c r="L30" s="10">
        <f t="shared" si="3"/>
        <v>120</v>
      </c>
      <c r="M30" s="10">
        <f t="shared" si="4"/>
        <v>6</v>
      </c>
      <c r="N30" s="10">
        <v>120</v>
      </c>
      <c r="O30" s="10">
        <v>80</v>
      </c>
      <c r="P30" s="10"/>
      <c r="Q30" s="10">
        <f t="shared" si="5"/>
        <v>1.2</v>
      </c>
      <c r="R30" s="4"/>
      <c r="S30" s="4">
        <v>50</v>
      </c>
      <c r="T30" s="4">
        <f t="shared" si="9"/>
        <v>0</v>
      </c>
      <c r="U30" s="4">
        <v>50</v>
      </c>
      <c r="V30" s="4">
        <v>100</v>
      </c>
      <c r="W30" s="10"/>
      <c r="X30" s="10">
        <f t="shared" si="12"/>
        <v>186.66666666666669</v>
      </c>
      <c r="Y30" s="10">
        <f t="shared" si="8"/>
        <v>145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65</v>
      </c>
      <c r="AK30" s="10">
        <f t="shared" si="10"/>
        <v>0</v>
      </c>
      <c r="AL30" s="10">
        <f t="shared" si="11"/>
        <v>4.5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1" t="s">
        <v>68</v>
      </c>
      <c r="B31" s="11" t="s">
        <v>42</v>
      </c>
      <c r="C31" s="11">
        <v>110</v>
      </c>
      <c r="D31" s="11"/>
      <c r="E31" s="11"/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3"/>
        <v>0</v>
      </c>
      <c r="M31" s="11">
        <f t="shared" si="4"/>
        <v>0</v>
      </c>
      <c r="N31" s="11"/>
      <c r="O31" s="11"/>
      <c r="P31" s="11"/>
      <c r="Q31" s="11">
        <f t="shared" si="5"/>
        <v>0</v>
      </c>
      <c r="R31" s="13"/>
      <c r="S31" s="4">
        <f t="shared" si="13"/>
        <v>0</v>
      </c>
      <c r="T31" s="4">
        <f t="shared" si="9"/>
        <v>0</v>
      </c>
      <c r="U31" s="4"/>
      <c r="V31" s="13"/>
      <c r="W31" s="11"/>
      <c r="X31" s="10" t="e">
        <f t="shared" si="12"/>
        <v>#DIV/0!</v>
      </c>
      <c r="Y31" s="11" t="e">
        <f t="shared" si="8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/>
      <c r="AK31" s="10">
        <f t="shared" si="10"/>
        <v>0</v>
      </c>
      <c r="AL31" s="10">
        <f t="shared" si="11"/>
        <v>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69</v>
      </c>
      <c r="B32" s="10" t="s">
        <v>42</v>
      </c>
      <c r="C32" s="10">
        <v>182</v>
      </c>
      <c r="D32" s="10">
        <v>1</v>
      </c>
      <c r="E32" s="10">
        <v>52</v>
      </c>
      <c r="F32" s="10"/>
      <c r="G32" s="7">
        <v>0.09</v>
      </c>
      <c r="H32" s="10">
        <v>45</v>
      </c>
      <c r="I32" s="10" t="s">
        <v>43</v>
      </c>
      <c r="J32" s="10"/>
      <c r="K32" s="10">
        <v>58</v>
      </c>
      <c r="L32" s="10">
        <f t="shared" si="3"/>
        <v>-6</v>
      </c>
      <c r="M32" s="10">
        <f t="shared" si="4"/>
        <v>52</v>
      </c>
      <c r="N32" s="10"/>
      <c r="O32" s="10">
        <v>100</v>
      </c>
      <c r="P32" s="10"/>
      <c r="Q32" s="10">
        <f t="shared" si="5"/>
        <v>10.4</v>
      </c>
      <c r="R32" s="4">
        <f t="shared" ref="R32:R38" si="18">14*Q32-P32-O32-F32</f>
        <v>45.599999999999994</v>
      </c>
      <c r="S32" s="4">
        <f t="shared" ref="S32" si="19">V32</f>
        <v>60</v>
      </c>
      <c r="T32" s="4">
        <f t="shared" si="9"/>
        <v>30</v>
      </c>
      <c r="U32" s="4">
        <v>30</v>
      </c>
      <c r="V32" s="4">
        <v>60</v>
      </c>
      <c r="W32" s="10"/>
      <c r="X32" s="10">
        <f t="shared" si="12"/>
        <v>15.384615384615383</v>
      </c>
      <c r="Y32" s="10">
        <f t="shared" si="8"/>
        <v>9.615384615384615</v>
      </c>
      <c r="Z32" s="10">
        <v>11</v>
      </c>
      <c r="AA32" s="10">
        <v>3.2</v>
      </c>
      <c r="AB32" s="10">
        <v>8.6</v>
      </c>
      <c r="AC32" s="10">
        <v>11.8</v>
      </c>
      <c r="AD32" s="10">
        <v>7.2</v>
      </c>
      <c r="AE32" s="10">
        <v>4.8</v>
      </c>
      <c r="AF32" s="10">
        <v>16.8</v>
      </c>
      <c r="AG32" s="10">
        <v>8</v>
      </c>
      <c r="AH32" s="10">
        <v>8.1999999999999993</v>
      </c>
      <c r="AI32" s="10">
        <v>11.8</v>
      </c>
      <c r="AJ32" s="10"/>
      <c r="AK32" s="10">
        <f t="shared" si="10"/>
        <v>2.6999999999999997</v>
      </c>
      <c r="AL32" s="10">
        <f t="shared" si="11"/>
        <v>2.6999999999999997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70</v>
      </c>
      <c r="B33" s="10" t="s">
        <v>42</v>
      </c>
      <c r="C33" s="10">
        <v>173</v>
      </c>
      <c r="D33" s="10"/>
      <c r="E33" s="10">
        <v>172</v>
      </c>
      <c r="F33" s="10">
        <v>1</v>
      </c>
      <c r="G33" s="7">
        <v>0.4</v>
      </c>
      <c r="H33" s="10" t="e">
        <v>#N/A</v>
      </c>
      <c r="I33" s="10" t="s">
        <v>43</v>
      </c>
      <c r="J33" s="10"/>
      <c r="K33" s="10">
        <v>174</v>
      </c>
      <c r="L33" s="10">
        <f t="shared" si="3"/>
        <v>-2</v>
      </c>
      <c r="M33" s="10">
        <f t="shared" si="4"/>
        <v>172</v>
      </c>
      <c r="N33" s="10"/>
      <c r="O33" s="10">
        <v>270</v>
      </c>
      <c r="P33" s="10">
        <v>130</v>
      </c>
      <c r="Q33" s="10">
        <f t="shared" si="5"/>
        <v>34.4</v>
      </c>
      <c r="R33" s="4">
        <f t="shared" si="18"/>
        <v>80.599999999999966</v>
      </c>
      <c r="S33" s="4">
        <v>200</v>
      </c>
      <c r="T33" s="4">
        <f t="shared" si="9"/>
        <v>50</v>
      </c>
      <c r="U33" s="4">
        <v>150</v>
      </c>
      <c r="V33" s="4">
        <v>300</v>
      </c>
      <c r="W33" s="10"/>
      <c r="X33" s="10">
        <f t="shared" si="12"/>
        <v>17.470930232558139</v>
      </c>
      <c r="Y33" s="10">
        <f t="shared" si="8"/>
        <v>11.656976744186046</v>
      </c>
      <c r="Z33" s="10">
        <v>46.8</v>
      </c>
      <c r="AA33" s="10">
        <v>19.600000000000001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 t="s">
        <v>65</v>
      </c>
      <c r="AK33" s="10">
        <f t="shared" si="10"/>
        <v>20</v>
      </c>
      <c r="AL33" s="10">
        <f t="shared" si="11"/>
        <v>60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0" t="s">
        <v>71</v>
      </c>
      <c r="B34" s="10" t="s">
        <v>42</v>
      </c>
      <c r="C34" s="10"/>
      <c r="D34" s="10">
        <v>96</v>
      </c>
      <c r="E34" s="10">
        <v>6</v>
      </c>
      <c r="F34" s="10">
        <v>86</v>
      </c>
      <c r="G34" s="7">
        <v>0.15</v>
      </c>
      <c r="H34" s="10">
        <v>45</v>
      </c>
      <c r="I34" s="10" t="s">
        <v>43</v>
      </c>
      <c r="J34" s="10"/>
      <c r="K34" s="10">
        <v>6</v>
      </c>
      <c r="L34" s="10">
        <f t="shared" si="3"/>
        <v>0</v>
      </c>
      <c r="M34" s="10">
        <f t="shared" si="4"/>
        <v>6</v>
      </c>
      <c r="N34" s="10"/>
      <c r="O34" s="10">
        <v>80</v>
      </c>
      <c r="P34" s="10"/>
      <c r="Q34" s="10">
        <f t="shared" si="5"/>
        <v>1.2</v>
      </c>
      <c r="R34" s="4"/>
      <c r="S34" s="4">
        <f t="shared" si="13"/>
        <v>0</v>
      </c>
      <c r="T34" s="4">
        <f t="shared" si="9"/>
        <v>0</v>
      </c>
      <c r="U34" s="4"/>
      <c r="V34" s="4"/>
      <c r="W34" s="10"/>
      <c r="X34" s="10">
        <f t="shared" si="12"/>
        <v>138.33333333333334</v>
      </c>
      <c r="Y34" s="10">
        <f t="shared" si="8"/>
        <v>138.33333333333334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 t="s">
        <v>65</v>
      </c>
      <c r="AK34" s="10">
        <f t="shared" si="10"/>
        <v>0</v>
      </c>
      <c r="AL34" s="10">
        <f t="shared" si="11"/>
        <v>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0" t="s">
        <v>72</v>
      </c>
      <c r="B35" s="10" t="s">
        <v>38</v>
      </c>
      <c r="C35" s="10">
        <v>181.184</v>
      </c>
      <c r="D35" s="10">
        <v>505.25900000000001</v>
      </c>
      <c r="E35" s="10">
        <v>283.54000000000002</v>
      </c>
      <c r="F35" s="10">
        <v>269.98899999999998</v>
      </c>
      <c r="G35" s="7">
        <v>1</v>
      </c>
      <c r="H35" s="10">
        <v>45</v>
      </c>
      <c r="I35" s="10" t="s">
        <v>43</v>
      </c>
      <c r="J35" s="10"/>
      <c r="K35" s="10">
        <v>261.33999999999997</v>
      </c>
      <c r="L35" s="10">
        <f t="shared" si="3"/>
        <v>22.200000000000045</v>
      </c>
      <c r="M35" s="10">
        <f t="shared" si="4"/>
        <v>283.54000000000002</v>
      </c>
      <c r="N35" s="10"/>
      <c r="O35" s="10">
        <v>180</v>
      </c>
      <c r="P35" s="10">
        <v>70</v>
      </c>
      <c r="Q35" s="10">
        <f t="shared" si="5"/>
        <v>56.708000000000006</v>
      </c>
      <c r="R35" s="4">
        <f t="shared" si="18"/>
        <v>273.92300000000006</v>
      </c>
      <c r="S35" s="4">
        <f>V35</f>
        <v>300</v>
      </c>
      <c r="T35" s="4">
        <f t="shared" si="9"/>
        <v>150</v>
      </c>
      <c r="U35" s="4">
        <v>150</v>
      </c>
      <c r="V35" s="4">
        <v>300</v>
      </c>
      <c r="W35" s="10"/>
      <c r="X35" s="10">
        <f t="shared" si="12"/>
        <v>14.459846935176694</v>
      </c>
      <c r="Y35" s="10">
        <f t="shared" si="8"/>
        <v>9.1695880651759882</v>
      </c>
      <c r="Z35" s="10">
        <v>61.292400000000001</v>
      </c>
      <c r="AA35" s="10">
        <v>57.155600000000007</v>
      </c>
      <c r="AB35" s="10">
        <v>43.434600000000003</v>
      </c>
      <c r="AC35" s="10">
        <v>60.77</v>
      </c>
      <c r="AD35" s="10">
        <v>58.315800000000003</v>
      </c>
      <c r="AE35" s="10">
        <v>43.335799999999999</v>
      </c>
      <c r="AF35" s="10">
        <v>64.100200000000001</v>
      </c>
      <c r="AG35" s="10">
        <v>53.619399999999999</v>
      </c>
      <c r="AH35" s="10">
        <v>36.131399999999999</v>
      </c>
      <c r="AI35" s="10">
        <v>60.12</v>
      </c>
      <c r="AJ35" s="10"/>
      <c r="AK35" s="10">
        <f t="shared" si="10"/>
        <v>150</v>
      </c>
      <c r="AL35" s="10">
        <f t="shared" si="11"/>
        <v>150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73</v>
      </c>
      <c r="B36" s="10" t="s">
        <v>42</v>
      </c>
      <c r="C36" s="10">
        <v>36</v>
      </c>
      <c r="D36" s="10">
        <v>56</v>
      </c>
      <c r="E36" s="10">
        <v>55</v>
      </c>
      <c r="F36" s="10">
        <v>32</v>
      </c>
      <c r="G36" s="7">
        <v>0.4</v>
      </c>
      <c r="H36" s="10" t="e">
        <v>#N/A</v>
      </c>
      <c r="I36" s="10" t="s">
        <v>43</v>
      </c>
      <c r="J36" s="10"/>
      <c r="K36" s="10">
        <v>70</v>
      </c>
      <c r="L36" s="10">
        <f t="shared" si="3"/>
        <v>-15</v>
      </c>
      <c r="M36" s="10">
        <f t="shared" si="4"/>
        <v>55</v>
      </c>
      <c r="N36" s="10"/>
      <c r="O36" s="10">
        <v>122</v>
      </c>
      <c r="P36" s="10"/>
      <c r="Q36" s="10">
        <f t="shared" si="5"/>
        <v>11</v>
      </c>
      <c r="R36" s="4"/>
      <c r="S36" s="4">
        <f t="shared" si="13"/>
        <v>0</v>
      </c>
      <c r="T36" s="4">
        <f t="shared" si="9"/>
        <v>0</v>
      </c>
      <c r="U36" s="4"/>
      <c r="V36" s="4"/>
      <c r="W36" s="10"/>
      <c r="X36" s="10">
        <f t="shared" si="12"/>
        <v>14</v>
      </c>
      <c r="Y36" s="10">
        <f t="shared" si="8"/>
        <v>14</v>
      </c>
      <c r="Z36" s="10">
        <v>15.6</v>
      </c>
      <c r="AA36" s="10">
        <v>11.4</v>
      </c>
      <c r="AB36" s="10">
        <v>13</v>
      </c>
      <c r="AC36" s="10">
        <v>21.8</v>
      </c>
      <c r="AD36" s="10">
        <v>13</v>
      </c>
      <c r="AE36" s="10">
        <v>8</v>
      </c>
      <c r="AF36" s="10">
        <v>22.4</v>
      </c>
      <c r="AG36" s="10">
        <v>11.2</v>
      </c>
      <c r="AH36" s="10">
        <v>14</v>
      </c>
      <c r="AI36" s="10">
        <v>17.2</v>
      </c>
      <c r="AJ36" s="10"/>
      <c r="AK36" s="10">
        <f t="shared" si="10"/>
        <v>0</v>
      </c>
      <c r="AL36" s="10">
        <f t="shared" si="11"/>
        <v>0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74</v>
      </c>
      <c r="B37" s="10" t="s">
        <v>42</v>
      </c>
      <c r="C37" s="10">
        <v>496</v>
      </c>
      <c r="D37" s="10">
        <v>96</v>
      </c>
      <c r="E37" s="10"/>
      <c r="F37" s="10">
        <v>93</v>
      </c>
      <c r="G37" s="7">
        <v>0.4</v>
      </c>
      <c r="H37" s="10">
        <v>60</v>
      </c>
      <c r="I37" s="10" t="s">
        <v>43</v>
      </c>
      <c r="J37" s="10"/>
      <c r="K37" s="10"/>
      <c r="L37" s="10">
        <f t="shared" si="3"/>
        <v>0</v>
      </c>
      <c r="M37" s="10">
        <f t="shared" si="4"/>
        <v>0</v>
      </c>
      <c r="N37" s="10"/>
      <c r="O37" s="10">
        <v>0</v>
      </c>
      <c r="P37" s="10"/>
      <c r="Q37" s="10">
        <f t="shared" si="5"/>
        <v>0</v>
      </c>
      <c r="R37" s="4"/>
      <c r="S37" s="4">
        <f t="shared" si="13"/>
        <v>0</v>
      </c>
      <c r="T37" s="4">
        <f t="shared" si="9"/>
        <v>0</v>
      </c>
      <c r="U37" s="4"/>
      <c r="V37" s="4"/>
      <c r="W37" s="10"/>
      <c r="X37" s="10" t="e">
        <f t="shared" si="12"/>
        <v>#DIV/0!</v>
      </c>
      <c r="Y37" s="10" t="e">
        <f t="shared" si="8"/>
        <v>#DIV/0!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 t="s">
        <v>65</v>
      </c>
      <c r="AK37" s="10">
        <f t="shared" si="10"/>
        <v>0</v>
      </c>
      <c r="AL37" s="10">
        <f t="shared" si="11"/>
        <v>0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75</v>
      </c>
      <c r="B38" s="10" t="s">
        <v>42</v>
      </c>
      <c r="C38" s="10">
        <v>660</v>
      </c>
      <c r="D38" s="10">
        <v>625</v>
      </c>
      <c r="E38" s="10">
        <v>507</v>
      </c>
      <c r="F38" s="10">
        <v>451</v>
      </c>
      <c r="G38" s="7">
        <v>0.4</v>
      </c>
      <c r="H38" s="10">
        <v>60</v>
      </c>
      <c r="I38" s="10" t="s">
        <v>43</v>
      </c>
      <c r="J38" s="10"/>
      <c r="K38" s="10">
        <v>514</v>
      </c>
      <c r="L38" s="10">
        <f t="shared" ref="L38:L69" si="20">E38-K38</f>
        <v>-7</v>
      </c>
      <c r="M38" s="10">
        <f t="shared" ref="M38:M69" si="21">E38-N38</f>
        <v>507</v>
      </c>
      <c r="N38" s="10"/>
      <c r="O38" s="10">
        <v>140</v>
      </c>
      <c r="P38" s="10">
        <v>200</v>
      </c>
      <c r="Q38" s="10">
        <f t="shared" ref="Q38:Q69" si="22">M38/5</f>
        <v>101.4</v>
      </c>
      <c r="R38" s="4">
        <f t="shared" si="18"/>
        <v>628.60000000000014</v>
      </c>
      <c r="S38" s="4">
        <f>V38</f>
        <v>700</v>
      </c>
      <c r="T38" s="4">
        <f t="shared" si="9"/>
        <v>400</v>
      </c>
      <c r="U38" s="4">
        <v>300</v>
      </c>
      <c r="V38" s="4">
        <v>700</v>
      </c>
      <c r="W38" s="10"/>
      <c r="X38" s="10">
        <f t="shared" si="12"/>
        <v>14.704142011834319</v>
      </c>
      <c r="Y38" s="10">
        <f t="shared" ref="Y38:Y69" si="23">(F38+O38+P38)/Q38</f>
        <v>7.8007889546351077</v>
      </c>
      <c r="Z38" s="10">
        <v>80.8</v>
      </c>
      <c r="AA38" s="10">
        <v>98.4</v>
      </c>
      <c r="AB38" s="10">
        <v>87.8</v>
      </c>
      <c r="AC38" s="10">
        <v>84</v>
      </c>
      <c r="AD38" s="10">
        <v>94.6</v>
      </c>
      <c r="AE38" s="10">
        <v>100.6</v>
      </c>
      <c r="AF38" s="10">
        <v>107.2</v>
      </c>
      <c r="AG38" s="10">
        <v>92.4</v>
      </c>
      <c r="AH38" s="10">
        <v>97.4</v>
      </c>
      <c r="AI38" s="10">
        <v>106</v>
      </c>
      <c r="AJ38" s="10"/>
      <c r="AK38" s="10">
        <f t="shared" si="10"/>
        <v>160</v>
      </c>
      <c r="AL38" s="10">
        <f t="shared" si="11"/>
        <v>120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1" t="s">
        <v>76</v>
      </c>
      <c r="B39" s="11" t="s">
        <v>42</v>
      </c>
      <c r="C39" s="11">
        <v>152</v>
      </c>
      <c r="D39" s="11"/>
      <c r="E39" s="11"/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20"/>
        <v>0</v>
      </c>
      <c r="M39" s="11">
        <f t="shared" si="21"/>
        <v>0</v>
      </c>
      <c r="N39" s="11"/>
      <c r="O39" s="11"/>
      <c r="P39" s="11"/>
      <c r="Q39" s="11">
        <f t="shared" si="22"/>
        <v>0</v>
      </c>
      <c r="R39" s="13"/>
      <c r="S39" s="4">
        <f t="shared" si="13"/>
        <v>0</v>
      </c>
      <c r="T39" s="4">
        <f t="shared" si="9"/>
        <v>0</v>
      </c>
      <c r="U39" s="4"/>
      <c r="V39" s="13"/>
      <c r="W39" s="11"/>
      <c r="X39" s="10" t="e">
        <f t="shared" si="12"/>
        <v>#DIV/0!</v>
      </c>
      <c r="Y39" s="11" t="e">
        <f t="shared" si="23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0">
        <f t="shared" si="10"/>
        <v>0</v>
      </c>
      <c r="AL39" s="10">
        <f t="shared" si="11"/>
        <v>0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77</v>
      </c>
      <c r="B40" s="10" t="s">
        <v>42</v>
      </c>
      <c r="C40" s="10">
        <v>201</v>
      </c>
      <c r="D40" s="10">
        <v>800</v>
      </c>
      <c r="E40" s="10">
        <v>132</v>
      </c>
      <c r="F40" s="10">
        <v>595</v>
      </c>
      <c r="G40" s="7">
        <v>0.4</v>
      </c>
      <c r="H40" s="10">
        <v>60</v>
      </c>
      <c r="I40" s="10" t="s">
        <v>43</v>
      </c>
      <c r="J40" s="10"/>
      <c r="K40" s="10">
        <v>198</v>
      </c>
      <c r="L40" s="10">
        <f t="shared" si="20"/>
        <v>-66</v>
      </c>
      <c r="M40" s="10">
        <f t="shared" si="21"/>
        <v>132</v>
      </c>
      <c r="N40" s="10"/>
      <c r="O40" s="10">
        <v>83</v>
      </c>
      <c r="P40" s="10">
        <v>150</v>
      </c>
      <c r="Q40" s="10">
        <f t="shared" si="22"/>
        <v>26.4</v>
      </c>
      <c r="R40" s="4"/>
      <c r="S40" s="4">
        <f t="shared" si="13"/>
        <v>0</v>
      </c>
      <c r="T40" s="4">
        <f t="shared" si="9"/>
        <v>0</v>
      </c>
      <c r="U40" s="4"/>
      <c r="V40" s="4"/>
      <c r="W40" s="10"/>
      <c r="X40" s="10">
        <f t="shared" si="12"/>
        <v>31.363636363636367</v>
      </c>
      <c r="Y40" s="10">
        <f t="shared" si="23"/>
        <v>31.363636363636367</v>
      </c>
      <c r="Z40" s="10">
        <v>60.8</v>
      </c>
      <c r="AA40" s="10">
        <v>83</v>
      </c>
      <c r="AB40" s="10">
        <v>43.6</v>
      </c>
      <c r="AC40" s="10">
        <v>55.2</v>
      </c>
      <c r="AD40" s="10">
        <v>49.4</v>
      </c>
      <c r="AE40" s="10">
        <v>77.8</v>
      </c>
      <c r="AF40" s="10">
        <v>73.599999999999994</v>
      </c>
      <c r="AG40" s="10">
        <v>34.6</v>
      </c>
      <c r="AH40" s="10">
        <v>72.599999999999994</v>
      </c>
      <c r="AI40" s="10">
        <v>74</v>
      </c>
      <c r="AJ40" s="10"/>
      <c r="AK40" s="10">
        <f t="shared" si="10"/>
        <v>0</v>
      </c>
      <c r="AL40" s="10">
        <f t="shared" si="11"/>
        <v>0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78</v>
      </c>
      <c r="B41" s="10" t="s">
        <v>42</v>
      </c>
      <c r="C41" s="10">
        <v>844</v>
      </c>
      <c r="D41" s="10">
        <v>401</v>
      </c>
      <c r="E41" s="10">
        <v>480</v>
      </c>
      <c r="F41" s="10">
        <v>240</v>
      </c>
      <c r="G41" s="7">
        <v>0.4</v>
      </c>
      <c r="H41" s="10">
        <v>60</v>
      </c>
      <c r="I41" s="10" t="s">
        <v>43</v>
      </c>
      <c r="J41" s="10"/>
      <c r="K41" s="10">
        <v>484</v>
      </c>
      <c r="L41" s="10">
        <f t="shared" si="20"/>
        <v>-4</v>
      </c>
      <c r="M41" s="10">
        <f t="shared" si="21"/>
        <v>480</v>
      </c>
      <c r="N41" s="10"/>
      <c r="O41" s="10">
        <v>395</v>
      </c>
      <c r="P41" s="10">
        <v>200</v>
      </c>
      <c r="Q41" s="10">
        <f t="shared" si="22"/>
        <v>96</v>
      </c>
      <c r="R41" s="4">
        <f t="shared" ref="R41:R49" si="24">14*Q41-P41-O41-F41</f>
        <v>509</v>
      </c>
      <c r="S41" s="4">
        <f t="shared" ref="S41:S49" si="25">V41</f>
        <v>550</v>
      </c>
      <c r="T41" s="4">
        <f t="shared" si="9"/>
        <v>300</v>
      </c>
      <c r="U41" s="4">
        <v>250</v>
      </c>
      <c r="V41" s="4">
        <v>550</v>
      </c>
      <c r="W41" s="10"/>
      <c r="X41" s="10">
        <f t="shared" si="12"/>
        <v>14.427083333333334</v>
      </c>
      <c r="Y41" s="10">
        <f t="shared" si="23"/>
        <v>8.6979166666666661</v>
      </c>
      <c r="Z41" s="10">
        <v>81.8</v>
      </c>
      <c r="AA41" s="10">
        <v>79.599999999999994</v>
      </c>
      <c r="AB41" s="10">
        <v>80.2</v>
      </c>
      <c r="AC41" s="10">
        <v>81.400000000000006</v>
      </c>
      <c r="AD41" s="10">
        <v>60.2</v>
      </c>
      <c r="AE41" s="10">
        <v>91.2</v>
      </c>
      <c r="AF41" s="10">
        <v>94.6</v>
      </c>
      <c r="AG41" s="10">
        <v>41.2</v>
      </c>
      <c r="AH41" s="10">
        <v>81.2</v>
      </c>
      <c r="AI41" s="10">
        <v>101.8</v>
      </c>
      <c r="AJ41" s="10"/>
      <c r="AK41" s="10">
        <f t="shared" si="10"/>
        <v>120</v>
      </c>
      <c r="AL41" s="10">
        <f t="shared" si="11"/>
        <v>100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79</v>
      </c>
      <c r="B42" s="10" t="s">
        <v>42</v>
      </c>
      <c r="C42" s="10">
        <v>114</v>
      </c>
      <c r="D42" s="10">
        <v>5</v>
      </c>
      <c r="E42" s="10">
        <v>76</v>
      </c>
      <c r="F42" s="10"/>
      <c r="G42" s="7">
        <v>0.1</v>
      </c>
      <c r="H42" s="10">
        <v>45</v>
      </c>
      <c r="I42" s="10" t="s">
        <v>43</v>
      </c>
      <c r="J42" s="10"/>
      <c r="K42" s="10">
        <v>140</v>
      </c>
      <c r="L42" s="10">
        <f t="shared" si="20"/>
        <v>-64</v>
      </c>
      <c r="M42" s="10">
        <f t="shared" si="21"/>
        <v>76</v>
      </c>
      <c r="N42" s="10"/>
      <c r="O42" s="10">
        <v>100</v>
      </c>
      <c r="P42" s="10">
        <v>50</v>
      </c>
      <c r="Q42" s="10">
        <f t="shared" si="22"/>
        <v>15.2</v>
      </c>
      <c r="R42" s="4">
        <f t="shared" si="24"/>
        <v>62.799999999999983</v>
      </c>
      <c r="S42" s="4">
        <v>120</v>
      </c>
      <c r="T42" s="4">
        <f t="shared" si="9"/>
        <v>70</v>
      </c>
      <c r="U42" s="4">
        <v>50</v>
      </c>
      <c r="V42" s="4">
        <v>150</v>
      </c>
      <c r="W42" s="10"/>
      <c r="X42" s="10">
        <f t="shared" si="12"/>
        <v>17.763157894736842</v>
      </c>
      <c r="Y42" s="10">
        <f t="shared" si="23"/>
        <v>9.8684210526315788</v>
      </c>
      <c r="Z42" s="10">
        <v>18</v>
      </c>
      <c r="AA42" s="10">
        <v>7.6</v>
      </c>
      <c r="AB42" s="10">
        <v>18.399999999999999</v>
      </c>
      <c r="AC42" s="10">
        <v>22.2</v>
      </c>
      <c r="AD42" s="10">
        <v>18.600000000000001</v>
      </c>
      <c r="AE42" s="10">
        <v>20.8</v>
      </c>
      <c r="AF42" s="10">
        <v>28.2</v>
      </c>
      <c r="AG42" s="10">
        <v>-1.8</v>
      </c>
      <c r="AH42" s="10">
        <v>16</v>
      </c>
      <c r="AI42" s="10">
        <v>23.8</v>
      </c>
      <c r="AJ42" s="10"/>
      <c r="AK42" s="10">
        <f t="shared" si="10"/>
        <v>7</v>
      </c>
      <c r="AL42" s="10">
        <f t="shared" si="11"/>
        <v>5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80</v>
      </c>
      <c r="B43" s="10" t="s">
        <v>42</v>
      </c>
      <c r="C43" s="10">
        <v>112</v>
      </c>
      <c r="D43" s="10">
        <v>196</v>
      </c>
      <c r="E43" s="10">
        <v>188</v>
      </c>
      <c r="F43" s="10">
        <v>85</v>
      </c>
      <c r="G43" s="7">
        <v>0.1</v>
      </c>
      <c r="H43" s="10">
        <v>60</v>
      </c>
      <c r="I43" s="10" t="s">
        <v>43</v>
      </c>
      <c r="J43" s="10"/>
      <c r="K43" s="10">
        <v>207</v>
      </c>
      <c r="L43" s="10">
        <f t="shared" si="20"/>
        <v>-19</v>
      </c>
      <c r="M43" s="10">
        <f t="shared" si="21"/>
        <v>188</v>
      </c>
      <c r="N43" s="10"/>
      <c r="O43" s="10">
        <v>100</v>
      </c>
      <c r="P43" s="10"/>
      <c r="Q43" s="10">
        <f t="shared" si="22"/>
        <v>37.6</v>
      </c>
      <c r="R43" s="4">
        <f t="shared" si="24"/>
        <v>341.4</v>
      </c>
      <c r="S43" s="4">
        <f t="shared" si="25"/>
        <v>350</v>
      </c>
      <c r="T43" s="4">
        <f t="shared" si="9"/>
        <v>250</v>
      </c>
      <c r="U43" s="4">
        <v>100</v>
      </c>
      <c r="V43" s="4">
        <v>350</v>
      </c>
      <c r="W43" s="10"/>
      <c r="X43" s="10">
        <f t="shared" si="12"/>
        <v>14.228723404255319</v>
      </c>
      <c r="Y43" s="10">
        <f t="shared" si="23"/>
        <v>4.9202127659574471</v>
      </c>
      <c r="Z43" s="10">
        <v>29.8</v>
      </c>
      <c r="AA43" s="10">
        <v>36.799999999999997</v>
      </c>
      <c r="AB43" s="10">
        <v>39.200000000000003</v>
      </c>
      <c r="AC43" s="10">
        <v>29.4</v>
      </c>
      <c r="AD43" s="10">
        <v>37.200000000000003</v>
      </c>
      <c r="AE43" s="10">
        <v>44.6</v>
      </c>
      <c r="AF43" s="10">
        <v>44.2</v>
      </c>
      <c r="AG43" s="10">
        <v>23.6</v>
      </c>
      <c r="AH43" s="10">
        <v>37</v>
      </c>
      <c r="AI43" s="10">
        <v>39.6</v>
      </c>
      <c r="AJ43" s="10"/>
      <c r="AK43" s="10">
        <f t="shared" si="10"/>
        <v>25</v>
      </c>
      <c r="AL43" s="10">
        <f t="shared" si="11"/>
        <v>10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81</v>
      </c>
      <c r="B44" s="10" t="s">
        <v>42</v>
      </c>
      <c r="C44" s="10">
        <v>218</v>
      </c>
      <c r="D44" s="10">
        <v>400</v>
      </c>
      <c r="E44" s="10">
        <v>434</v>
      </c>
      <c r="F44" s="10">
        <v>161</v>
      </c>
      <c r="G44" s="7">
        <v>0.1</v>
      </c>
      <c r="H44" s="10">
        <v>60</v>
      </c>
      <c r="I44" s="10" t="s">
        <v>43</v>
      </c>
      <c r="J44" s="10"/>
      <c r="K44" s="10">
        <v>230</v>
      </c>
      <c r="L44" s="10">
        <f t="shared" si="20"/>
        <v>204</v>
      </c>
      <c r="M44" s="10">
        <f t="shared" si="21"/>
        <v>234</v>
      </c>
      <c r="N44" s="10">
        <v>200</v>
      </c>
      <c r="O44" s="10">
        <v>0</v>
      </c>
      <c r="P44" s="10"/>
      <c r="Q44" s="10">
        <f t="shared" si="22"/>
        <v>46.8</v>
      </c>
      <c r="R44" s="4">
        <f>12*Q44-P44-O44-F44</f>
        <v>400.59999999999991</v>
      </c>
      <c r="S44" s="4">
        <f t="shared" si="25"/>
        <v>500</v>
      </c>
      <c r="T44" s="4">
        <f t="shared" si="9"/>
        <v>350</v>
      </c>
      <c r="U44" s="4">
        <v>150</v>
      </c>
      <c r="V44" s="4">
        <v>500</v>
      </c>
      <c r="W44" s="10"/>
      <c r="X44" s="10">
        <f t="shared" si="12"/>
        <v>14.123931623931625</v>
      </c>
      <c r="Y44" s="10">
        <f t="shared" si="23"/>
        <v>3.4401709401709404</v>
      </c>
      <c r="Z44" s="10">
        <v>19</v>
      </c>
      <c r="AA44" s="10">
        <v>32.6</v>
      </c>
      <c r="AB44" s="10">
        <v>36.200000000000003</v>
      </c>
      <c r="AC44" s="10">
        <v>29.6</v>
      </c>
      <c r="AD44" s="10">
        <v>33.799999999999997</v>
      </c>
      <c r="AE44" s="10">
        <v>37</v>
      </c>
      <c r="AF44" s="10">
        <v>38.6</v>
      </c>
      <c r="AG44" s="10">
        <v>24.4</v>
      </c>
      <c r="AH44" s="10">
        <v>36.200000000000003</v>
      </c>
      <c r="AI44" s="10">
        <v>29</v>
      </c>
      <c r="AJ44" s="10"/>
      <c r="AK44" s="10">
        <f t="shared" si="10"/>
        <v>35</v>
      </c>
      <c r="AL44" s="10">
        <f t="shared" si="11"/>
        <v>15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82</v>
      </c>
      <c r="B45" s="10" t="s">
        <v>42</v>
      </c>
      <c r="C45" s="10"/>
      <c r="D45" s="10">
        <v>100</v>
      </c>
      <c r="E45" s="10">
        <v>6</v>
      </c>
      <c r="F45" s="10">
        <v>93</v>
      </c>
      <c r="G45" s="7">
        <v>0.1</v>
      </c>
      <c r="H45" s="10">
        <v>45</v>
      </c>
      <c r="I45" s="10" t="s">
        <v>43</v>
      </c>
      <c r="J45" s="10"/>
      <c r="K45" s="10">
        <v>6</v>
      </c>
      <c r="L45" s="10">
        <f t="shared" si="20"/>
        <v>0</v>
      </c>
      <c r="M45" s="10">
        <f t="shared" si="21"/>
        <v>6</v>
      </c>
      <c r="N45" s="10"/>
      <c r="O45" s="10">
        <v>80</v>
      </c>
      <c r="P45" s="10"/>
      <c r="Q45" s="10">
        <f t="shared" si="22"/>
        <v>1.2</v>
      </c>
      <c r="R45" s="4"/>
      <c r="S45" s="4">
        <v>20</v>
      </c>
      <c r="T45" s="4">
        <f t="shared" si="9"/>
        <v>20</v>
      </c>
      <c r="U45" s="4"/>
      <c r="V45" s="4">
        <v>50</v>
      </c>
      <c r="W45" s="10"/>
      <c r="X45" s="10">
        <f t="shared" si="12"/>
        <v>160.83333333333334</v>
      </c>
      <c r="Y45" s="10">
        <f t="shared" si="23"/>
        <v>144.16666666666669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 t="s">
        <v>65</v>
      </c>
      <c r="AK45" s="10">
        <f t="shared" si="10"/>
        <v>2</v>
      </c>
      <c r="AL45" s="10">
        <f t="shared" si="11"/>
        <v>0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83</v>
      </c>
      <c r="B46" s="10" t="s">
        <v>42</v>
      </c>
      <c r="C46" s="10">
        <v>408</v>
      </c>
      <c r="D46" s="10">
        <v>276</v>
      </c>
      <c r="E46" s="10">
        <v>579</v>
      </c>
      <c r="F46" s="10"/>
      <c r="G46" s="7">
        <v>0.4</v>
      </c>
      <c r="H46" s="10">
        <v>45</v>
      </c>
      <c r="I46" s="10" t="s">
        <v>43</v>
      </c>
      <c r="J46" s="10"/>
      <c r="K46" s="10">
        <v>396</v>
      </c>
      <c r="L46" s="10">
        <f t="shared" si="20"/>
        <v>183</v>
      </c>
      <c r="M46" s="10">
        <f t="shared" si="21"/>
        <v>339</v>
      </c>
      <c r="N46" s="10">
        <v>240</v>
      </c>
      <c r="O46" s="10">
        <v>350</v>
      </c>
      <c r="P46" s="10">
        <v>150</v>
      </c>
      <c r="Q46" s="10">
        <f t="shared" si="22"/>
        <v>67.8</v>
      </c>
      <c r="R46" s="4">
        <f t="shared" si="24"/>
        <v>449.19999999999993</v>
      </c>
      <c r="S46" s="4">
        <f t="shared" si="25"/>
        <v>450</v>
      </c>
      <c r="T46" s="4">
        <f t="shared" si="9"/>
        <v>270</v>
      </c>
      <c r="U46" s="4">
        <v>180</v>
      </c>
      <c r="V46" s="4">
        <v>450</v>
      </c>
      <c r="W46" s="10"/>
      <c r="X46" s="10">
        <f t="shared" si="12"/>
        <v>14.011799410029498</v>
      </c>
      <c r="Y46" s="10">
        <f t="shared" si="23"/>
        <v>7.3746312684365787</v>
      </c>
      <c r="Z46" s="10">
        <v>69.8</v>
      </c>
      <c r="AA46" s="10">
        <v>49.6</v>
      </c>
      <c r="AB46" s="10">
        <v>59.4</v>
      </c>
      <c r="AC46" s="10">
        <v>56.8</v>
      </c>
      <c r="AD46" s="10">
        <v>46.8</v>
      </c>
      <c r="AE46" s="10">
        <v>24.2</v>
      </c>
      <c r="AF46" s="10">
        <v>79</v>
      </c>
      <c r="AG46" s="10">
        <v>2.2000000000000002</v>
      </c>
      <c r="AH46" s="10">
        <v>30</v>
      </c>
      <c r="AI46" s="10">
        <v>61.8</v>
      </c>
      <c r="AJ46" s="10"/>
      <c r="AK46" s="10">
        <f t="shared" si="10"/>
        <v>108</v>
      </c>
      <c r="AL46" s="10">
        <f t="shared" si="11"/>
        <v>72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84</v>
      </c>
      <c r="B47" s="10" t="s">
        <v>38</v>
      </c>
      <c r="C47" s="10">
        <v>130.672</v>
      </c>
      <c r="D47" s="10">
        <v>346.125</v>
      </c>
      <c r="E47" s="10">
        <v>178.2</v>
      </c>
      <c r="F47" s="10">
        <v>277.452</v>
      </c>
      <c r="G47" s="7">
        <v>1</v>
      </c>
      <c r="H47" s="10">
        <v>60</v>
      </c>
      <c r="I47" s="10" t="s">
        <v>43</v>
      </c>
      <c r="J47" s="10"/>
      <c r="K47" s="10">
        <v>175.4</v>
      </c>
      <c r="L47" s="10">
        <f t="shared" si="20"/>
        <v>2.7999999999999829</v>
      </c>
      <c r="M47" s="10">
        <f t="shared" si="21"/>
        <v>178.2</v>
      </c>
      <c r="N47" s="10"/>
      <c r="O47" s="10">
        <v>0</v>
      </c>
      <c r="P47" s="10"/>
      <c r="Q47" s="10">
        <f t="shared" si="22"/>
        <v>35.64</v>
      </c>
      <c r="R47" s="4">
        <f t="shared" si="24"/>
        <v>221.50800000000004</v>
      </c>
      <c r="S47" s="4">
        <f t="shared" si="25"/>
        <v>200</v>
      </c>
      <c r="T47" s="4">
        <f t="shared" si="9"/>
        <v>120</v>
      </c>
      <c r="U47" s="4">
        <v>80</v>
      </c>
      <c r="V47" s="4">
        <v>200</v>
      </c>
      <c r="W47" s="10"/>
      <c r="X47" s="10">
        <f t="shared" si="12"/>
        <v>13.39652076318743</v>
      </c>
      <c r="Y47" s="10">
        <f t="shared" si="23"/>
        <v>7.7848484848484842</v>
      </c>
      <c r="Z47" s="10">
        <v>23.305</v>
      </c>
      <c r="AA47" s="10">
        <v>37.3872</v>
      </c>
      <c r="AB47" s="10">
        <v>31.943200000000001</v>
      </c>
      <c r="AC47" s="10">
        <v>33.900799999999997</v>
      </c>
      <c r="AD47" s="10">
        <v>30.3796</v>
      </c>
      <c r="AE47" s="10">
        <v>35.927599999999998</v>
      </c>
      <c r="AF47" s="10">
        <v>33.181800000000003</v>
      </c>
      <c r="AG47" s="10">
        <v>28.456199999999999</v>
      </c>
      <c r="AH47" s="10">
        <v>41.143799999999999</v>
      </c>
      <c r="AI47" s="10">
        <v>23.216799999999999</v>
      </c>
      <c r="AJ47" s="10"/>
      <c r="AK47" s="10">
        <f t="shared" si="10"/>
        <v>120</v>
      </c>
      <c r="AL47" s="10">
        <f t="shared" si="11"/>
        <v>80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85</v>
      </c>
      <c r="B48" s="10" t="s">
        <v>38</v>
      </c>
      <c r="C48" s="10">
        <v>303.78399999999999</v>
      </c>
      <c r="D48" s="10">
        <v>310.49</v>
      </c>
      <c r="E48" s="10">
        <v>517.40700000000004</v>
      </c>
      <c r="F48" s="10">
        <v>65.051000000000002</v>
      </c>
      <c r="G48" s="7">
        <v>1</v>
      </c>
      <c r="H48" s="10">
        <v>45</v>
      </c>
      <c r="I48" s="10" t="s">
        <v>43</v>
      </c>
      <c r="J48" s="10"/>
      <c r="K48" s="10">
        <v>194.6</v>
      </c>
      <c r="L48" s="10">
        <f t="shared" si="20"/>
        <v>322.80700000000002</v>
      </c>
      <c r="M48" s="10">
        <f t="shared" si="21"/>
        <v>207.98100000000005</v>
      </c>
      <c r="N48" s="10">
        <v>309.42599999999999</v>
      </c>
      <c r="O48" s="10">
        <v>100</v>
      </c>
      <c r="P48" s="10">
        <v>50</v>
      </c>
      <c r="Q48" s="10">
        <f t="shared" si="22"/>
        <v>41.59620000000001</v>
      </c>
      <c r="R48" s="4">
        <f t="shared" si="24"/>
        <v>367.29580000000016</v>
      </c>
      <c r="S48" s="4">
        <f t="shared" si="25"/>
        <v>400</v>
      </c>
      <c r="T48" s="4">
        <f t="shared" si="9"/>
        <v>300</v>
      </c>
      <c r="U48" s="4">
        <v>100</v>
      </c>
      <c r="V48" s="4">
        <v>400</v>
      </c>
      <c r="W48" s="10"/>
      <c r="X48" s="10">
        <f t="shared" si="12"/>
        <v>14.786230472975891</v>
      </c>
      <c r="Y48" s="10">
        <f t="shared" si="23"/>
        <v>5.1699674489496621</v>
      </c>
      <c r="Z48" s="10">
        <v>32.63280000000001</v>
      </c>
      <c r="AA48" s="10">
        <v>25.422800000000009</v>
      </c>
      <c r="AB48" s="10">
        <v>36.624600000000001</v>
      </c>
      <c r="AC48" s="10">
        <v>48.1128</v>
      </c>
      <c r="AD48" s="10">
        <v>28.823</v>
      </c>
      <c r="AE48" s="10">
        <v>32.454000000000001</v>
      </c>
      <c r="AF48" s="10">
        <v>45.6008</v>
      </c>
      <c r="AG48" s="10">
        <v>0.279200000000003</v>
      </c>
      <c r="AH48" s="10">
        <v>24.774799999999999</v>
      </c>
      <c r="AI48" s="10">
        <v>42.441800000000001</v>
      </c>
      <c r="AJ48" s="10"/>
      <c r="AK48" s="10">
        <f t="shared" si="10"/>
        <v>300</v>
      </c>
      <c r="AL48" s="10">
        <f t="shared" si="11"/>
        <v>100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86</v>
      </c>
      <c r="B49" s="10" t="s">
        <v>38</v>
      </c>
      <c r="C49" s="10">
        <v>239.084</v>
      </c>
      <c r="D49" s="10">
        <v>515.22400000000005</v>
      </c>
      <c r="E49" s="10">
        <v>435.13799999999998</v>
      </c>
      <c r="F49" s="10">
        <v>183.273</v>
      </c>
      <c r="G49" s="7">
        <v>1</v>
      </c>
      <c r="H49" s="10">
        <v>45</v>
      </c>
      <c r="I49" s="10" t="s">
        <v>43</v>
      </c>
      <c r="J49" s="10"/>
      <c r="K49" s="10">
        <v>216</v>
      </c>
      <c r="L49" s="10">
        <f t="shared" si="20"/>
        <v>219.13799999999998</v>
      </c>
      <c r="M49" s="10">
        <f t="shared" si="21"/>
        <v>228.80799999999996</v>
      </c>
      <c r="N49" s="10">
        <v>206.33</v>
      </c>
      <c r="O49" s="10">
        <v>100</v>
      </c>
      <c r="P49" s="10"/>
      <c r="Q49" s="10">
        <f t="shared" si="22"/>
        <v>45.761599999999994</v>
      </c>
      <c r="R49" s="4">
        <f t="shared" si="24"/>
        <v>357.38939999999991</v>
      </c>
      <c r="S49" s="4">
        <f t="shared" si="25"/>
        <v>400</v>
      </c>
      <c r="T49" s="4">
        <f t="shared" si="9"/>
        <v>300</v>
      </c>
      <c r="U49" s="4">
        <v>100</v>
      </c>
      <c r="V49" s="4">
        <v>400</v>
      </c>
      <c r="W49" s="10"/>
      <c r="X49" s="10">
        <f t="shared" si="12"/>
        <v>14.931143141848189</v>
      </c>
      <c r="Y49" s="10">
        <f t="shared" si="23"/>
        <v>6.1901900283206892</v>
      </c>
      <c r="Z49" s="10">
        <v>43.857999999999997</v>
      </c>
      <c r="AA49" s="10">
        <v>47.867199999999997</v>
      </c>
      <c r="AB49" s="10">
        <v>45.256799999999998</v>
      </c>
      <c r="AC49" s="10">
        <v>48.191400000000002</v>
      </c>
      <c r="AD49" s="10">
        <v>46.33</v>
      </c>
      <c r="AE49" s="10">
        <v>16.440999999999999</v>
      </c>
      <c r="AF49" s="10">
        <v>48.304000000000002</v>
      </c>
      <c r="AG49" s="10">
        <v>50.658799999999999</v>
      </c>
      <c r="AH49" s="10">
        <v>33.056600000000003</v>
      </c>
      <c r="AI49" s="10">
        <v>39.499600000000001</v>
      </c>
      <c r="AJ49" s="10"/>
      <c r="AK49" s="10">
        <f t="shared" si="10"/>
        <v>300</v>
      </c>
      <c r="AL49" s="10">
        <f t="shared" si="11"/>
        <v>100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1" t="s">
        <v>87</v>
      </c>
      <c r="B50" s="11" t="s">
        <v>42</v>
      </c>
      <c r="C50" s="11"/>
      <c r="D50" s="11">
        <v>60</v>
      </c>
      <c r="E50" s="11">
        <v>60</v>
      </c>
      <c r="F50" s="11"/>
      <c r="G50" s="12">
        <v>0</v>
      </c>
      <c r="H50" s="11" t="e">
        <v>#N/A</v>
      </c>
      <c r="I50" s="11" t="s">
        <v>39</v>
      </c>
      <c r="J50" s="11"/>
      <c r="K50" s="11"/>
      <c r="L50" s="11">
        <f t="shared" si="20"/>
        <v>60</v>
      </c>
      <c r="M50" s="11">
        <f t="shared" si="21"/>
        <v>0</v>
      </c>
      <c r="N50" s="11">
        <v>60</v>
      </c>
      <c r="O50" s="11">
        <v>0</v>
      </c>
      <c r="P50" s="11"/>
      <c r="Q50" s="11">
        <f t="shared" si="22"/>
        <v>0</v>
      </c>
      <c r="R50" s="13"/>
      <c r="S50" s="4">
        <f t="shared" si="13"/>
        <v>0</v>
      </c>
      <c r="T50" s="4">
        <f t="shared" si="9"/>
        <v>0</v>
      </c>
      <c r="U50" s="4"/>
      <c r="V50" s="13"/>
      <c r="W50" s="11"/>
      <c r="X50" s="10" t="e">
        <f t="shared" si="12"/>
        <v>#DIV/0!</v>
      </c>
      <c r="Y50" s="11" t="e">
        <f t="shared" si="23"/>
        <v>#DIV/0!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/>
      <c r="AK50" s="10">
        <f t="shared" si="10"/>
        <v>0</v>
      </c>
      <c r="AL50" s="10">
        <f t="shared" si="11"/>
        <v>0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88</v>
      </c>
      <c r="B51" s="10" t="s">
        <v>42</v>
      </c>
      <c r="C51" s="10">
        <v>130</v>
      </c>
      <c r="D51" s="10">
        <v>1</v>
      </c>
      <c r="E51" s="10">
        <v>28</v>
      </c>
      <c r="F51" s="10"/>
      <c r="G51" s="7">
        <v>0.09</v>
      </c>
      <c r="H51" s="10">
        <v>45</v>
      </c>
      <c r="I51" s="10" t="s">
        <v>43</v>
      </c>
      <c r="J51" s="10"/>
      <c r="K51" s="10">
        <v>33</v>
      </c>
      <c r="L51" s="10">
        <f t="shared" si="20"/>
        <v>-5</v>
      </c>
      <c r="M51" s="10">
        <f t="shared" si="21"/>
        <v>28</v>
      </c>
      <c r="N51" s="10"/>
      <c r="O51" s="10">
        <v>0</v>
      </c>
      <c r="P51" s="10"/>
      <c r="Q51" s="10">
        <f t="shared" si="22"/>
        <v>5.6</v>
      </c>
      <c r="R51" s="4">
        <f>9*Q51-P51-O51-F51</f>
        <v>50.4</v>
      </c>
      <c r="S51" s="4">
        <f>V51</f>
        <v>80</v>
      </c>
      <c r="T51" s="4">
        <f t="shared" si="9"/>
        <v>40</v>
      </c>
      <c r="U51" s="4">
        <v>40</v>
      </c>
      <c r="V51" s="4">
        <v>80</v>
      </c>
      <c r="W51" s="10"/>
      <c r="X51" s="10">
        <f t="shared" si="12"/>
        <v>14.285714285714286</v>
      </c>
      <c r="Y51" s="10">
        <f t="shared" si="23"/>
        <v>0</v>
      </c>
      <c r="Z51" s="10">
        <v>1.8</v>
      </c>
      <c r="AA51" s="10">
        <v>1.8</v>
      </c>
      <c r="AB51" s="10">
        <v>2.6</v>
      </c>
      <c r="AC51" s="10">
        <v>2</v>
      </c>
      <c r="AD51" s="10">
        <v>-0.2</v>
      </c>
      <c r="AE51" s="10">
        <v>2</v>
      </c>
      <c r="AF51" s="10">
        <v>-0.4</v>
      </c>
      <c r="AG51" s="10">
        <v>0.2</v>
      </c>
      <c r="AH51" s="10">
        <v>1.2</v>
      </c>
      <c r="AI51" s="10">
        <v>2.8</v>
      </c>
      <c r="AJ51" s="10"/>
      <c r="AK51" s="10">
        <f t="shared" si="10"/>
        <v>3.5999999999999996</v>
      </c>
      <c r="AL51" s="10">
        <f t="shared" si="11"/>
        <v>3.5999999999999996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0" t="s">
        <v>89</v>
      </c>
      <c r="B52" s="10" t="s">
        <v>42</v>
      </c>
      <c r="C52" s="10">
        <v>17</v>
      </c>
      <c r="D52" s="10">
        <v>24</v>
      </c>
      <c r="E52" s="10">
        <v>28</v>
      </c>
      <c r="F52" s="10"/>
      <c r="G52" s="7">
        <v>0.35</v>
      </c>
      <c r="H52" s="10">
        <v>45</v>
      </c>
      <c r="I52" s="10" t="s">
        <v>43</v>
      </c>
      <c r="J52" s="10"/>
      <c r="K52" s="10">
        <v>74</v>
      </c>
      <c r="L52" s="10">
        <f t="shared" si="20"/>
        <v>-46</v>
      </c>
      <c r="M52" s="10">
        <f t="shared" si="21"/>
        <v>28</v>
      </c>
      <c r="N52" s="10"/>
      <c r="O52" s="10">
        <v>100</v>
      </c>
      <c r="P52" s="10">
        <v>50</v>
      </c>
      <c r="Q52" s="10">
        <f t="shared" si="22"/>
        <v>5.6</v>
      </c>
      <c r="R52" s="4"/>
      <c r="S52" s="4">
        <f t="shared" si="13"/>
        <v>0</v>
      </c>
      <c r="T52" s="4">
        <f t="shared" si="9"/>
        <v>0</v>
      </c>
      <c r="U52" s="4"/>
      <c r="V52" s="4"/>
      <c r="W52" s="10"/>
      <c r="X52" s="10">
        <f t="shared" si="12"/>
        <v>26.785714285714288</v>
      </c>
      <c r="Y52" s="10">
        <f t="shared" si="23"/>
        <v>26.785714285714288</v>
      </c>
      <c r="Z52" s="10">
        <v>15.6</v>
      </c>
      <c r="AA52" s="10">
        <v>9</v>
      </c>
      <c r="AB52" s="10">
        <v>18.2</v>
      </c>
      <c r="AC52" s="10">
        <v>2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 t="s">
        <v>90</v>
      </c>
      <c r="AK52" s="10">
        <f t="shared" si="10"/>
        <v>0</v>
      </c>
      <c r="AL52" s="10">
        <f t="shared" si="11"/>
        <v>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91</v>
      </c>
      <c r="B53" s="10" t="s">
        <v>38</v>
      </c>
      <c r="C53" s="10">
        <v>104.699</v>
      </c>
      <c r="D53" s="10">
        <v>597.375</v>
      </c>
      <c r="E53" s="10">
        <v>413.87799999999999</v>
      </c>
      <c r="F53" s="10">
        <v>257.08999999999997</v>
      </c>
      <c r="G53" s="7">
        <v>1</v>
      </c>
      <c r="H53" s="10">
        <v>45</v>
      </c>
      <c r="I53" s="10" t="s">
        <v>43</v>
      </c>
      <c r="J53" s="10"/>
      <c r="K53" s="10">
        <v>146</v>
      </c>
      <c r="L53" s="10">
        <f t="shared" si="20"/>
        <v>267.87799999999999</v>
      </c>
      <c r="M53" s="10">
        <f t="shared" si="21"/>
        <v>151.23199999999997</v>
      </c>
      <c r="N53" s="10">
        <v>262.64600000000002</v>
      </c>
      <c r="O53" s="10">
        <v>0</v>
      </c>
      <c r="P53" s="10"/>
      <c r="Q53" s="10">
        <f t="shared" si="22"/>
        <v>30.246399999999994</v>
      </c>
      <c r="R53" s="4">
        <f t="shared" ref="R53:R55" si="26">14*Q53-P53-O53-F53</f>
        <v>166.35959999999994</v>
      </c>
      <c r="S53" s="4">
        <f t="shared" ref="S53:S55" si="27">V53</f>
        <v>200</v>
      </c>
      <c r="T53" s="4">
        <f t="shared" si="9"/>
        <v>120</v>
      </c>
      <c r="U53" s="4">
        <v>80</v>
      </c>
      <c r="V53" s="4">
        <v>200</v>
      </c>
      <c r="W53" s="10"/>
      <c r="X53" s="10">
        <f t="shared" si="12"/>
        <v>15.112211701227256</v>
      </c>
      <c r="Y53" s="10">
        <f t="shared" si="23"/>
        <v>8.4998545281421922</v>
      </c>
      <c r="Z53" s="10">
        <v>30.3752</v>
      </c>
      <c r="AA53" s="10">
        <v>37.577800000000003</v>
      </c>
      <c r="AB53" s="10">
        <v>35.057000000000002</v>
      </c>
      <c r="AC53" s="10">
        <v>16.769400000000001</v>
      </c>
      <c r="AD53" s="10">
        <v>37.715000000000003</v>
      </c>
      <c r="AE53" s="10">
        <v>37.833799999999997</v>
      </c>
      <c r="AF53" s="10">
        <v>30.785</v>
      </c>
      <c r="AG53" s="10">
        <v>38.028399999999998</v>
      </c>
      <c r="AH53" s="10">
        <v>36.332000000000001</v>
      </c>
      <c r="AI53" s="10">
        <v>17.5702</v>
      </c>
      <c r="AJ53" s="10"/>
      <c r="AK53" s="10">
        <f t="shared" si="10"/>
        <v>120</v>
      </c>
      <c r="AL53" s="10">
        <f t="shared" si="11"/>
        <v>80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92</v>
      </c>
      <c r="B54" s="10" t="s">
        <v>42</v>
      </c>
      <c r="C54" s="10"/>
      <c r="D54" s="10">
        <v>102</v>
      </c>
      <c r="E54" s="10">
        <v>25</v>
      </c>
      <c r="F54" s="10">
        <v>66</v>
      </c>
      <c r="G54" s="7">
        <v>0.4</v>
      </c>
      <c r="H54" s="10">
        <v>45</v>
      </c>
      <c r="I54" s="10" t="s">
        <v>43</v>
      </c>
      <c r="J54" s="10"/>
      <c r="K54" s="10">
        <v>25</v>
      </c>
      <c r="L54" s="10">
        <f t="shared" si="20"/>
        <v>0</v>
      </c>
      <c r="M54" s="10">
        <f t="shared" si="21"/>
        <v>25</v>
      </c>
      <c r="N54" s="10"/>
      <c r="O54" s="10">
        <v>130</v>
      </c>
      <c r="P54" s="10">
        <v>70</v>
      </c>
      <c r="Q54" s="10">
        <f t="shared" si="22"/>
        <v>5</v>
      </c>
      <c r="R54" s="4"/>
      <c r="S54" s="4">
        <v>100</v>
      </c>
      <c r="T54" s="4">
        <f t="shared" si="9"/>
        <v>50</v>
      </c>
      <c r="U54" s="4">
        <v>50</v>
      </c>
      <c r="V54" s="4">
        <v>150</v>
      </c>
      <c r="W54" s="10"/>
      <c r="X54" s="10">
        <f t="shared" si="12"/>
        <v>73.2</v>
      </c>
      <c r="Y54" s="10">
        <f t="shared" si="23"/>
        <v>53.2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 t="s">
        <v>65</v>
      </c>
      <c r="AK54" s="10">
        <f t="shared" si="10"/>
        <v>20</v>
      </c>
      <c r="AL54" s="10">
        <f t="shared" si="11"/>
        <v>20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0" t="s">
        <v>93</v>
      </c>
      <c r="B55" s="10" t="s">
        <v>42</v>
      </c>
      <c r="C55" s="10">
        <v>395</v>
      </c>
      <c r="D55" s="10">
        <v>515</v>
      </c>
      <c r="E55" s="10">
        <v>359</v>
      </c>
      <c r="F55" s="10">
        <v>514</v>
      </c>
      <c r="G55" s="7">
        <v>0.3</v>
      </c>
      <c r="H55" s="10" t="e">
        <v>#N/A</v>
      </c>
      <c r="I55" s="10" t="s">
        <v>43</v>
      </c>
      <c r="J55" s="10"/>
      <c r="K55" s="10">
        <v>357</v>
      </c>
      <c r="L55" s="10">
        <f t="shared" si="20"/>
        <v>2</v>
      </c>
      <c r="M55" s="10">
        <f t="shared" si="21"/>
        <v>359</v>
      </c>
      <c r="N55" s="10"/>
      <c r="O55" s="10">
        <v>0</v>
      </c>
      <c r="P55" s="10"/>
      <c r="Q55" s="10">
        <f t="shared" si="22"/>
        <v>71.8</v>
      </c>
      <c r="R55" s="4">
        <f t="shared" si="26"/>
        <v>491.19999999999993</v>
      </c>
      <c r="S55" s="4">
        <f t="shared" si="27"/>
        <v>500</v>
      </c>
      <c r="T55" s="4">
        <f t="shared" si="9"/>
        <v>300</v>
      </c>
      <c r="U55" s="4">
        <v>200</v>
      </c>
      <c r="V55" s="4">
        <v>500</v>
      </c>
      <c r="W55" s="10"/>
      <c r="X55" s="10">
        <f t="shared" si="12"/>
        <v>14.122562674094707</v>
      </c>
      <c r="Y55" s="10">
        <f t="shared" si="23"/>
        <v>7.1587743732590532</v>
      </c>
      <c r="Z55" s="10">
        <v>32.799999999999997</v>
      </c>
      <c r="AA55" s="10">
        <v>70.599999999999994</v>
      </c>
      <c r="AB55" s="10">
        <v>62.2</v>
      </c>
      <c r="AC55" s="10">
        <v>54.2</v>
      </c>
      <c r="AD55" s="10">
        <v>42.2</v>
      </c>
      <c r="AE55" s="10">
        <v>71</v>
      </c>
      <c r="AF55" s="10">
        <v>63.4</v>
      </c>
      <c r="AG55" s="10">
        <v>48.6</v>
      </c>
      <c r="AH55" s="10">
        <v>31.8</v>
      </c>
      <c r="AI55" s="10">
        <v>24.4</v>
      </c>
      <c r="AJ55" s="10"/>
      <c r="AK55" s="10">
        <f t="shared" si="10"/>
        <v>90</v>
      </c>
      <c r="AL55" s="10">
        <f t="shared" si="11"/>
        <v>60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1" t="s">
        <v>94</v>
      </c>
      <c r="B56" s="11" t="s">
        <v>38</v>
      </c>
      <c r="C56" s="11">
        <v>62.392000000000003</v>
      </c>
      <c r="D56" s="11"/>
      <c r="E56" s="11">
        <v>43.27</v>
      </c>
      <c r="F56" s="11">
        <v>6.2439999999999998</v>
      </c>
      <c r="G56" s="12">
        <v>0</v>
      </c>
      <c r="H56" s="11">
        <v>30</v>
      </c>
      <c r="I56" s="11" t="s">
        <v>39</v>
      </c>
      <c r="J56" s="11"/>
      <c r="K56" s="11">
        <v>38.700000000000003</v>
      </c>
      <c r="L56" s="11">
        <f t="shared" si="20"/>
        <v>4.57</v>
      </c>
      <c r="M56" s="11">
        <f t="shared" si="21"/>
        <v>43.27</v>
      </c>
      <c r="N56" s="11"/>
      <c r="O56" s="11">
        <v>0</v>
      </c>
      <c r="P56" s="11"/>
      <c r="Q56" s="11">
        <f t="shared" si="22"/>
        <v>8.6539999999999999</v>
      </c>
      <c r="R56" s="13"/>
      <c r="S56" s="4">
        <f t="shared" si="13"/>
        <v>0</v>
      </c>
      <c r="T56" s="4">
        <f t="shared" si="9"/>
        <v>0</v>
      </c>
      <c r="U56" s="4"/>
      <c r="V56" s="13">
        <v>50</v>
      </c>
      <c r="W56" s="11"/>
      <c r="X56" s="10">
        <f t="shared" si="12"/>
        <v>0.72151606193667661</v>
      </c>
      <c r="Y56" s="11">
        <f t="shared" si="23"/>
        <v>0.72151606193667661</v>
      </c>
      <c r="Z56" s="11">
        <v>6.2228000000000003</v>
      </c>
      <c r="AA56" s="11">
        <v>11.7552</v>
      </c>
      <c r="AB56" s="11">
        <v>9.8379999999999992</v>
      </c>
      <c r="AC56" s="11">
        <v>1.8704000000000001</v>
      </c>
      <c r="AD56" s="11">
        <v>10.986800000000001</v>
      </c>
      <c r="AE56" s="11">
        <v>3.032</v>
      </c>
      <c r="AF56" s="11">
        <v>5.2308000000000003</v>
      </c>
      <c r="AG56" s="11">
        <v>10.2088</v>
      </c>
      <c r="AH56" s="11">
        <v>4.2248000000000001</v>
      </c>
      <c r="AI56" s="11">
        <v>1.8375999999999999</v>
      </c>
      <c r="AJ56" s="11"/>
      <c r="AK56" s="10">
        <f t="shared" si="10"/>
        <v>0</v>
      </c>
      <c r="AL56" s="10">
        <f t="shared" si="11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0" t="s">
        <v>95</v>
      </c>
      <c r="B57" s="10" t="s">
        <v>38</v>
      </c>
      <c r="C57" s="10">
        <v>263.46899999999999</v>
      </c>
      <c r="D57" s="10">
        <v>3.137</v>
      </c>
      <c r="E57" s="10">
        <v>140.20099999999999</v>
      </c>
      <c r="F57" s="10">
        <v>84.739000000000004</v>
      </c>
      <c r="G57" s="7">
        <v>1</v>
      </c>
      <c r="H57" s="10">
        <v>45</v>
      </c>
      <c r="I57" s="10" t="s">
        <v>43</v>
      </c>
      <c r="J57" s="10"/>
      <c r="K57" s="10">
        <v>131.5</v>
      </c>
      <c r="L57" s="10">
        <f t="shared" si="20"/>
        <v>8.7009999999999934</v>
      </c>
      <c r="M57" s="10">
        <f t="shared" si="21"/>
        <v>140.20099999999999</v>
      </c>
      <c r="N57" s="10"/>
      <c r="O57" s="10">
        <v>180</v>
      </c>
      <c r="P57" s="10">
        <v>70</v>
      </c>
      <c r="Q57" s="10">
        <f t="shared" si="22"/>
        <v>28.040199999999999</v>
      </c>
      <c r="R57" s="4">
        <f t="shared" ref="R57:R58" si="28">14*Q57-P57-O57-F57</f>
        <v>57.823799999999977</v>
      </c>
      <c r="S57" s="4">
        <f t="shared" ref="S57:S58" si="29">V57</f>
        <v>50</v>
      </c>
      <c r="T57" s="4">
        <f t="shared" si="9"/>
        <v>30</v>
      </c>
      <c r="U57" s="4">
        <v>20</v>
      </c>
      <c r="V57" s="4">
        <v>50</v>
      </c>
      <c r="W57" s="10"/>
      <c r="X57" s="10">
        <f t="shared" si="12"/>
        <v>13.720979165626495</v>
      </c>
      <c r="Y57" s="10">
        <f t="shared" si="23"/>
        <v>11.93782497985036</v>
      </c>
      <c r="Z57" s="10">
        <v>35.634599999999999</v>
      </c>
      <c r="AA57" s="10">
        <v>7.5018000000000002</v>
      </c>
      <c r="AB57" s="10">
        <v>30.632999999999999</v>
      </c>
      <c r="AC57" s="10">
        <v>27.914000000000001</v>
      </c>
      <c r="AD57" s="10">
        <v>19.046399999999998</v>
      </c>
      <c r="AE57" s="10">
        <v>20.0106</v>
      </c>
      <c r="AF57" s="10">
        <v>40.477400000000003</v>
      </c>
      <c r="AG57" s="10">
        <v>21.309200000000001</v>
      </c>
      <c r="AH57" s="10">
        <v>9.9591999999999992</v>
      </c>
      <c r="AI57" s="10">
        <v>35.158799999999999</v>
      </c>
      <c r="AJ57" s="10"/>
      <c r="AK57" s="10">
        <f t="shared" si="10"/>
        <v>30</v>
      </c>
      <c r="AL57" s="10">
        <f t="shared" si="11"/>
        <v>20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0" t="s">
        <v>96</v>
      </c>
      <c r="B58" s="10" t="s">
        <v>42</v>
      </c>
      <c r="C58" s="10">
        <v>185</v>
      </c>
      <c r="D58" s="10">
        <v>995</v>
      </c>
      <c r="E58" s="10">
        <v>820</v>
      </c>
      <c r="F58" s="10">
        <v>310</v>
      </c>
      <c r="G58" s="7">
        <v>0.35</v>
      </c>
      <c r="H58" s="10">
        <v>45</v>
      </c>
      <c r="I58" s="10" t="s">
        <v>43</v>
      </c>
      <c r="J58" s="10"/>
      <c r="K58" s="10">
        <v>557</v>
      </c>
      <c r="L58" s="10">
        <f t="shared" si="20"/>
        <v>263</v>
      </c>
      <c r="M58" s="10">
        <f t="shared" si="21"/>
        <v>412</v>
      </c>
      <c r="N58" s="10">
        <v>408</v>
      </c>
      <c r="O58" s="10">
        <v>450</v>
      </c>
      <c r="P58" s="10">
        <v>250</v>
      </c>
      <c r="Q58" s="10">
        <f t="shared" si="22"/>
        <v>82.4</v>
      </c>
      <c r="R58" s="4">
        <f t="shared" si="28"/>
        <v>143.60000000000014</v>
      </c>
      <c r="S58" s="4">
        <f t="shared" si="29"/>
        <v>250</v>
      </c>
      <c r="T58" s="4">
        <f t="shared" si="9"/>
        <v>100</v>
      </c>
      <c r="U58" s="4">
        <v>150</v>
      </c>
      <c r="V58" s="4">
        <v>250</v>
      </c>
      <c r="W58" s="10"/>
      <c r="X58" s="10">
        <f t="shared" si="12"/>
        <v>15.291262135922329</v>
      </c>
      <c r="Y58" s="10">
        <f t="shared" si="23"/>
        <v>12.257281553398057</v>
      </c>
      <c r="Z58" s="10">
        <v>107.6</v>
      </c>
      <c r="AA58" s="10">
        <v>111.4</v>
      </c>
      <c r="AB58" s="10">
        <v>111.4</v>
      </c>
      <c r="AC58" s="10">
        <v>102.4</v>
      </c>
      <c r="AD58" s="10">
        <v>102.8</v>
      </c>
      <c r="AE58" s="10">
        <v>113</v>
      </c>
      <c r="AF58" s="10">
        <v>112.6</v>
      </c>
      <c r="AG58" s="10">
        <v>101.4</v>
      </c>
      <c r="AH58" s="10">
        <v>108</v>
      </c>
      <c r="AI58" s="10">
        <v>123.2</v>
      </c>
      <c r="AJ58" s="10"/>
      <c r="AK58" s="10">
        <f t="shared" si="10"/>
        <v>35</v>
      </c>
      <c r="AL58" s="10">
        <f t="shared" si="11"/>
        <v>52.5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0" t="s">
        <v>97</v>
      </c>
      <c r="B59" s="10" t="s">
        <v>42</v>
      </c>
      <c r="C59" s="10">
        <v>200</v>
      </c>
      <c r="D59" s="10">
        <v>1112</v>
      </c>
      <c r="E59" s="10">
        <v>335</v>
      </c>
      <c r="F59" s="10">
        <v>688</v>
      </c>
      <c r="G59" s="7">
        <v>0.41</v>
      </c>
      <c r="H59" s="10">
        <v>45</v>
      </c>
      <c r="I59" s="10" t="s">
        <v>43</v>
      </c>
      <c r="J59" s="10"/>
      <c r="K59" s="10">
        <v>124</v>
      </c>
      <c r="L59" s="10">
        <f t="shared" si="20"/>
        <v>211</v>
      </c>
      <c r="M59" s="10">
        <f t="shared" si="21"/>
        <v>129</v>
      </c>
      <c r="N59" s="10">
        <v>206</v>
      </c>
      <c r="O59" s="10">
        <v>50</v>
      </c>
      <c r="P59" s="10"/>
      <c r="Q59" s="10">
        <f t="shared" si="22"/>
        <v>25.8</v>
      </c>
      <c r="R59" s="4"/>
      <c r="S59" s="4">
        <f t="shared" si="13"/>
        <v>0</v>
      </c>
      <c r="T59" s="4">
        <f t="shared" si="9"/>
        <v>0</v>
      </c>
      <c r="U59" s="4"/>
      <c r="V59" s="4"/>
      <c r="W59" s="10"/>
      <c r="X59" s="10">
        <f t="shared" si="12"/>
        <v>28.604651162790695</v>
      </c>
      <c r="Y59" s="10">
        <f t="shared" si="23"/>
        <v>28.604651162790695</v>
      </c>
      <c r="Z59" s="10">
        <v>64.599999999999994</v>
      </c>
      <c r="AA59" s="10">
        <v>91.8</v>
      </c>
      <c r="AB59" s="10">
        <v>55.8</v>
      </c>
      <c r="AC59" s="10">
        <v>62.8</v>
      </c>
      <c r="AD59" s="10">
        <v>86.6</v>
      </c>
      <c r="AE59" s="10">
        <v>34.4</v>
      </c>
      <c r="AF59" s="10">
        <v>90</v>
      </c>
      <c r="AG59" s="10">
        <v>79.599999999999994</v>
      </c>
      <c r="AH59" s="10">
        <v>38</v>
      </c>
      <c r="AI59" s="10">
        <v>76.599999999999994</v>
      </c>
      <c r="AJ59" s="10"/>
      <c r="AK59" s="10">
        <f t="shared" si="10"/>
        <v>0</v>
      </c>
      <c r="AL59" s="10">
        <f t="shared" si="11"/>
        <v>0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0" t="s">
        <v>98</v>
      </c>
      <c r="B60" s="10" t="s">
        <v>42</v>
      </c>
      <c r="C60" s="10"/>
      <c r="D60" s="10">
        <v>100</v>
      </c>
      <c r="E60" s="10"/>
      <c r="F60" s="10">
        <v>99</v>
      </c>
      <c r="G60" s="7">
        <v>0.41</v>
      </c>
      <c r="H60" s="10">
        <v>45</v>
      </c>
      <c r="I60" s="10" t="s">
        <v>43</v>
      </c>
      <c r="J60" s="10"/>
      <c r="K60" s="10"/>
      <c r="L60" s="10">
        <f t="shared" si="20"/>
        <v>0</v>
      </c>
      <c r="M60" s="10">
        <f t="shared" si="21"/>
        <v>0</v>
      </c>
      <c r="N60" s="10"/>
      <c r="O60" s="10">
        <v>80</v>
      </c>
      <c r="P60" s="10"/>
      <c r="Q60" s="10">
        <f t="shared" si="22"/>
        <v>0</v>
      </c>
      <c r="R60" s="4"/>
      <c r="S60" s="4">
        <f t="shared" si="13"/>
        <v>0</v>
      </c>
      <c r="T60" s="4">
        <f t="shared" si="9"/>
        <v>0</v>
      </c>
      <c r="U60" s="4"/>
      <c r="V60" s="4"/>
      <c r="W60" s="10"/>
      <c r="X60" s="10" t="e">
        <f t="shared" si="12"/>
        <v>#DIV/0!</v>
      </c>
      <c r="Y60" s="10" t="e">
        <f t="shared" si="23"/>
        <v>#DIV/0!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 t="s">
        <v>65</v>
      </c>
      <c r="AK60" s="10">
        <f t="shared" si="10"/>
        <v>0</v>
      </c>
      <c r="AL60" s="10">
        <f t="shared" si="11"/>
        <v>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1" t="s">
        <v>99</v>
      </c>
      <c r="B61" s="11" t="s">
        <v>42</v>
      </c>
      <c r="C61" s="11">
        <v>192</v>
      </c>
      <c r="D61" s="11"/>
      <c r="E61" s="11"/>
      <c r="F61" s="11"/>
      <c r="G61" s="12">
        <v>0</v>
      </c>
      <c r="H61" s="11" t="e">
        <v>#N/A</v>
      </c>
      <c r="I61" s="11" t="s">
        <v>39</v>
      </c>
      <c r="J61" s="11"/>
      <c r="K61" s="11"/>
      <c r="L61" s="11">
        <f t="shared" si="20"/>
        <v>0</v>
      </c>
      <c r="M61" s="11">
        <f t="shared" si="21"/>
        <v>0</v>
      </c>
      <c r="N61" s="11"/>
      <c r="O61" s="11"/>
      <c r="P61" s="11"/>
      <c r="Q61" s="11">
        <f t="shared" si="22"/>
        <v>0</v>
      </c>
      <c r="R61" s="13"/>
      <c r="S61" s="4">
        <f t="shared" si="13"/>
        <v>0</v>
      </c>
      <c r="T61" s="4">
        <f t="shared" si="9"/>
        <v>0</v>
      </c>
      <c r="U61" s="4"/>
      <c r="V61" s="13"/>
      <c r="W61" s="11"/>
      <c r="X61" s="10" t="e">
        <f t="shared" si="12"/>
        <v>#DIV/0!</v>
      </c>
      <c r="Y61" s="11" t="e">
        <f t="shared" si="23"/>
        <v>#DIV/0!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/>
      <c r="AK61" s="10">
        <f t="shared" si="10"/>
        <v>0</v>
      </c>
      <c r="AL61" s="10">
        <f t="shared" si="11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1" t="s">
        <v>100</v>
      </c>
      <c r="B62" s="11" t="s">
        <v>42</v>
      </c>
      <c r="C62" s="11">
        <v>4</v>
      </c>
      <c r="D62" s="11"/>
      <c r="E62" s="11">
        <v>-2</v>
      </c>
      <c r="F62" s="11">
        <v>4</v>
      </c>
      <c r="G62" s="12">
        <v>0</v>
      </c>
      <c r="H62" s="11">
        <v>30</v>
      </c>
      <c r="I62" s="11" t="s">
        <v>39</v>
      </c>
      <c r="J62" s="11"/>
      <c r="K62" s="11"/>
      <c r="L62" s="11">
        <f t="shared" si="20"/>
        <v>-2</v>
      </c>
      <c r="M62" s="11">
        <f t="shared" si="21"/>
        <v>-2</v>
      </c>
      <c r="N62" s="11"/>
      <c r="O62" s="11">
        <v>0</v>
      </c>
      <c r="P62" s="11"/>
      <c r="Q62" s="11">
        <f t="shared" si="22"/>
        <v>-0.4</v>
      </c>
      <c r="R62" s="13"/>
      <c r="S62" s="4">
        <f t="shared" si="13"/>
        <v>0</v>
      </c>
      <c r="T62" s="4">
        <f t="shared" si="9"/>
        <v>0</v>
      </c>
      <c r="U62" s="4"/>
      <c r="V62" s="13"/>
      <c r="W62" s="11"/>
      <c r="X62" s="10">
        <f t="shared" si="12"/>
        <v>-10</v>
      </c>
      <c r="Y62" s="11">
        <f t="shared" si="23"/>
        <v>-10</v>
      </c>
      <c r="Z62" s="11">
        <v>2.4</v>
      </c>
      <c r="AA62" s="11">
        <v>6.4</v>
      </c>
      <c r="AB62" s="11">
        <v>0</v>
      </c>
      <c r="AC62" s="11">
        <v>13.2</v>
      </c>
      <c r="AD62" s="11">
        <v>9.6</v>
      </c>
      <c r="AE62" s="11">
        <v>7.4</v>
      </c>
      <c r="AF62" s="11">
        <v>12.2</v>
      </c>
      <c r="AG62" s="11">
        <v>9.1999999999999993</v>
      </c>
      <c r="AH62" s="11">
        <v>2.6</v>
      </c>
      <c r="AI62" s="11">
        <v>0.4</v>
      </c>
      <c r="AJ62" s="11"/>
      <c r="AK62" s="10">
        <f t="shared" si="10"/>
        <v>0</v>
      </c>
      <c r="AL62" s="10">
        <f t="shared" si="11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1" t="s">
        <v>101</v>
      </c>
      <c r="B63" s="11" t="s">
        <v>38</v>
      </c>
      <c r="C63" s="11">
        <v>22.6</v>
      </c>
      <c r="D63" s="11"/>
      <c r="E63" s="11">
        <v>11.34</v>
      </c>
      <c r="F63" s="11">
        <v>8.1829999999999998</v>
      </c>
      <c r="G63" s="12">
        <v>0</v>
      </c>
      <c r="H63" s="11">
        <v>30</v>
      </c>
      <c r="I63" s="11" t="s">
        <v>39</v>
      </c>
      <c r="J63" s="11"/>
      <c r="K63" s="11">
        <v>10</v>
      </c>
      <c r="L63" s="11">
        <f t="shared" si="20"/>
        <v>1.3399999999999999</v>
      </c>
      <c r="M63" s="11">
        <f t="shared" si="21"/>
        <v>11.34</v>
      </c>
      <c r="N63" s="11"/>
      <c r="O63" s="11">
        <v>0</v>
      </c>
      <c r="P63" s="11"/>
      <c r="Q63" s="11">
        <f t="shared" si="22"/>
        <v>2.2679999999999998</v>
      </c>
      <c r="R63" s="13"/>
      <c r="S63" s="4">
        <f t="shared" si="13"/>
        <v>0</v>
      </c>
      <c r="T63" s="4">
        <f t="shared" si="9"/>
        <v>0</v>
      </c>
      <c r="U63" s="4"/>
      <c r="V63" s="13"/>
      <c r="W63" s="11"/>
      <c r="X63" s="10">
        <f t="shared" si="12"/>
        <v>3.6080246913580249</v>
      </c>
      <c r="Y63" s="11">
        <f t="shared" si="23"/>
        <v>3.6080246913580249</v>
      </c>
      <c r="Z63" s="11">
        <v>1.8602000000000001</v>
      </c>
      <c r="AA63" s="11">
        <v>8.0000000000000004E-4</v>
      </c>
      <c r="AB63" s="11">
        <v>2.1507999999999998</v>
      </c>
      <c r="AC63" s="11">
        <v>1.5147999999999999</v>
      </c>
      <c r="AD63" s="11">
        <v>-0.1014</v>
      </c>
      <c r="AE63" s="11">
        <v>1.3018000000000001</v>
      </c>
      <c r="AF63" s="11">
        <v>2.1145999999999998</v>
      </c>
      <c r="AG63" s="11">
        <v>1.2396</v>
      </c>
      <c r="AH63" s="11">
        <v>0.2044</v>
      </c>
      <c r="AI63" s="11">
        <v>1.9076</v>
      </c>
      <c r="AJ63" s="11"/>
      <c r="AK63" s="10">
        <f t="shared" si="10"/>
        <v>0</v>
      </c>
      <c r="AL63" s="10">
        <f t="shared" si="11"/>
        <v>0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1" t="s">
        <v>102</v>
      </c>
      <c r="B64" s="11" t="s">
        <v>42</v>
      </c>
      <c r="C64" s="11">
        <v>4</v>
      </c>
      <c r="D64" s="11"/>
      <c r="E64" s="11">
        <v>-1</v>
      </c>
      <c r="F64" s="11">
        <v>4</v>
      </c>
      <c r="G64" s="12">
        <v>0</v>
      </c>
      <c r="H64" s="11">
        <v>45</v>
      </c>
      <c r="I64" s="11" t="s">
        <v>39</v>
      </c>
      <c r="J64" s="11"/>
      <c r="K64" s="11"/>
      <c r="L64" s="11">
        <f t="shared" si="20"/>
        <v>-1</v>
      </c>
      <c r="M64" s="11">
        <f t="shared" si="21"/>
        <v>-1</v>
      </c>
      <c r="N64" s="11"/>
      <c r="O64" s="11">
        <v>0</v>
      </c>
      <c r="P64" s="11"/>
      <c r="Q64" s="11">
        <f t="shared" si="22"/>
        <v>-0.2</v>
      </c>
      <c r="R64" s="13"/>
      <c r="S64" s="4">
        <f t="shared" si="13"/>
        <v>0</v>
      </c>
      <c r="T64" s="4">
        <f t="shared" si="9"/>
        <v>0</v>
      </c>
      <c r="U64" s="4"/>
      <c r="V64" s="13"/>
      <c r="W64" s="11"/>
      <c r="X64" s="10">
        <f t="shared" si="12"/>
        <v>-20</v>
      </c>
      <c r="Y64" s="11">
        <f t="shared" si="23"/>
        <v>-20</v>
      </c>
      <c r="Z64" s="11">
        <v>6.8</v>
      </c>
      <c r="AA64" s="11">
        <v>22.4</v>
      </c>
      <c r="AB64" s="11">
        <v>10.199999999999999</v>
      </c>
      <c r="AC64" s="11">
        <v>9.8000000000000007</v>
      </c>
      <c r="AD64" s="11">
        <v>7.8</v>
      </c>
      <c r="AE64" s="11">
        <v>22.6</v>
      </c>
      <c r="AF64" s="11">
        <v>10.6</v>
      </c>
      <c r="AG64" s="11">
        <v>13.4</v>
      </c>
      <c r="AH64" s="11">
        <v>14.6</v>
      </c>
      <c r="AI64" s="11">
        <v>7.6</v>
      </c>
      <c r="AJ64" s="11"/>
      <c r="AK64" s="10">
        <f t="shared" si="10"/>
        <v>0</v>
      </c>
      <c r="AL64" s="10">
        <f t="shared" si="11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1" t="s">
        <v>103</v>
      </c>
      <c r="B65" s="11" t="s">
        <v>38</v>
      </c>
      <c r="C65" s="11">
        <v>4.2</v>
      </c>
      <c r="D65" s="11"/>
      <c r="E65" s="11">
        <v>4.2949999999999999</v>
      </c>
      <c r="F65" s="11">
        <v>-9.5000000000000001E-2</v>
      </c>
      <c r="G65" s="12">
        <v>0</v>
      </c>
      <c r="H65" s="11">
        <v>45</v>
      </c>
      <c r="I65" s="11" t="s">
        <v>39</v>
      </c>
      <c r="J65" s="11"/>
      <c r="K65" s="11">
        <v>4</v>
      </c>
      <c r="L65" s="11">
        <f t="shared" si="20"/>
        <v>0.29499999999999993</v>
      </c>
      <c r="M65" s="11">
        <f t="shared" si="21"/>
        <v>4.2949999999999999</v>
      </c>
      <c r="N65" s="11"/>
      <c r="O65" s="11">
        <v>0</v>
      </c>
      <c r="P65" s="11"/>
      <c r="Q65" s="11">
        <f t="shared" si="22"/>
        <v>0.85899999999999999</v>
      </c>
      <c r="R65" s="13"/>
      <c r="S65" s="4">
        <f t="shared" si="13"/>
        <v>0</v>
      </c>
      <c r="T65" s="4">
        <f t="shared" si="9"/>
        <v>0</v>
      </c>
      <c r="U65" s="4"/>
      <c r="V65" s="13"/>
      <c r="W65" s="11"/>
      <c r="X65" s="10">
        <f t="shared" si="12"/>
        <v>-0.11059371362048895</v>
      </c>
      <c r="Y65" s="11">
        <f t="shared" si="23"/>
        <v>-0.11059371362048895</v>
      </c>
      <c r="Z65" s="11">
        <v>0</v>
      </c>
      <c r="AA65" s="11">
        <v>3.2242000000000002</v>
      </c>
      <c r="AB65" s="11">
        <v>1.0608</v>
      </c>
      <c r="AC65" s="11">
        <v>1.4574</v>
      </c>
      <c r="AD65" s="11">
        <v>1.7272000000000001</v>
      </c>
      <c r="AE65" s="11">
        <v>1.9476</v>
      </c>
      <c r="AF65" s="11">
        <v>1.8774</v>
      </c>
      <c r="AG65" s="11">
        <v>2.3894000000000002</v>
      </c>
      <c r="AH65" s="11">
        <v>1.8348</v>
      </c>
      <c r="AI65" s="11">
        <v>3.3727999999999998</v>
      </c>
      <c r="AJ65" s="11"/>
      <c r="AK65" s="10">
        <f t="shared" si="10"/>
        <v>0</v>
      </c>
      <c r="AL65" s="10">
        <f t="shared" si="11"/>
        <v>0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104</v>
      </c>
      <c r="B66" s="10" t="s">
        <v>42</v>
      </c>
      <c r="C66" s="10">
        <v>145</v>
      </c>
      <c r="D66" s="10">
        <v>128</v>
      </c>
      <c r="E66" s="10">
        <v>156</v>
      </c>
      <c r="F66" s="10">
        <v>67</v>
      </c>
      <c r="G66" s="7">
        <v>0.36</v>
      </c>
      <c r="H66" s="10">
        <v>45</v>
      </c>
      <c r="I66" s="10" t="s">
        <v>43</v>
      </c>
      <c r="J66" s="10"/>
      <c r="K66" s="10">
        <v>170</v>
      </c>
      <c r="L66" s="10">
        <f t="shared" si="20"/>
        <v>-14</v>
      </c>
      <c r="M66" s="10">
        <f t="shared" si="21"/>
        <v>156</v>
      </c>
      <c r="N66" s="10"/>
      <c r="O66" s="10">
        <v>170</v>
      </c>
      <c r="P66" s="10">
        <v>80</v>
      </c>
      <c r="Q66" s="10">
        <f t="shared" si="22"/>
        <v>31.2</v>
      </c>
      <c r="R66" s="4">
        <f>14*Q66-P66-O66-F66</f>
        <v>119.80000000000001</v>
      </c>
      <c r="S66" s="4">
        <f>V66</f>
        <v>150</v>
      </c>
      <c r="T66" s="4">
        <f t="shared" si="9"/>
        <v>70</v>
      </c>
      <c r="U66" s="4">
        <v>80</v>
      </c>
      <c r="V66" s="4">
        <v>150</v>
      </c>
      <c r="W66" s="10"/>
      <c r="X66" s="10">
        <f t="shared" si="12"/>
        <v>14.967948717948719</v>
      </c>
      <c r="Y66" s="10">
        <f t="shared" si="23"/>
        <v>10.160256410256411</v>
      </c>
      <c r="Z66" s="10">
        <v>35.4</v>
      </c>
      <c r="AA66" s="10">
        <v>28.4</v>
      </c>
      <c r="AB66" s="10">
        <v>32.6</v>
      </c>
      <c r="AC66" s="10">
        <v>27.4</v>
      </c>
      <c r="AD66" s="10">
        <v>49.6</v>
      </c>
      <c r="AE66" s="10">
        <v>42.8</v>
      </c>
      <c r="AF66" s="10">
        <v>36</v>
      </c>
      <c r="AG66" s="10">
        <v>37.4</v>
      </c>
      <c r="AH66" s="10">
        <v>32.6</v>
      </c>
      <c r="AI66" s="10">
        <v>36.6</v>
      </c>
      <c r="AJ66" s="10"/>
      <c r="AK66" s="10">
        <f t="shared" si="10"/>
        <v>25.2</v>
      </c>
      <c r="AL66" s="10">
        <f t="shared" si="11"/>
        <v>28.799999999999997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1" t="s">
        <v>105</v>
      </c>
      <c r="B67" s="11" t="s">
        <v>38</v>
      </c>
      <c r="C67" s="11">
        <v>0.03</v>
      </c>
      <c r="D67" s="11"/>
      <c r="E67" s="11">
        <v>-1.073</v>
      </c>
      <c r="F67" s="11">
        <v>0.03</v>
      </c>
      <c r="G67" s="12">
        <v>0</v>
      </c>
      <c r="H67" s="11">
        <v>45</v>
      </c>
      <c r="I67" s="11" t="s">
        <v>39</v>
      </c>
      <c r="J67" s="11"/>
      <c r="K67" s="11">
        <v>13</v>
      </c>
      <c r="L67" s="11">
        <f t="shared" si="20"/>
        <v>-14.073</v>
      </c>
      <c r="M67" s="11">
        <f t="shared" si="21"/>
        <v>-1.073</v>
      </c>
      <c r="N67" s="11"/>
      <c r="O67" s="11">
        <v>0</v>
      </c>
      <c r="P67" s="11"/>
      <c r="Q67" s="11">
        <f t="shared" si="22"/>
        <v>-0.21459999999999999</v>
      </c>
      <c r="R67" s="13"/>
      <c r="S67" s="4">
        <f t="shared" si="13"/>
        <v>0</v>
      </c>
      <c r="T67" s="4">
        <f t="shared" si="9"/>
        <v>0</v>
      </c>
      <c r="U67" s="4"/>
      <c r="V67" s="13"/>
      <c r="W67" s="11"/>
      <c r="X67" s="10">
        <f t="shared" si="12"/>
        <v>-0.13979496738117428</v>
      </c>
      <c r="Y67" s="11">
        <f t="shared" si="23"/>
        <v>-0.13979496738117428</v>
      </c>
      <c r="Z67" s="11">
        <v>4.274</v>
      </c>
      <c r="AA67" s="11">
        <v>7.0801999999999996</v>
      </c>
      <c r="AB67" s="11">
        <v>3.6334</v>
      </c>
      <c r="AC67" s="11">
        <v>5.3513999999999999</v>
      </c>
      <c r="AD67" s="11">
        <v>5.4882</v>
      </c>
      <c r="AE67" s="11">
        <v>4.4206000000000003</v>
      </c>
      <c r="AF67" s="11">
        <v>8.3469999999999995</v>
      </c>
      <c r="AG67" s="11">
        <v>2.5701999999999998</v>
      </c>
      <c r="AH67" s="11">
        <v>6.6150000000000002</v>
      </c>
      <c r="AI67" s="11">
        <v>6.3924000000000003</v>
      </c>
      <c r="AJ67" s="11"/>
      <c r="AK67" s="10">
        <f t="shared" si="10"/>
        <v>0</v>
      </c>
      <c r="AL67" s="10">
        <f t="shared" si="11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106</v>
      </c>
      <c r="B68" s="10" t="s">
        <v>42</v>
      </c>
      <c r="C68" s="10"/>
      <c r="D68" s="10">
        <v>168</v>
      </c>
      <c r="E68" s="10">
        <v>10</v>
      </c>
      <c r="F68" s="10">
        <v>149</v>
      </c>
      <c r="G68" s="7">
        <v>0.41</v>
      </c>
      <c r="H68" s="10">
        <v>45</v>
      </c>
      <c r="I68" s="10" t="s">
        <v>43</v>
      </c>
      <c r="J68" s="10"/>
      <c r="K68" s="10">
        <v>13</v>
      </c>
      <c r="L68" s="10">
        <f t="shared" si="20"/>
        <v>-3</v>
      </c>
      <c r="M68" s="10">
        <f t="shared" si="21"/>
        <v>10</v>
      </c>
      <c r="N68" s="10"/>
      <c r="O68" s="10">
        <v>0</v>
      </c>
      <c r="P68" s="10"/>
      <c r="Q68" s="10">
        <f t="shared" si="22"/>
        <v>2</v>
      </c>
      <c r="R68" s="4"/>
      <c r="S68" s="4">
        <f t="shared" si="13"/>
        <v>0</v>
      </c>
      <c r="T68" s="4">
        <f t="shared" si="9"/>
        <v>0</v>
      </c>
      <c r="U68" s="4"/>
      <c r="V68" s="4"/>
      <c r="W68" s="10"/>
      <c r="X68" s="10">
        <f t="shared" si="12"/>
        <v>74.5</v>
      </c>
      <c r="Y68" s="10">
        <f t="shared" si="23"/>
        <v>74.5</v>
      </c>
      <c r="Z68" s="10">
        <v>8.4</v>
      </c>
      <c r="AA68" s="10">
        <v>19.8</v>
      </c>
      <c r="AB68" s="10">
        <v>10.4</v>
      </c>
      <c r="AC68" s="10">
        <v>5.4</v>
      </c>
      <c r="AD68" s="10">
        <v>5.4</v>
      </c>
      <c r="AE68" s="10">
        <v>19.8</v>
      </c>
      <c r="AF68" s="10">
        <v>9.8000000000000007</v>
      </c>
      <c r="AG68" s="10">
        <v>9</v>
      </c>
      <c r="AH68" s="10">
        <v>13</v>
      </c>
      <c r="AI68" s="10">
        <v>8.8000000000000007</v>
      </c>
      <c r="AJ68" s="10"/>
      <c r="AK68" s="10">
        <f t="shared" si="10"/>
        <v>0</v>
      </c>
      <c r="AL68" s="10">
        <f t="shared" si="11"/>
        <v>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107</v>
      </c>
      <c r="B69" s="10" t="s">
        <v>42</v>
      </c>
      <c r="C69" s="10">
        <v>26</v>
      </c>
      <c r="D69" s="10"/>
      <c r="E69" s="10">
        <v>23</v>
      </c>
      <c r="F69" s="10"/>
      <c r="G69" s="7">
        <v>0.41</v>
      </c>
      <c r="H69" s="10">
        <v>45</v>
      </c>
      <c r="I69" s="10" t="s">
        <v>43</v>
      </c>
      <c r="J69" s="10"/>
      <c r="K69" s="10">
        <v>27</v>
      </c>
      <c r="L69" s="10">
        <f t="shared" si="20"/>
        <v>-4</v>
      </c>
      <c r="M69" s="10">
        <f t="shared" si="21"/>
        <v>23</v>
      </c>
      <c r="N69" s="10"/>
      <c r="O69" s="10">
        <v>47</v>
      </c>
      <c r="P69" s="10"/>
      <c r="Q69" s="10">
        <f t="shared" si="22"/>
        <v>4.5999999999999996</v>
      </c>
      <c r="R69" s="4">
        <f t="shared" ref="R69" si="30">14*Q69-P69-O69-F69</f>
        <v>17.399999999999991</v>
      </c>
      <c r="S69" s="4">
        <v>30</v>
      </c>
      <c r="T69" s="4">
        <f t="shared" si="9"/>
        <v>30</v>
      </c>
      <c r="U69" s="4"/>
      <c r="V69" s="4">
        <v>50</v>
      </c>
      <c r="W69" s="10"/>
      <c r="X69" s="10">
        <f t="shared" si="12"/>
        <v>16.739130434782609</v>
      </c>
      <c r="Y69" s="10">
        <f t="shared" si="23"/>
        <v>10.217391304347826</v>
      </c>
      <c r="Z69" s="10">
        <v>5.2</v>
      </c>
      <c r="AA69" s="10">
        <v>-0.2</v>
      </c>
      <c r="AB69" s="10">
        <v>3.8</v>
      </c>
      <c r="AC69" s="10">
        <v>10</v>
      </c>
      <c r="AD69" s="10">
        <v>3.6</v>
      </c>
      <c r="AE69" s="10">
        <v>0.4</v>
      </c>
      <c r="AF69" s="10">
        <v>10</v>
      </c>
      <c r="AG69" s="10">
        <v>2</v>
      </c>
      <c r="AH69" s="10">
        <v>4.8</v>
      </c>
      <c r="AI69" s="10">
        <v>4.4000000000000004</v>
      </c>
      <c r="AJ69" s="10" t="s">
        <v>108</v>
      </c>
      <c r="AK69" s="10">
        <f t="shared" si="10"/>
        <v>12.299999999999999</v>
      </c>
      <c r="AL69" s="10">
        <f t="shared" si="11"/>
        <v>0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1" t="s">
        <v>109</v>
      </c>
      <c r="B70" s="11" t="s">
        <v>42</v>
      </c>
      <c r="C70" s="11">
        <v>40</v>
      </c>
      <c r="D70" s="11">
        <v>120</v>
      </c>
      <c r="E70" s="11">
        <v>120</v>
      </c>
      <c r="F70" s="11"/>
      <c r="G70" s="12">
        <v>0</v>
      </c>
      <c r="H70" s="11" t="e">
        <v>#N/A</v>
      </c>
      <c r="I70" s="11" t="s">
        <v>39</v>
      </c>
      <c r="J70" s="11"/>
      <c r="K70" s="11"/>
      <c r="L70" s="11">
        <f t="shared" ref="L70:L101" si="31">E70-K70</f>
        <v>120</v>
      </c>
      <c r="M70" s="11">
        <f t="shared" ref="M70:M101" si="32">E70-N70</f>
        <v>0</v>
      </c>
      <c r="N70" s="11">
        <v>120</v>
      </c>
      <c r="O70" s="11">
        <v>0</v>
      </c>
      <c r="P70" s="11"/>
      <c r="Q70" s="11">
        <f t="shared" ref="Q70:Q101" si="33">M70/5</f>
        <v>0</v>
      </c>
      <c r="R70" s="13"/>
      <c r="S70" s="4">
        <f t="shared" si="13"/>
        <v>0</v>
      </c>
      <c r="T70" s="4">
        <f t="shared" si="9"/>
        <v>0</v>
      </c>
      <c r="U70" s="4"/>
      <c r="V70" s="13"/>
      <c r="W70" s="11"/>
      <c r="X70" s="10" t="e">
        <f t="shared" si="12"/>
        <v>#DIV/0!</v>
      </c>
      <c r="Y70" s="11" t="e">
        <f t="shared" ref="Y70:Y101" si="34">(F70+O70+P70)/Q70</f>
        <v>#DIV/0!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/>
      <c r="AK70" s="10">
        <f t="shared" si="10"/>
        <v>0</v>
      </c>
      <c r="AL70" s="10">
        <f t="shared" si="11"/>
        <v>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110</v>
      </c>
      <c r="B71" s="10" t="s">
        <v>42</v>
      </c>
      <c r="C71" s="10">
        <v>75</v>
      </c>
      <c r="D71" s="10">
        <v>16</v>
      </c>
      <c r="E71" s="10">
        <v>57</v>
      </c>
      <c r="F71" s="10">
        <v>28</v>
      </c>
      <c r="G71" s="7">
        <v>0.33</v>
      </c>
      <c r="H71" s="10" t="e">
        <v>#N/A</v>
      </c>
      <c r="I71" s="10" t="s">
        <v>43</v>
      </c>
      <c r="J71" s="10"/>
      <c r="K71" s="10">
        <v>59</v>
      </c>
      <c r="L71" s="10">
        <f t="shared" si="31"/>
        <v>-2</v>
      </c>
      <c r="M71" s="10">
        <f t="shared" si="32"/>
        <v>57</v>
      </c>
      <c r="N71" s="10"/>
      <c r="O71" s="10">
        <v>0</v>
      </c>
      <c r="P71" s="10"/>
      <c r="Q71" s="10">
        <f t="shared" si="33"/>
        <v>11.4</v>
      </c>
      <c r="R71" s="4">
        <f>11*Q71-P71-O71-F71</f>
        <v>97.4</v>
      </c>
      <c r="S71" s="4">
        <f t="shared" ref="S71:S72" si="35">V71</f>
        <v>100</v>
      </c>
      <c r="T71" s="4">
        <f t="shared" ref="T71:T127" si="36">S71-U71</f>
        <v>68</v>
      </c>
      <c r="U71" s="4">
        <v>32</v>
      </c>
      <c r="V71" s="4">
        <v>100</v>
      </c>
      <c r="W71" s="10"/>
      <c r="X71" s="10">
        <f t="shared" si="12"/>
        <v>11.228070175438596</v>
      </c>
      <c r="Y71" s="10">
        <f t="shared" si="34"/>
        <v>2.4561403508771931</v>
      </c>
      <c r="Z71" s="10">
        <v>5.2</v>
      </c>
      <c r="AA71" s="10">
        <v>8.1999999999999993</v>
      </c>
      <c r="AB71" s="10">
        <v>11.4</v>
      </c>
      <c r="AC71" s="10">
        <v>3</v>
      </c>
      <c r="AD71" s="10">
        <v>9.1999999999999993</v>
      </c>
      <c r="AE71" s="10">
        <v>13.2</v>
      </c>
      <c r="AF71" s="10">
        <v>9.6</v>
      </c>
      <c r="AG71" s="10">
        <v>9</v>
      </c>
      <c r="AH71" s="10">
        <v>2</v>
      </c>
      <c r="AI71" s="10">
        <v>7.2</v>
      </c>
      <c r="AJ71" s="10"/>
      <c r="AK71" s="10">
        <f t="shared" ref="AK71:AK127" si="37">G71*T71</f>
        <v>22.44</v>
      </c>
      <c r="AL71" s="10">
        <f t="shared" ref="AL71:AL127" si="38">G71*U71</f>
        <v>10.56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111</v>
      </c>
      <c r="B72" s="10" t="s">
        <v>42</v>
      </c>
      <c r="C72" s="10">
        <v>61</v>
      </c>
      <c r="D72" s="10"/>
      <c r="E72" s="10">
        <v>59</v>
      </c>
      <c r="F72" s="10">
        <v>2</v>
      </c>
      <c r="G72" s="7">
        <v>0.33</v>
      </c>
      <c r="H72" s="10">
        <v>45</v>
      </c>
      <c r="I72" s="10" t="s">
        <v>43</v>
      </c>
      <c r="J72" s="10"/>
      <c r="K72" s="10">
        <v>60</v>
      </c>
      <c r="L72" s="10">
        <f t="shared" si="31"/>
        <v>-1</v>
      </c>
      <c r="M72" s="10">
        <f t="shared" si="32"/>
        <v>59</v>
      </c>
      <c r="N72" s="10"/>
      <c r="O72" s="10">
        <v>40</v>
      </c>
      <c r="P72" s="10"/>
      <c r="Q72" s="10">
        <f t="shared" si="33"/>
        <v>11.8</v>
      </c>
      <c r="R72" s="4">
        <f>13*Q72-P72-O72-F72</f>
        <v>111.4</v>
      </c>
      <c r="S72" s="4">
        <f t="shared" si="35"/>
        <v>100</v>
      </c>
      <c r="T72" s="4">
        <f t="shared" si="36"/>
        <v>68</v>
      </c>
      <c r="U72" s="4">
        <v>32</v>
      </c>
      <c r="V72" s="4">
        <v>100</v>
      </c>
      <c r="W72" s="10"/>
      <c r="X72" s="10">
        <f t="shared" si="12"/>
        <v>12.033898305084746</v>
      </c>
      <c r="Y72" s="10">
        <f t="shared" si="34"/>
        <v>3.5593220338983049</v>
      </c>
      <c r="Z72" s="10">
        <v>6.4</v>
      </c>
      <c r="AA72" s="10">
        <v>5.8</v>
      </c>
      <c r="AB72" s="10">
        <v>13</v>
      </c>
      <c r="AC72" s="10">
        <v>0.4</v>
      </c>
      <c r="AD72" s="10">
        <v>0.6</v>
      </c>
      <c r="AE72" s="10">
        <v>11.4</v>
      </c>
      <c r="AF72" s="10">
        <v>7.2</v>
      </c>
      <c r="AG72" s="10">
        <v>6.4</v>
      </c>
      <c r="AH72" s="10">
        <v>9.8000000000000007</v>
      </c>
      <c r="AI72" s="10">
        <v>3.6</v>
      </c>
      <c r="AJ72" s="10"/>
      <c r="AK72" s="10">
        <f t="shared" si="37"/>
        <v>22.44</v>
      </c>
      <c r="AL72" s="10">
        <f t="shared" si="38"/>
        <v>10.56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112</v>
      </c>
      <c r="B73" s="10" t="s">
        <v>42</v>
      </c>
      <c r="C73" s="10">
        <v>3</v>
      </c>
      <c r="D73" s="10">
        <v>336</v>
      </c>
      <c r="E73" s="10">
        <v>46</v>
      </c>
      <c r="F73" s="10">
        <v>200</v>
      </c>
      <c r="G73" s="7">
        <v>0.33</v>
      </c>
      <c r="H73" s="10">
        <v>45</v>
      </c>
      <c r="I73" s="10" t="s">
        <v>43</v>
      </c>
      <c r="J73" s="10"/>
      <c r="K73" s="10">
        <v>112</v>
      </c>
      <c r="L73" s="10">
        <f t="shared" si="31"/>
        <v>-66</v>
      </c>
      <c r="M73" s="10">
        <f t="shared" si="32"/>
        <v>46</v>
      </c>
      <c r="N73" s="10"/>
      <c r="O73" s="10">
        <v>100</v>
      </c>
      <c r="P73" s="10">
        <v>50</v>
      </c>
      <c r="Q73" s="10">
        <f t="shared" si="33"/>
        <v>9.1999999999999993</v>
      </c>
      <c r="R73" s="4"/>
      <c r="S73" s="4">
        <f t="shared" ref="S73:S127" si="39">ROUND(R73,0)</f>
        <v>0</v>
      </c>
      <c r="T73" s="4">
        <f t="shared" si="36"/>
        <v>0</v>
      </c>
      <c r="U73" s="4"/>
      <c r="V73" s="4"/>
      <c r="W73" s="10"/>
      <c r="X73" s="10">
        <f t="shared" ref="X73:X127" si="40">(F73+O73+P73+S73)/Q73</f>
        <v>38.04347826086957</v>
      </c>
      <c r="Y73" s="10">
        <f t="shared" si="34"/>
        <v>38.04347826086957</v>
      </c>
      <c r="Z73" s="10">
        <v>34</v>
      </c>
      <c r="AA73" s="10">
        <v>39.200000000000003</v>
      </c>
      <c r="AB73" s="10">
        <v>25</v>
      </c>
      <c r="AC73" s="10">
        <v>33.200000000000003</v>
      </c>
      <c r="AD73" s="10">
        <v>27.8</v>
      </c>
      <c r="AE73" s="10">
        <v>31</v>
      </c>
      <c r="AF73" s="10">
        <v>45.4</v>
      </c>
      <c r="AG73" s="10">
        <v>9.8000000000000007</v>
      </c>
      <c r="AH73" s="10">
        <v>17.600000000000001</v>
      </c>
      <c r="AI73" s="10">
        <v>27</v>
      </c>
      <c r="AJ73" s="10"/>
      <c r="AK73" s="10">
        <f t="shared" si="37"/>
        <v>0</v>
      </c>
      <c r="AL73" s="10">
        <f t="shared" si="38"/>
        <v>0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113</v>
      </c>
      <c r="B74" s="10" t="s">
        <v>42</v>
      </c>
      <c r="C74" s="10">
        <v>114</v>
      </c>
      <c r="D74" s="10"/>
      <c r="E74" s="10">
        <v>111</v>
      </c>
      <c r="F74" s="10">
        <v>1</v>
      </c>
      <c r="G74" s="7">
        <v>0.33</v>
      </c>
      <c r="H74" s="10">
        <v>45</v>
      </c>
      <c r="I74" s="10" t="s">
        <v>43</v>
      </c>
      <c r="J74" s="10"/>
      <c r="K74" s="10">
        <v>107</v>
      </c>
      <c r="L74" s="10">
        <f t="shared" si="31"/>
        <v>4</v>
      </c>
      <c r="M74" s="10">
        <f t="shared" si="32"/>
        <v>79</v>
      </c>
      <c r="N74" s="10">
        <v>32</v>
      </c>
      <c r="O74" s="10">
        <v>30</v>
      </c>
      <c r="P74" s="10"/>
      <c r="Q74" s="10">
        <f t="shared" si="33"/>
        <v>15.8</v>
      </c>
      <c r="R74" s="4">
        <f>11*Q74-P74-O74-F74</f>
        <v>142.80000000000001</v>
      </c>
      <c r="S74" s="4">
        <f t="shared" ref="S74:S76" si="41">V74</f>
        <v>100</v>
      </c>
      <c r="T74" s="4">
        <f t="shared" si="36"/>
        <v>68</v>
      </c>
      <c r="U74" s="4">
        <v>32</v>
      </c>
      <c r="V74" s="4">
        <v>100</v>
      </c>
      <c r="W74" s="10"/>
      <c r="X74" s="10">
        <f t="shared" si="40"/>
        <v>8.2911392405063289</v>
      </c>
      <c r="Y74" s="10">
        <f t="shared" si="34"/>
        <v>1.9620253164556962</v>
      </c>
      <c r="Z74" s="10">
        <v>9</v>
      </c>
      <c r="AA74" s="10">
        <v>3.4</v>
      </c>
      <c r="AB74" s="10">
        <v>15</v>
      </c>
      <c r="AC74" s="10">
        <v>13.4</v>
      </c>
      <c r="AD74" s="10">
        <v>4.4000000000000004</v>
      </c>
      <c r="AE74" s="10">
        <v>10</v>
      </c>
      <c r="AF74" s="10">
        <v>14.6</v>
      </c>
      <c r="AG74" s="10">
        <v>8.1999999999999993</v>
      </c>
      <c r="AH74" s="10">
        <v>6</v>
      </c>
      <c r="AI74" s="10">
        <v>10.4</v>
      </c>
      <c r="AJ74" s="10"/>
      <c r="AK74" s="10">
        <f t="shared" si="37"/>
        <v>22.44</v>
      </c>
      <c r="AL74" s="10">
        <f t="shared" si="38"/>
        <v>10.56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114</v>
      </c>
      <c r="B75" s="10" t="s">
        <v>42</v>
      </c>
      <c r="C75" s="10">
        <v>96</v>
      </c>
      <c r="D75" s="10">
        <v>280</v>
      </c>
      <c r="E75" s="10">
        <v>160</v>
      </c>
      <c r="F75" s="10">
        <v>178</v>
      </c>
      <c r="G75" s="7">
        <v>0.36</v>
      </c>
      <c r="H75" s="10">
        <v>45</v>
      </c>
      <c r="I75" s="10" t="s">
        <v>43</v>
      </c>
      <c r="J75" s="10"/>
      <c r="K75" s="10">
        <v>178</v>
      </c>
      <c r="L75" s="10">
        <f t="shared" si="31"/>
        <v>-18</v>
      </c>
      <c r="M75" s="10">
        <f t="shared" si="32"/>
        <v>160</v>
      </c>
      <c r="N75" s="10"/>
      <c r="O75" s="10">
        <v>0</v>
      </c>
      <c r="P75" s="10"/>
      <c r="Q75" s="10">
        <f t="shared" si="33"/>
        <v>32</v>
      </c>
      <c r="R75" s="4">
        <f t="shared" ref="R75:R76" si="42">14*Q75-P75-O75-F75</f>
        <v>270</v>
      </c>
      <c r="S75" s="4">
        <f t="shared" si="41"/>
        <v>300</v>
      </c>
      <c r="T75" s="4">
        <f t="shared" si="36"/>
        <v>200</v>
      </c>
      <c r="U75" s="4">
        <v>100</v>
      </c>
      <c r="V75" s="4">
        <v>300</v>
      </c>
      <c r="W75" s="10"/>
      <c r="X75" s="10">
        <f t="shared" si="40"/>
        <v>14.9375</v>
      </c>
      <c r="Y75" s="10">
        <f t="shared" si="34"/>
        <v>5.5625</v>
      </c>
      <c r="Z75" s="10">
        <v>19.8</v>
      </c>
      <c r="AA75" s="10">
        <v>31.4</v>
      </c>
      <c r="AB75" s="10">
        <v>23</v>
      </c>
      <c r="AC75" s="10">
        <v>26</v>
      </c>
      <c r="AD75" s="10">
        <v>20.2</v>
      </c>
      <c r="AE75" s="10">
        <v>24.2</v>
      </c>
      <c r="AF75" s="10">
        <v>43.8</v>
      </c>
      <c r="AG75" s="10">
        <v>21.6</v>
      </c>
      <c r="AH75" s="10">
        <v>24.6</v>
      </c>
      <c r="AI75" s="10">
        <v>33.6</v>
      </c>
      <c r="AJ75" s="10"/>
      <c r="AK75" s="10">
        <f t="shared" si="37"/>
        <v>72</v>
      </c>
      <c r="AL75" s="10">
        <f t="shared" si="38"/>
        <v>36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115</v>
      </c>
      <c r="B76" s="10" t="s">
        <v>38</v>
      </c>
      <c r="C76" s="10">
        <v>652.79899999999998</v>
      </c>
      <c r="D76" s="10">
        <v>854.20500000000004</v>
      </c>
      <c r="E76" s="10">
        <v>1401.5730000000001</v>
      </c>
      <c r="F76" s="10">
        <v>7.6760000000000002</v>
      </c>
      <c r="G76" s="7">
        <v>1</v>
      </c>
      <c r="H76" s="10">
        <v>45</v>
      </c>
      <c r="I76" s="10" t="s">
        <v>43</v>
      </c>
      <c r="J76" s="10"/>
      <c r="K76" s="10">
        <v>885</v>
      </c>
      <c r="L76" s="10">
        <f t="shared" si="31"/>
        <v>516.57300000000009</v>
      </c>
      <c r="M76" s="10">
        <f t="shared" si="32"/>
        <v>607.72100000000012</v>
      </c>
      <c r="N76" s="10">
        <v>793.85199999999998</v>
      </c>
      <c r="O76" s="10">
        <v>750</v>
      </c>
      <c r="P76" s="10">
        <v>350</v>
      </c>
      <c r="Q76" s="10">
        <f t="shared" si="33"/>
        <v>121.54420000000002</v>
      </c>
      <c r="R76" s="4">
        <f t="shared" si="42"/>
        <v>593.94280000000015</v>
      </c>
      <c r="S76" s="4">
        <f t="shared" si="41"/>
        <v>650</v>
      </c>
      <c r="T76" s="4">
        <f t="shared" si="36"/>
        <v>300</v>
      </c>
      <c r="U76" s="4">
        <v>350</v>
      </c>
      <c r="V76" s="4">
        <v>650</v>
      </c>
      <c r="W76" s="10"/>
      <c r="X76" s="10">
        <f t="shared" si="40"/>
        <v>14.461208350542433</v>
      </c>
      <c r="Y76" s="10">
        <f t="shared" si="34"/>
        <v>9.1133595844145567</v>
      </c>
      <c r="Z76" s="10">
        <v>149.67580000000001</v>
      </c>
      <c r="AA76" s="10">
        <v>105.1088</v>
      </c>
      <c r="AB76" s="10">
        <v>134.00219999999999</v>
      </c>
      <c r="AC76" s="10">
        <v>142.73660000000001</v>
      </c>
      <c r="AD76" s="10">
        <v>95.061400000000006</v>
      </c>
      <c r="AE76" s="10">
        <v>107.208</v>
      </c>
      <c r="AF76" s="10">
        <v>131.41159999999999</v>
      </c>
      <c r="AG76" s="10">
        <v>95.568600000000004</v>
      </c>
      <c r="AH76" s="10">
        <v>131.2552</v>
      </c>
      <c r="AI76" s="10">
        <v>137.6628</v>
      </c>
      <c r="AJ76" s="10"/>
      <c r="AK76" s="10">
        <f t="shared" si="37"/>
        <v>300</v>
      </c>
      <c r="AL76" s="10">
        <f t="shared" si="38"/>
        <v>350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0" t="s">
        <v>116</v>
      </c>
      <c r="B77" s="10" t="s">
        <v>42</v>
      </c>
      <c r="C77" s="10">
        <v>104</v>
      </c>
      <c r="D77" s="10"/>
      <c r="E77" s="10">
        <v>24</v>
      </c>
      <c r="F77" s="10">
        <v>14</v>
      </c>
      <c r="G77" s="7">
        <v>0.1</v>
      </c>
      <c r="H77" s="10">
        <v>60</v>
      </c>
      <c r="I77" s="10" t="s">
        <v>43</v>
      </c>
      <c r="J77" s="10"/>
      <c r="K77" s="10">
        <v>27</v>
      </c>
      <c r="L77" s="10">
        <f t="shared" si="31"/>
        <v>-3</v>
      </c>
      <c r="M77" s="10">
        <f t="shared" si="32"/>
        <v>4</v>
      </c>
      <c r="N77" s="10">
        <v>20</v>
      </c>
      <c r="O77" s="10">
        <v>30</v>
      </c>
      <c r="P77" s="10"/>
      <c r="Q77" s="10">
        <f t="shared" si="33"/>
        <v>0.8</v>
      </c>
      <c r="R77" s="4"/>
      <c r="S77" s="4">
        <f t="shared" si="39"/>
        <v>0</v>
      </c>
      <c r="T77" s="4">
        <f t="shared" si="36"/>
        <v>0</v>
      </c>
      <c r="U77" s="4"/>
      <c r="V77" s="4"/>
      <c r="W77" s="10"/>
      <c r="X77" s="10">
        <f t="shared" si="40"/>
        <v>55</v>
      </c>
      <c r="Y77" s="10">
        <f t="shared" si="34"/>
        <v>55</v>
      </c>
      <c r="Z77" s="10">
        <v>4.8</v>
      </c>
      <c r="AA77" s="10">
        <v>3.6</v>
      </c>
      <c r="AB77" s="10">
        <v>3</v>
      </c>
      <c r="AC77" s="10">
        <v>2.6</v>
      </c>
      <c r="AD77" s="10">
        <v>6.6</v>
      </c>
      <c r="AE77" s="10">
        <v>6</v>
      </c>
      <c r="AF77" s="10">
        <v>4.8</v>
      </c>
      <c r="AG77" s="10">
        <v>0</v>
      </c>
      <c r="AH77" s="10">
        <v>1.6</v>
      </c>
      <c r="AI77" s="10">
        <v>0.8</v>
      </c>
      <c r="AJ77" s="10" t="s">
        <v>117</v>
      </c>
      <c r="AK77" s="10">
        <f t="shared" si="37"/>
        <v>0</v>
      </c>
      <c r="AL77" s="10">
        <f t="shared" si="38"/>
        <v>0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0" t="s">
        <v>118</v>
      </c>
      <c r="B78" s="10" t="s">
        <v>42</v>
      </c>
      <c r="C78" s="10"/>
      <c r="D78" s="10">
        <v>102</v>
      </c>
      <c r="E78" s="10">
        <v>18</v>
      </c>
      <c r="F78" s="10">
        <v>72</v>
      </c>
      <c r="G78" s="7">
        <v>0.4</v>
      </c>
      <c r="H78" s="10">
        <v>45</v>
      </c>
      <c r="I78" s="10" t="s">
        <v>43</v>
      </c>
      <c r="J78" s="10"/>
      <c r="K78" s="10">
        <v>16</v>
      </c>
      <c r="L78" s="10">
        <f t="shared" si="31"/>
        <v>2</v>
      </c>
      <c r="M78" s="10">
        <f t="shared" si="32"/>
        <v>18</v>
      </c>
      <c r="N78" s="10"/>
      <c r="O78" s="10">
        <v>80</v>
      </c>
      <c r="P78" s="10"/>
      <c r="Q78" s="10">
        <f t="shared" si="33"/>
        <v>3.6</v>
      </c>
      <c r="R78" s="4"/>
      <c r="S78" s="4">
        <f t="shared" si="39"/>
        <v>0</v>
      </c>
      <c r="T78" s="4">
        <f t="shared" si="36"/>
        <v>0</v>
      </c>
      <c r="U78" s="4"/>
      <c r="V78" s="4"/>
      <c r="W78" s="10"/>
      <c r="X78" s="10">
        <f t="shared" si="40"/>
        <v>42.222222222222221</v>
      </c>
      <c r="Y78" s="10">
        <f t="shared" si="34"/>
        <v>42.222222222222221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 t="s">
        <v>65</v>
      </c>
      <c r="AK78" s="10">
        <f t="shared" si="37"/>
        <v>0</v>
      </c>
      <c r="AL78" s="10">
        <f t="shared" si="38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119</v>
      </c>
      <c r="B79" s="10" t="s">
        <v>38</v>
      </c>
      <c r="C79" s="10">
        <v>124.55500000000001</v>
      </c>
      <c r="D79" s="10">
        <v>41.954999999999998</v>
      </c>
      <c r="E79" s="10">
        <v>39.090000000000003</v>
      </c>
      <c r="F79" s="10">
        <v>85.25</v>
      </c>
      <c r="G79" s="7">
        <v>1</v>
      </c>
      <c r="H79" s="10">
        <v>60</v>
      </c>
      <c r="I79" s="10" t="s">
        <v>43</v>
      </c>
      <c r="J79" s="10"/>
      <c r="K79" s="10">
        <v>38.6</v>
      </c>
      <c r="L79" s="10">
        <f t="shared" si="31"/>
        <v>0.49000000000000199</v>
      </c>
      <c r="M79" s="10">
        <f t="shared" si="32"/>
        <v>39.090000000000003</v>
      </c>
      <c r="N79" s="10"/>
      <c r="O79" s="10">
        <v>30</v>
      </c>
      <c r="P79" s="10"/>
      <c r="Q79" s="10">
        <f t="shared" si="33"/>
        <v>7.8180000000000005</v>
      </c>
      <c r="R79" s="4"/>
      <c r="S79" s="4">
        <v>10</v>
      </c>
      <c r="T79" s="4">
        <f t="shared" si="36"/>
        <v>10</v>
      </c>
      <c r="U79" s="4"/>
      <c r="V79" s="4">
        <v>50</v>
      </c>
      <c r="W79" s="10"/>
      <c r="X79" s="10">
        <f t="shared" si="40"/>
        <v>16.020721412125862</v>
      </c>
      <c r="Y79" s="10">
        <f t="shared" si="34"/>
        <v>14.741621898183677</v>
      </c>
      <c r="Z79" s="10">
        <v>11.747</v>
      </c>
      <c r="AA79" s="10">
        <v>12.051</v>
      </c>
      <c r="AB79" s="10">
        <v>13.86</v>
      </c>
      <c r="AC79" s="10">
        <v>16.614999999999998</v>
      </c>
      <c r="AD79" s="10">
        <v>4.2210000000000001</v>
      </c>
      <c r="AE79" s="10">
        <v>14.983000000000001</v>
      </c>
      <c r="AF79" s="10">
        <v>12.590999999999999</v>
      </c>
      <c r="AG79" s="10">
        <v>10.573</v>
      </c>
      <c r="AH79" s="10">
        <v>9.6432000000000002</v>
      </c>
      <c r="AI79" s="10">
        <v>12.005000000000001</v>
      </c>
      <c r="AJ79" s="19" t="s">
        <v>177</v>
      </c>
      <c r="AK79" s="10">
        <f t="shared" si="37"/>
        <v>10</v>
      </c>
      <c r="AL79" s="10">
        <f t="shared" si="38"/>
        <v>0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0" t="s">
        <v>120</v>
      </c>
      <c r="B80" s="10" t="s">
        <v>38</v>
      </c>
      <c r="C80" s="10"/>
      <c r="D80" s="10"/>
      <c r="E80" s="10"/>
      <c r="F80" s="10"/>
      <c r="G80" s="7">
        <v>1</v>
      </c>
      <c r="H80" s="10">
        <v>90</v>
      </c>
      <c r="I80" s="9" t="s">
        <v>121</v>
      </c>
      <c r="J80" s="10"/>
      <c r="K80" s="10"/>
      <c r="L80" s="10">
        <f t="shared" si="31"/>
        <v>0</v>
      </c>
      <c r="M80" s="10">
        <f t="shared" si="32"/>
        <v>0</v>
      </c>
      <c r="N80" s="10"/>
      <c r="O80" s="10">
        <v>0</v>
      </c>
      <c r="P80" s="10"/>
      <c r="Q80" s="10">
        <f t="shared" si="33"/>
        <v>0</v>
      </c>
      <c r="R80" s="4">
        <v>0</v>
      </c>
      <c r="S80" s="4">
        <f t="shared" si="39"/>
        <v>0</v>
      </c>
      <c r="T80" s="4">
        <f t="shared" si="36"/>
        <v>0</v>
      </c>
      <c r="U80" s="4"/>
      <c r="V80" s="4"/>
      <c r="W80" s="10"/>
      <c r="X80" s="10" t="e">
        <f t="shared" si="40"/>
        <v>#DIV/0!</v>
      </c>
      <c r="Y80" s="10" t="e">
        <f t="shared" si="34"/>
        <v>#DIV/0!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/>
      <c r="AK80" s="10">
        <f t="shared" si="37"/>
        <v>0</v>
      </c>
      <c r="AL80" s="10">
        <f t="shared" si="38"/>
        <v>0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4" t="s">
        <v>122</v>
      </c>
      <c r="B81" s="14" t="s">
        <v>42</v>
      </c>
      <c r="C81" s="14"/>
      <c r="D81" s="14"/>
      <c r="E81" s="17">
        <f>-1+E125</f>
        <v>-4</v>
      </c>
      <c r="F81" s="14"/>
      <c r="G81" s="15">
        <v>0</v>
      </c>
      <c r="H81" s="14" t="e">
        <v>#N/A</v>
      </c>
      <c r="I81" s="14" t="s">
        <v>43</v>
      </c>
      <c r="J81" s="14"/>
      <c r="K81" s="14"/>
      <c r="L81" s="14">
        <f t="shared" si="31"/>
        <v>-4</v>
      </c>
      <c r="M81" s="14">
        <f t="shared" si="32"/>
        <v>-4</v>
      </c>
      <c r="N81" s="14"/>
      <c r="O81" s="14">
        <v>0</v>
      </c>
      <c r="P81" s="14"/>
      <c r="Q81" s="14">
        <f t="shared" si="33"/>
        <v>-0.8</v>
      </c>
      <c r="R81" s="16"/>
      <c r="S81" s="4">
        <f t="shared" si="39"/>
        <v>0</v>
      </c>
      <c r="T81" s="4">
        <f t="shared" si="36"/>
        <v>0</v>
      </c>
      <c r="U81" s="4"/>
      <c r="V81" s="16"/>
      <c r="W81" s="14"/>
      <c r="X81" s="10">
        <f t="shared" si="40"/>
        <v>0</v>
      </c>
      <c r="Y81" s="14">
        <f t="shared" si="34"/>
        <v>0</v>
      </c>
      <c r="Z81" s="14">
        <v>6</v>
      </c>
      <c r="AA81" s="14">
        <v>21.2</v>
      </c>
      <c r="AB81" s="14">
        <v>4.2</v>
      </c>
      <c r="AC81" s="14">
        <v>1.8</v>
      </c>
      <c r="AD81" s="14">
        <v>16</v>
      </c>
      <c r="AE81" s="14">
        <v>1</v>
      </c>
      <c r="AF81" s="14">
        <v>-1.4</v>
      </c>
      <c r="AG81" s="14">
        <v>11.8</v>
      </c>
      <c r="AH81" s="14">
        <v>3</v>
      </c>
      <c r="AI81" s="14">
        <v>6</v>
      </c>
      <c r="AJ81" s="14" t="s">
        <v>123</v>
      </c>
      <c r="AK81" s="10">
        <f t="shared" si="37"/>
        <v>0</v>
      </c>
      <c r="AL81" s="10">
        <f t="shared" si="38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1" t="s">
        <v>124</v>
      </c>
      <c r="B82" s="11" t="s">
        <v>42</v>
      </c>
      <c r="C82" s="11">
        <v>80</v>
      </c>
      <c r="D82" s="11">
        <v>168</v>
      </c>
      <c r="E82" s="11">
        <v>168</v>
      </c>
      <c r="F82" s="11"/>
      <c r="G82" s="12">
        <v>0</v>
      </c>
      <c r="H82" s="11" t="e">
        <v>#N/A</v>
      </c>
      <c r="I82" s="11" t="s">
        <v>39</v>
      </c>
      <c r="J82" s="11"/>
      <c r="K82" s="11"/>
      <c r="L82" s="11">
        <f t="shared" si="31"/>
        <v>168</v>
      </c>
      <c r="M82" s="11">
        <f t="shared" si="32"/>
        <v>0</v>
      </c>
      <c r="N82" s="11">
        <v>168</v>
      </c>
      <c r="O82" s="11">
        <v>0</v>
      </c>
      <c r="P82" s="11"/>
      <c r="Q82" s="11">
        <f t="shared" si="33"/>
        <v>0</v>
      </c>
      <c r="R82" s="13"/>
      <c r="S82" s="4">
        <f t="shared" si="39"/>
        <v>0</v>
      </c>
      <c r="T82" s="4">
        <f t="shared" si="36"/>
        <v>0</v>
      </c>
      <c r="U82" s="4"/>
      <c r="V82" s="13"/>
      <c r="W82" s="11"/>
      <c r="X82" s="10" t="e">
        <f t="shared" si="40"/>
        <v>#DIV/0!</v>
      </c>
      <c r="Y82" s="11" t="e">
        <f t="shared" si="34"/>
        <v>#DIV/0!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/>
      <c r="AK82" s="10">
        <f t="shared" si="37"/>
        <v>0</v>
      </c>
      <c r="AL82" s="10">
        <f t="shared" si="38"/>
        <v>0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0" t="s">
        <v>125</v>
      </c>
      <c r="B83" s="10" t="s">
        <v>38</v>
      </c>
      <c r="C83" s="10">
        <v>74.72</v>
      </c>
      <c r="D83" s="10">
        <v>351.471</v>
      </c>
      <c r="E83" s="10">
        <v>136.05199999999999</v>
      </c>
      <c r="F83" s="10">
        <v>272.08600000000001</v>
      </c>
      <c r="G83" s="7">
        <v>1</v>
      </c>
      <c r="H83" s="10">
        <v>45</v>
      </c>
      <c r="I83" s="10" t="s">
        <v>43</v>
      </c>
      <c r="J83" s="10"/>
      <c r="K83" s="10">
        <v>133</v>
      </c>
      <c r="L83" s="10">
        <f t="shared" si="31"/>
        <v>3.0519999999999925</v>
      </c>
      <c r="M83" s="10">
        <f t="shared" si="32"/>
        <v>136.05199999999999</v>
      </c>
      <c r="N83" s="10"/>
      <c r="O83" s="10">
        <v>0</v>
      </c>
      <c r="P83" s="10"/>
      <c r="Q83" s="10">
        <f t="shared" si="33"/>
        <v>27.2104</v>
      </c>
      <c r="R83" s="4">
        <f t="shared" ref="R83:R85" si="43">14*Q83-P83-O83-F83</f>
        <v>108.8596</v>
      </c>
      <c r="S83" s="4">
        <f t="shared" ref="S83:S86" si="44">V83</f>
        <v>100</v>
      </c>
      <c r="T83" s="4">
        <f t="shared" si="36"/>
        <v>50</v>
      </c>
      <c r="U83" s="4">
        <v>50</v>
      </c>
      <c r="V83" s="4">
        <v>100</v>
      </c>
      <c r="W83" s="10"/>
      <c r="X83" s="10">
        <f t="shared" si="40"/>
        <v>13.674403904389498</v>
      </c>
      <c r="Y83" s="10">
        <f t="shared" si="34"/>
        <v>9.9993384882250904</v>
      </c>
      <c r="Z83" s="10">
        <v>26.845600000000001</v>
      </c>
      <c r="AA83" s="10">
        <v>37.5002</v>
      </c>
      <c r="AB83" s="10">
        <v>27.477399999999999</v>
      </c>
      <c r="AC83" s="10">
        <v>33.110799999999998</v>
      </c>
      <c r="AD83" s="10">
        <v>32.638199999999998</v>
      </c>
      <c r="AE83" s="10">
        <v>38.726199999999999</v>
      </c>
      <c r="AF83" s="10">
        <v>34.983800000000002</v>
      </c>
      <c r="AG83" s="10">
        <v>0.34139999999999998</v>
      </c>
      <c r="AH83" s="10">
        <v>29.696999999999999</v>
      </c>
      <c r="AI83" s="10">
        <v>27.383400000000002</v>
      </c>
      <c r="AJ83" s="10"/>
      <c r="AK83" s="10">
        <f t="shared" si="37"/>
        <v>50</v>
      </c>
      <c r="AL83" s="10">
        <f t="shared" si="38"/>
        <v>50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126</v>
      </c>
      <c r="B84" s="10" t="s">
        <v>42</v>
      </c>
      <c r="C84" s="10">
        <v>649</v>
      </c>
      <c r="D84" s="10">
        <v>1451</v>
      </c>
      <c r="E84" s="17">
        <f>611+E126</f>
        <v>636</v>
      </c>
      <c r="F84" s="17">
        <f>941+F126</f>
        <v>962</v>
      </c>
      <c r="G84" s="7">
        <v>0.41</v>
      </c>
      <c r="H84" s="10">
        <v>50</v>
      </c>
      <c r="I84" s="10" t="s">
        <v>43</v>
      </c>
      <c r="J84" s="10"/>
      <c r="K84" s="10">
        <v>629</v>
      </c>
      <c r="L84" s="10">
        <f t="shared" si="31"/>
        <v>7</v>
      </c>
      <c r="M84" s="10">
        <f t="shared" si="32"/>
        <v>386</v>
      </c>
      <c r="N84" s="10">
        <v>250</v>
      </c>
      <c r="O84" s="10">
        <v>273</v>
      </c>
      <c r="P84" s="10">
        <v>400</v>
      </c>
      <c r="Q84" s="10">
        <f t="shared" si="33"/>
        <v>77.2</v>
      </c>
      <c r="R84" s="4"/>
      <c r="S84" s="4">
        <v>120</v>
      </c>
      <c r="T84" s="4">
        <f t="shared" si="36"/>
        <v>70</v>
      </c>
      <c r="U84" s="4">
        <v>50</v>
      </c>
      <c r="V84" s="4">
        <v>300</v>
      </c>
      <c r="W84" s="10"/>
      <c r="X84" s="10">
        <f t="shared" si="40"/>
        <v>22.733160621761659</v>
      </c>
      <c r="Y84" s="10">
        <f t="shared" si="34"/>
        <v>21.178756476683937</v>
      </c>
      <c r="Z84" s="10">
        <v>131.4</v>
      </c>
      <c r="AA84" s="10">
        <v>139.4</v>
      </c>
      <c r="AB84" s="10">
        <v>109.8</v>
      </c>
      <c r="AC84" s="10">
        <v>121.2</v>
      </c>
      <c r="AD84" s="10">
        <v>100.2</v>
      </c>
      <c r="AE84" s="10">
        <v>102.6</v>
      </c>
      <c r="AF84" s="10">
        <v>142.19999999999999</v>
      </c>
      <c r="AG84" s="10">
        <v>2.2000000000000002</v>
      </c>
      <c r="AH84" s="10">
        <v>96</v>
      </c>
      <c r="AI84" s="10">
        <v>114.4</v>
      </c>
      <c r="AJ84" s="10"/>
      <c r="AK84" s="10">
        <f t="shared" si="37"/>
        <v>28.7</v>
      </c>
      <c r="AL84" s="10">
        <f t="shared" si="38"/>
        <v>20.5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127</v>
      </c>
      <c r="B85" s="10" t="s">
        <v>38</v>
      </c>
      <c r="C85" s="10">
        <v>226.215</v>
      </c>
      <c r="D85" s="10">
        <v>1591.4059999999999</v>
      </c>
      <c r="E85" s="17">
        <f>1137.992+E127</f>
        <v>1166.43</v>
      </c>
      <c r="F85" s="17">
        <f>602.838+F127</f>
        <v>623.41199999999992</v>
      </c>
      <c r="G85" s="7">
        <v>1</v>
      </c>
      <c r="H85" s="10">
        <v>50</v>
      </c>
      <c r="I85" s="10" t="s">
        <v>43</v>
      </c>
      <c r="J85" s="10"/>
      <c r="K85" s="10">
        <v>326</v>
      </c>
      <c r="L85" s="10">
        <f t="shared" si="31"/>
        <v>840.43000000000006</v>
      </c>
      <c r="M85" s="10">
        <f t="shared" si="32"/>
        <v>387.03300000000002</v>
      </c>
      <c r="N85" s="10">
        <v>779.39700000000005</v>
      </c>
      <c r="O85" s="10">
        <v>0</v>
      </c>
      <c r="P85" s="10"/>
      <c r="Q85" s="10">
        <f t="shared" si="33"/>
        <v>77.406599999999997</v>
      </c>
      <c r="R85" s="4">
        <f t="shared" si="43"/>
        <v>460.28039999999999</v>
      </c>
      <c r="S85" s="4">
        <f t="shared" si="44"/>
        <v>500</v>
      </c>
      <c r="T85" s="4">
        <f t="shared" si="36"/>
        <v>250</v>
      </c>
      <c r="U85" s="4">
        <v>250</v>
      </c>
      <c r="V85" s="4">
        <v>500</v>
      </c>
      <c r="W85" s="10"/>
      <c r="X85" s="10">
        <f t="shared" si="40"/>
        <v>14.51312937139727</v>
      </c>
      <c r="Y85" s="10">
        <f t="shared" si="34"/>
        <v>8.0537318523226702</v>
      </c>
      <c r="Z85" s="10">
        <v>58.01700000000001</v>
      </c>
      <c r="AA85" s="10">
        <v>85.480800000000002</v>
      </c>
      <c r="AB85" s="10">
        <v>66.446799999999996</v>
      </c>
      <c r="AC85" s="10">
        <v>70.889200000000002</v>
      </c>
      <c r="AD85" s="10">
        <v>74.456999999999994</v>
      </c>
      <c r="AE85" s="10">
        <v>63.508800000000001</v>
      </c>
      <c r="AF85" s="10">
        <v>36.018599999999999</v>
      </c>
      <c r="AG85" s="10">
        <v>69.262799999999999</v>
      </c>
      <c r="AH85" s="10">
        <v>81.545000000000002</v>
      </c>
      <c r="AI85" s="10">
        <v>50.565399999999997</v>
      </c>
      <c r="AJ85" s="10"/>
      <c r="AK85" s="10">
        <f t="shared" si="37"/>
        <v>250</v>
      </c>
      <c r="AL85" s="10">
        <f t="shared" si="38"/>
        <v>250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128</v>
      </c>
      <c r="B86" s="10" t="s">
        <v>42</v>
      </c>
      <c r="C86" s="10">
        <v>187</v>
      </c>
      <c r="D86" s="10">
        <v>48</v>
      </c>
      <c r="E86" s="10">
        <v>145</v>
      </c>
      <c r="F86" s="10">
        <v>84</v>
      </c>
      <c r="G86" s="7">
        <v>0.35</v>
      </c>
      <c r="H86" s="10">
        <v>50</v>
      </c>
      <c r="I86" s="10" t="s">
        <v>43</v>
      </c>
      <c r="J86" s="10"/>
      <c r="K86" s="10">
        <v>142</v>
      </c>
      <c r="L86" s="10">
        <f t="shared" si="31"/>
        <v>3</v>
      </c>
      <c r="M86" s="10">
        <f t="shared" si="32"/>
        <v>145</v>
      </c>
      <c r="N86" s="10"/>
      <c r="O86" s="10">
        <v>0</v>
      </c>
      <c r="P86" s="10"/>
      <c r="Q86" s="10">
        <f t="shared" si="33"/>
        <v>29</v>
      </c>
      <c r="R86" s="4">
        <f>12*Q86-P86-O86-F86</f>
        <v>264</v>
      </c>
      <c r="S86" s="4">
        <f t="shared" si="44"/>
        <v>250</v>
      </c>
      <c r="T86" s="4">
        <f t="shared" si="36"/>
        <v>160</v>
      </c>
      <c r="U86" s="4">
        <v>90</v>
      </c>
      <c r="V86" s="4">
        <v>250</v>
      </c>
      <c r="W86" s="10"/>
      <c r="X86" s="10">
        <f t="shared" si="40"/>
        <v>11.517241379310345</v>
      </c>
      <c r="Y86" s="10">
        <f t="shared" si="34"/>
        <v>2.896551724137931</v>
      </c>
      <c r="Z86" s="10">
        <v>5.6</v>
      </c>
      <c r="AA86" s="10">
        <v>23.6</v>
      </c>
      <c r="AB86" s="10">
        <v>20.8</v>
      </c>
      <c r="AC86" s="10">
        <v>13.6</v>
      </c>
      <c r="AD86" s="10">
        <v>20.2</v>
      </c>
      <c r="AE86" s="10">
        <v>18.600000000000001</v>
      </c>
      <c r="AF86" s="10">
        <v>22.8</v>
      </c>
      <c r="AG86" s="10">
        <v>24.6</v>
      </c>
      <c r="AH86" s="10">
        <v>27.6</v>
      </c>
      <c r="AI86" s="10">
        <v>39</v>
      </c>
      <c r="AJ86" s="10"/>
      <c r="AK86" s="10">
        <f t="shared" si="37"/>
        <v>56</v>
      </c>
      <c r="AL86" s="10">
        <f t="shared" si="38"/>
        <v>31.499999999999996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1" t="s">
        <v>129</v>
      </c>
      <c r="B87" s="11" t="s">
        <v>42</v>
      </c>
      <c r="C87" s="11">
        <v>200</v>
      </c>
      <c r="D87" s="11"/>
      <c r="E87" s="11"/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31"/>
        <v>0</v>
      </c>
      <c r="M87" s="11">
        <f t="shared" si="32"/>
        <v>0</v>
      </c>
      <c r="N87" s="11"/>
      <c r="O87" s="11"/>
      <c r="P87" s="11"/>
      <c r="Q87" s="11">
        <f t="shared" si="33"/>
        <v>0</v>
      </c>
      <c r="R87" s="13"/>
      <c r="S87" s="4">
        <f t="shared" si="39"/>
        <v>0</v>
      </c>
      <c r="T87" s="4">
        <f t="shared" si="36"/>
        <v>0</v>
      </c>
      <c r="U87" s="4"/>
      <c r="V87" s="13"/>
      <c r="W87" s="11"/>
      <c r="X87" s="10" t="e">
        <f t="shared" si="40"/>
        <v>#DIV/0!</v>
      </c>
      <c r="Y87" s="11" t="e">
        <f t="shared" si="34"/>
        <v>#DIV/0!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/>
      <c r="AK87" s="10">
        <f t="shared" si="37"/>
        <v>0</v>
      </c>
      <c r="AL87" s="10">
        <f t="shared" si="38"/>
        <v>0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130</v>
      </c>
      <c r="B88" s="10" t="s">
        <v>38</v>
      </c>
      <c r="C88" s="10">
        <v>82.456999999999994</v>
      </c>
      <c r="D88" s="10">
        <v>130.65</v>
      </c>
      <c r="E88" s="10">
        <v>98.745000000000005</v>
      </c>
      <c r="F88" s="10">
        <v>99.906000000000006</v>
      </c>
      <c r="G88" s="7">
        <v>1</v>
      </c>
      <c r="H88" s="10">
        <v>50</v>
      </c>
      <c r="I88" s="10" t="s">
        <v>43</v>
      </c>
      <c r="J88" s="10"/>
      <c r="K88" s="10">
        <v>91</v>
      </c>
      <c r="L88" s="10">
        <f t="shared" si="31"/>
        <v>7.7450000000000045</v>
      </c>
      <c r="M88" s="10">
        <f t="shared" si="32"/>
        <v>98.745000000000005</v>
      </c>
      <c r="N88" s="10"/>
      <c r="O88" s="10">
        <v>70</v>
      </c>
      <c r="P88" s="10"/>
      <c r="Q88" s="10">
        <f t="shared" si="33"/>
        <v>19.749000000000002</v>
      </c>
      <c r="R88" s="4">
        <f t="shared" ref="R88:R94" si="45">14*Q88-P88-O88-F88</f>
        <v>106.58000000000004</v>
      </c>
      <c r="S88" s="4">
        <f t="shared" ref="S88:S92" si="46">V88</f>
        <v>100</v>
      </c>
      <c r="T88" s="4">
        <f t="shared" si="36"/>
        <v>100</v>
      </c>
      <c r="U88" s="4"/>
      <c r="V88" s="4">
        <v>100</v>
      </c>
      <c r="W88" s="10"/>
      <c r="X88" s="10">
        <f t="shared" si="40"/>
        <v>13.666818573092307</v>
      </c>
      <c r="Y88" s="10">
        <f t="shared" si="34"/>
        <v>8.6032710516988189</v>
      </c>
      <c r="Z88" s="10">
        <v>19.466799999999999</v>
      </c>
      <c r="AA88" s="10">
        <v>19.0336</v>
      </c>
      <c r="AB88" s="10">
        <v>18.823599999999999</v>
      </c>
      <c r="AC88" s="10">
        <v>20.316800000000001</v>
      </c>
      <c r="AD88" s="10">
        <v>18.8522</v>
      </c>
      <c r="AE88" s="10">
        <v>18.167200000000001</v>
      </c>
      <c r="AF88" s="10">
        <v>18.421800000000001</v>
      </c>
      <c r="AG88" s="10">
        <v>25.818999999999999</v>
      </c>
      <c r="AH88" s="10">
        <v>12.0862</v>
      </c>
      <c r="AI88" s="10">
        <v>26.2012</v>
      </c>
      <c r="AJ88" s="10"/>
      <c r="AK88" s="10">
        <f t="shared" si="37"/>
        <v>100</v>
      </c>
      <c r="AL88" s="10">
        <f t="shared" si="38"/>
        <v>0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131</v>
      </c>
      <c r="B89" s="10" t="s">
        <v>42</v>
      </c>
      <c r="C89" s="10"/>
      <c r="D89" s="10">
        <v>530</v>
      </c>
      <c r="E89" s="10">
        <v>375</v>
      </c>
      <c r="F89" s="10">
        <v>107</v>
      </c>
      <c r="G89" s="7">
        <v>0.4</v>
      </c>
      <c r="H89" s="10">
        <v>50</v>
      </c>
      <c r="I89" s="10" t="s">
        <v>43</v>
      </c>
      <c r="J89" s="10"/>
      <c r="K89" s="10">
        <v>195</v>
      </c>
      <c r="L89" s="10">
        <f t="shared" si="31"/>
        <v>180</v>
      </c>
      <c r="M89" s="10">
        <f t="shared" si="32"/>
        <v>195</v>
      </c>
      <c r="N89" s="10">
        <v>180</v>
      </c>
      <c r="O89" s="10">
        <v>350</v>
      </c>
      <c r="P89" s="10">
        <v>150</v>
      </c>
      <c r="Q89" s="10">
        <f t="shared" si="33"/>
        <v>39</v>
      </c>
      <c r="R89" s="4"/>
      <c r="S89" s="4">
        <v>60</v>
      </c>
      <c r="T89" s="4">
        <f t="shared" si="36"/>
        <v>60</v>
      </c>
      <c r="U89" s="4"/>
      <c r="V89" s="4">
        <v>100</v>
      </c>
      <c r="W89" s="10"/>
      <c r="X89" s="10">
        <f t="shared" si="40"/>
        <v>17.102564102564102</v>
      </c>
      <c r="Y89" s="10">
        <f t="shared" si="34"/>
        <v>15.564102564102564</v>
      </c>
      <c r="Z89" s="10">
        <v>54</v>
      </c>
      <c r="AA89" s="10">
        <v>42.4</v>
      </c>
      <c r="AB89" s="10">
        <v>13.6</v>
      </c>
      <c r="AC89" s="10">
        <v>84.6</v>
      </c>
      <c r="AD89" s="10">
        <v>87.2</v>
      </c>
      <c r="AE89" s="10">
        <v>25.2</v>
      </c>
      <c r="AF89" s="10">
        <v>16</v>
      </c>
      <c r="AG89" s="10">
        <v>96.4</v>
      </c>
      <c r="AH89" s="10">
        <v>51</v>
      </c>
      <c r="AI89" s="10">
        <v>68.599999999999994</v>
      </c>
      <c r="AJ89" s="10" t="s">
        <v>132</v>
      </c>
      <c r="AK89" s="10">
        <f t="shared" si="37"/>
        <v>24</v>
      </c>
      <c r="AL89" s="10">
        <f t="shared" si="38"/>
        <v>0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0" t="s">
        <v>133</v>
      </c>
      <c r="B90" s="10" t="s">
        <v>42</v>
      </c>
      <c r="C90" s="10">
        <v>491</v>
      </c>
      <c r="D90" s="10">
        <v>830</v>
      </c>
      <c r="E90" s="10">
        <v>647</v>
      </c>
      <c r="F90" s="10">
        <v>537</v>
      </c>
      <c r="G90" s="7">
        <v>0.41</v>
      </c>
      <c r="H90" s="10">
        <v>50</v>
      </c>
      <c r="I90" s="10" t="s">
        <v>43</v>
      </c>
      <c r="J90" s="10"/>
      <c r="K90" s="10">
        <v>666</v>
      </c>
      <c r="L90" s="10">
        <f t="shared" si="31"/>
        <v>-19</v>
      </c>
      <c r="M90" s="10">
        <f t="shared" si="32"/>
        <v>647</v>
      </c>
      <c r="N90" s="10"/>
      <c r="O90" s="10">
        <v>279</v>
      </c>
      <c r="P90" s="10">
        <v>350</v>
      </c>
      <c r="Q90" s="10">
        <f t="shared" si="33"/>
        <v>129.4</v>
      </c>
      <c r="R90" s="4">
        <f t="shared" si="45"/>
        <v>645.60000000000014</v>
      </c>
      <c r="S90" s="4">
        <f t="shared" si="46"/>
        <v>700</v>
      </c>
      <c r="T90" s="4">
        <f t="shared" si="36"/>
        <v>350</v>
      </c>
      <c r="U90" s="4">
        <v>350</v>
      </c>
      <c r="V90" s="4">
        <v>700</v>
      </c>
      <c r="W90" s="10"/>
      <c r="X90" s="10">
        <f t="shared" si="40"/>
        <v>14.420401854714065</v>
      </c>
      <c r="Y90" s="10">
        <f t="shared" si="34"/>
        <v>9.0108191653786704</v>
      </c>
      <c r="Z90" s="10">
        <v>111.2</v>
      </c>
      <c r="AA90" s="10">
        <v>121.4</v>
      </c>
      <c r="AB90" s="10">
        <v>110</v>
      </c>
      <c r="AC90" s="10">
        <v>101.4</v>
      </c>
      <c r="AD90" s="10">
        <v>84.8</v>
      </c>
      <c r="AE90" s="10">
        <v>105.6</v>
      </c>
      <c r="AF90" s="10">
        <v>121.8</v>
      </c>
      <c r="AG90" s="10">
        <v>13</v>
      </c>
      <c r="AH90" s="10">
        <v>93</v>
      </c>
      <c r="AI90" s="10">
        <v>115.4</v>
      </c>
      <c r="AJ90" s="10"/>
      <c r="AK90" s="10">
        <f t="shared" si="37"/>
        <v>143.5</v>
      </c>
      <c r="AL90" s="10">
        <f t="shared" si="38"/>
        <v>143.5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134</v>
      </c>
      <c r="B91" s="10" t="s">
        <v>38</v>
      </c>
      <c r="C91" s="10">
        <v>355.47899999999998</v>
      </c>
      <c r="D91" s="10">
        <v>837.82</v>
      </c>
      <c r="E91" s="10">
        <v>787.70899999999995</v>
      </c>
      <c r="F91" s="10">
        <v>365.42200000000003</v>
      </c>
      <c r="G91" s="7">
        <v>1</v>
      </c>
      <c r="H91" s="10">
        <v>50</v>
      </c>
      <c r="I91" s="10" t="s">
        <v>43</v>
      </c>
      <c r="J91" s="10"/>
      <c r="K91" s="10">
        <v>344.5</v>
      </c>
      <c r="L91" s="10">
        <f t="shared" si="31"/>
        <v>443.20899999999995</v>
      </c>
      <c r="M91" s="10">
        <f t="shared" si="32"/>
        <v>369.70199999999994</v>
      </c>
      <c r="N91" s="10">
        <v>418.00700000000001</v>
      </c>
      <c r="O91" s="10">
        <v>50</v>
      </c>
      <c r="P91" s="10"/>
      <c r="Q91" s="10">
        <f t="shared" si="33"/>
        <v>73.940399999999983</v>
      </c>
      <c r="R91" s="4">
        <f t="shared" si="45"/>
        <v>619.74359999999979</v>
      </c>
      <c r="S91" s="4">
        <f t="shared" si="46"/>
        <v>650</v>
      </c>
      <c r="T91" s="4">
        <f t="shared" si="36"/>
        <v>450</v>
      </c>
      <c r="U91" s="4">
        <v>200</v>
      </c>
      <c r="V91" s="4">
        <v>650</v>
      </c>
      <c r="W91" s="10"/>
      <c r="X91" s="10">
        <f t="shared" si="40"/>
        <v>14.409199842034941</v>
      </c>
      <c r="Y91" s="10">
        <f t="shared" si="34"/>
        <v>5.6183358488728778</v>
      </c>
      <c r="Z91" s="10">
        <v>57.224800000000002</v>
      </c>
      <c r="AA91" s="10">
        <v>66.688600000000008</v>
      </c>
      <c r="AB91" s="10">
        <v>63.038200000000003</v>
      </c>
      <c r="AC91" s="10">
        <v>63.094200000000001</v>
      </c>
      <c r="AD91" s="10">
        <v>66.133600000000001</v>
      </c>
      <c r="AE91" s="10">
        <v>56.564799999999998</v>
      </c>
      <c r="AF91" s="10">
        <v>70.238600000000005</v>
      </c>
      <c r="AG91" s="10">
        <v>63.274999999999999</v>
      </c>
      <c r="AH91" s="10">
        <v>65.872399999999999</v>
      </c>
      <c r="AI91" s="10">
        <v>32.317799999999998</v>
      </c>
      <c r="AJ91" s="10"/>
      <c r="AK91" s="10">
        <f t="shared" si="37"/>
        <v>450</v>
      </c>
      <c r="AL91" s="10">
        <f t="shared" si="38"/>
        <v>200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135</v>
      </c>
      <c r="B92" s="10" t="s">
        <v>42</v>
      </c>
      <c r="C92" s="10">
        <v>172</v>
      </c>
      <c r="D92" s="10"/>
      <c r="E92" s="10">
        <v>83</v>
      </c>
      <c r="F92" s="10">
        <v>73</v>
      </c>
      <c r="G92" s="7">
        <v>0.3</v>
      </c>
      <c r="H92" s="10">
        <v>50</v>
      </c>
      <c r="I92" s="10" t="s">
        <v>43</v>
      </c>
      <c r="J92" s="10"/>
      <c r="K92" s="10">
        <v>90</v>
      </c>
      <c r="L92" s="10">
        <f t="shared" si="31"/>
        <v>-7</v>
      </c>
      <c r="M92" s="10">
        <f t="shared" si="32"/>
        <v>83</v>
      </c>
      <c r="N92" s="10"/>
      <c r="O92" s="10">
        <v>80</v>
      </c>
      <c r="P92" s="10"/>
      <c r="Q92" s="10">
        <f t="shared" si="33"/>
        <v>16.600000000000001</v>
      </c>
      <c r="R92" s="4">
        <f t="shared" si="45"/>
        <v>79.400000000000034</v>
      </c>
      <c r="S92" s="4">
        <f t="shared" si="46"/>
        <v>100</v>
      </c>
      <c r="T92" s="4">
        <f t="shared" si="36"/>
        <v>100</v>
      </c>
      <c r="U92" s="4"/>
      <c r="V92" s="4">
        <v>100</v>
      </c>
      <c r="W92" s="10"/>
      <c r="X92" s="10">
        <f t="shared" si="40"/>
        <v>15.240963855421686</v>
      </c>
      <c r="Y92" s="10">
        <f t="shared" si="34"/>
        <v>9.2168674698795172</v>
      </c>
      <c r="Z92" s="10">
        <v>20.8</v>
      </c>
      <c r="AA92" s="10">
        <v>5</v>
      </c>
      <c r="AB92" s="10">
        <v>19.8</v>
      </c>
      <c r="AC92" s="10">
        <v>18.600000000000001</v>
      </c>
      <c r="AD92" s="10">
        <v>9</v>
      </c>
      <c r="AE92" s="10">
        <v>-1</v>
      </c>
      <c r="AF92" s="10">
        <v>22.6</v>
      </c>
      <c r="AG92" s="10">
        <v>-0.8</v>
      </c>
      <c r="AH92" s="10">
        <v>9.6</v>
      </c>
      <c r="AI92" s="10">
        <v>16</v>
      </c>
      <c r="AJ92" s="10"/>
      <c r="AK92" s="10">
        <f t="shared" si="37"/>
        <v>30</v>
      </c>
      <c r="AL92" s="10">
        <f t="shared" si="38"/>
        <v>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0" t="s">
        <v>136</v>
      </c>
      <c r="B93" s="10" t="s">
        <v>42</v>
      </c>
      <c r="C93" s="10"/>
      <c r="D93" s="10">
        <v>100</v>
      </c>
      <c r="E93" s="10"/>
      <c r="F93" s="10">
        <v>98</v>
      </c>
      <c r="G93" s="7">
        <v>0.14000000000000001</v>
      </c>
      <c r="H93" s="10">
        <v>50</v>
      </c>
      <c r="I93" s="10" t="s">
        <v>43</v>
      </c>
      <c r="J93" s="10"/>
      <c r="K93" s="10"/>
      <c r="L93" s="10">
        <f t="shared" si="31"/>
        <v>0</v>
      </c>
      <c r="M93" s="10">
        <f t="shared" si="32"/>
        <v>0</v>
      </c>
      <c r="N93" s="10"/>
      <c r="O93" s="10">
        <v>104</v>
      </c>
      <c r="P93" s="10">
        <v>50</v>
      </c>
      <c r="Q93" s="10">
        <f t="shared" si="33"/>
        <v>0</v>
      </c>
      <c r="R93" s="4"/>
      <c r="S93" s="4">
        <v>50</v>
      </c>
      <c r="T93" s="4">
        <f t="shared" si="36"/>
        <v>50</v>
      </c>
      <c r="U93" s="4"/>
      <c r="V93" s="4">
        <v>100</v>
      </c>
      <c r="W93" s="10"/>
      <c r="X93" s="10" t="e">
        <f t="shared" si="40"/>
        <v>#DIV/0!</v>
      </c>
      <c r="Y93" s="10" t="e">
        <f t="shared" si="34"/>
        <v>#DIV/0!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 t="s">
        <v>65</v>
      </c>
      <c r="AK93" s="10">
        <f t="shared" si="37"/>
        <v>7.0000000000000009</v>
      </c>
      <c r="AL93" s="10">
        <f t="shared" si="38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0" t="s">
        <v>137</v>
      </c>
      <c r="B94" s="10" t="s">
        <v>42</v>
      </c>
      <c r="C94" s="10">
        <v>324</v>
      </c>
      <c r="D94" s="10">
        <v>670</v>
      </c>
      <c r="E94" s="10">
        <v>531</v>
      </c>
      <c r="F94" s="10">
        <v>155</v>
      </c>
      <c r="G94" s="7">
        <v>0.18</v>
      </c>
      <c r="H94" s="10">
        <v>50</v>
      </c>
      <c r="I94" s="10" t="s">
        <v>43</v>
      </c>
      <c r="J94" s="10"/>
      <c r="K94" s="10">
        <v>176</v>
      </c>
      <c r="L94" s="10">
        <f t="shared" si="31"/>
        <v>355</v>
      </c>
      <c r="M94" s="10">
        <f t="shared" si="32"/>
        <v>121</v>
      </c>
      <c r="N94" s="10">
        <v>410</v>
      </c>
      <c r="O94" s="10">
        <v>100</v>
      </c>
      <c r="P94" s="10"/>
      <c r="Q94" s="10">
        <f t="shared" si="33"/>
        <v>24.2</v>
      </c>
      <c r="R94" s="4">
        <f t="shared" si="45"/>
        <v>83.800000000000011</v>
      </c>
      <c r="S94" s="4">
        <f t="shared" si="39"/>
        <v>84</v>
      </c>
      <c r="T94" s="4">
        <f t="shared" si="36"/>
        <v>84</v>
      </c>
      <c r="U94" s="4"/>
      <c r="V94" s="4"/>
      <c r="W94" s="10"/>
      <c r="X94" s="10">
        <f t="shared" si="40"/>
        <v>14.008264462809917</v>
      </c>
      <c r="Y94" s="10">
        <f t="shared" si="34"/>
        <v>10.537190082644628</v>
      </c>
      <c r="Z94" s="10">
        <v>39</v>
      </c>
      <c r="AA94" s="10">
        <v>34</v>
      </c>
      <c r="AB94" s="10">
        <v>28.8</v>
      </c>
      <c r="AC94" s="10">
        <v>34.200000000000003</v>
      </c>
      <c r="AD94" s="10">
        <v>30.4</v>
      </c>
      <c r="AE94" s="10">
        <v>4.4000000000000004</v>
      </c>
      <c r="AF94" s="10">
        <v>22.8</v>
      </c>
      <c r="AG94" s="10">
        <v>16.600000000000001</v>
      </c>
      <c r="AH94" s="10">
        <v>8.8000000000000007</v>
      </c>
      <c r="AI94" s="10">
        <v>20</v>
      </c>
      <c r="AJ94" s="10"/>
      <c r="AK94" s="10">
        <f t="shared" si="37"/>
        <v>15.12</v>
      </c>
      <c r="AL94" s="10">
        <f t="shared" si="38"/>
        <v>0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1" t="s">
        <v>138</v>
      </c>
      <c r="B95" s="11" t="s">
        <v>38</v>
      </c>
      <c r="C95" s="11">
        <v>18.847000000000001</v>
      </c>
      <c r="D95" s="11">
        <v>1</v>
      </c>
      <c r="E95" s="11">
        <v>16.154</v>
      </c>
      <c r="F95" s="11"/>
      <c r="G95" s="12">
        <v>0</v>
      </c>
      <c r="H95" s="11" t="e">
        <v>#N/A</v>
      </c>
      <c r="I95" s="11" t="s">
        <v>39</v>
      </c>
      <c r="J95" s="11"/>
      <c r="K95" s="11">
        <v>14.2</v>
      </c>
      <c r="L95" s="11">
        <f t="shared" si="31"/>
        <v>1.9540000000000006</v>
      </c>
      <c r="M95" s="11">
        <f t="shared" si="32"/>
        <v>16.154</v>
      </c>
      <c r="N95" s="11"/>
      <c r="O95" s="11">
        <v>0</v>
      </c>
      <c r="P95" s="11"/>
      <c r="Q95" s="11">
        <f t="shared" si="33"/>
        <v>3.2307999999999999</v>
      </c>
      <c r="R95" s="13"/>
      <c r="S95" s="4">
        <f t="shared" si="39"/>
        <v>0</v>
      </c>
      <c r="T95" s="4">
        <f t="shared" si="36"/>
        <v>0</v>
      </c>
      <c r="U95" s="4"/>
      <c r="V95" s="13"/>
      <c r="W95" s="11"/>
      <c r="X95" s="10">
        <f t="shared" si="40"/>
        <v>0</v>
      </c>
      <c r="Y95" s="11">
        <f t="shared" si="34"/>
        <v>0</v>
      </c>
      <c r="Z95" s="11">
        <v>0.26979999999999998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/>
      <c r="AK95" s="10">
        <f t="shared" si="37"/>
        <v>0</v>
      </c>
      <c r="AL95" s="10">
        <f t="shared" si="38"/>
        <v>0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139</v>
      </c>
      <c r="B96" s="10" t="s">
        <v>42</v>
      </c>
      <c r="C96" s="10">
        <v>333</v>
      </c>
      <c r="D96" s="10">
        <v>48</v>
      </c>
      <c r="E96" s="10">
        <v>58</v>
      </c>
      <c r="F96" s="10">
        <v>74</v>
      </c>
      <c r="G96" s="7">
        <v>0.4</v>
      </c>
      <c r="H96" s="10">
        <v>60</v>
      </c>
      <c r="I96" s="10" t="s">
        <v>43</v>
      </c>
      <c r="J96" s="10"/>
      <c r="K96" s="10">
        <v>58</v>
      </c>
      <c r="L96" s="10">
        <f t="shared" si="31"/>
        <v>0</v>
      </c>
      <c r="M96" s="10">
        <f t="shared" si="32"/>
        <v>58</v>
      </c>
      <c r="N96" s="10"/>
      <c r="O96" s="10">
        <v>30</v>
      </c>
      <c r="P96" s="10"/>
      <c r="Q96" s="10">
        <f t="shared" si="33"/>
        <v>11.6</v>
      </c>
      <c r="R96" s="4">
        <f t="shared" ref="R96" si="47">14*Q96-P96-O96-F96</f>
        <v>58.400000000000006</v>
      </c>
      <c r="S96" s="4">
        <f t="shared" si="39"/>
        <v>58</v>
      </c>
      <c r="T96" s="4">
        <f t="shared" si="36"/>
        <v>58</v>
      </c>
      <c r="U96" s="4"/>
      <c r="V96" s="4"/>
      <c r="W96" s="10"/>
      <c r="X96" s="10">
        <f t="shared" si="40"/>
        <v>13.965517241379311</v>
      </c>
      <c r="Y96" s="10">
        <f t="shared" si="34"/>
        <v>8.9655172413793114</v>
      </c>
      <c r="Z96" s="10">
        <v>11</v>
      </c>
      <c r="AA96" s="10">
        <v>12.6</v>
      </c>
      <c r="AB96" s="10">
        <v>0.4</v>
      </c>
      <c r="AC96" s="10">
        <v>14.2</v>
      </c>
      <c r="AD96" s="10">
        <v>9.8000000000000007</v>
      </c>
      <c r="AE96" s="10">
        <v>2.4</v>
      </c>
      <c r="AF96" s="10">
        <v>12.4</v>
      </c>
      <c r="AG96" s="10">
        <v>5</v>
      </c>
      <c r="AH96" s="10">
        <v>4.4000000000000004</v>
      </c>
      <c r="AI96" s="10">
        <v>9.4</v>
      </c>
      <c r="AJ96" s="10"/>
      <c r="AK96" s="10">
        <f t="shared" si="37"/>
        <v>23.200000000000003</v>
      </c>
      <c r="AL96" s="10">
        <f t="shared" si="38"/>
        <v>0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0" t="s">
        <v>140</v>
      </c>
      <c r="B97" s="10" t="s">
        <v>38</v>
      </c>
      <c r="C97" s="10">
        <v>23.286000000000001</v>
      </c>
      <c r="D97" s="10">
        <v>168.58500000000001</v>
      </c>
      <c r="E97" s="10">
        <v>115.35</v>
      </c>
      <c r="F97" s="10">
        <v>71.343000000000004</v>
      </c>
      <c r="G97" s="7">
        <v>1</v>
      </c>
      <c r="H97" s="10" t="e">
        <v>#N/A</v>
      </c>
      <c r="I97" s="10" t="s">
        <v>43</v>
      </c>
      <c r="J97" s="10"/>
      <c r="K97" s="10">
        <v>31.3</v>
      </c>
      <c r="L97" s="10">
        <f t="shared" si="31"/>
        <v>84.05</v>
      </c>
      <c r="M97" s="10">
        <f t="shared" si="32"/>
        <v>34.217999999999989</v>
      </c>
      <c r="N97" s="10">
        <v>81.132000000000005</v>
      </c>
      <c r="O97" s="10">
        <v>50</v>
      </c>
      <c r="P97" s="10"/>
      <c r="Q97" s="10">
        <f t="shared" si="33"/>
        <v>6.8435999999999977</v>
      </c>
      <c r="R97" s="4"/>
      <c r="S97" s="4">
        <f t="shared" si="39"/>
        <v>0</v>
      </c>
      <c r="T97" s="4">
        <f t="shared" si="36"/>
        <v>0</v>
      </c>
      <c r="U97" s="4"/>
      <c r="V97" s="4"/>
      <c r="W97" s="10"/>
      <c r="X97" s="10">
        <f t="shared" si="40"/>
        <v>17.730872640130933</v>
      </c>
      <c r="Y97" s="10">
        <f t="shared" si="34"/>
        <v>17.730872640130933</v>
      </c>
      <c r="Z97" s="10">
        <v>11.391</v>
      </c>
      <c r="AA97" s="10">
        <v>11.128399999999999</v>
      </c>
      <c r="AB97" s="10">
        <v>5.2055999999999996</v>
      </c>
      <c r="AC97" s="10">
        <v>9.8434000000000008</v>
      </c>
      <c r="AD97" s="10">
        <v>11.0268</v>
      </c>
      <c r="AE97" s="10">
        <v>5.9359999999999999</v>
      </c>
      <c r="AF97" s="10">
        <v>9.7655999999999992</v>
      </c>
      <c r="AG97" s="10">
        <v>2.7431999999999999</v>
      </c>
      <c r="AH97" s="10">
        <v>3.7538</v>
      </c>
      <c r="AI97" s="10">
        <v>7.9573999999999998</v>
      </c>
      <c r="AJ97" s="10"/>
      <c r="AK97" s="10">
        <f t="shared" si="37"/>
        <v>0</v>
      </c>
      <c r="AL97" s="10">
        <f t="shared" si="38"/>
        <v>0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1" t="s">
        <v>141</v>
      </c>
      <c r="B98" s="11" t="s">
        <v>38</v>
      </c>
      <c r="C98" s="11"/>
      <c r="D98" s="11">
        <v>70.872</v>
      </c>
      <c r="E98" s="11">
        <v>70.872</v>
      </c>
      <c r="F98" s="11"/>
      <c r="G98" s="12">
        <v>0</v>
      </c>
      <c r="H98" s="11" t="e">
        <v>#N/A</v>
      </c>
      <c r="I98" s="11" t="s">
        <v>39</v>
      </c>
      <c r="J98" s="11"/>
      <c r="K98" s="11"/>
      <c r="L98" s="11">
        <f t="shared" si="31"/>
        <v>70.872</v>
      </c>
      <c r="M98" s="11">
        <f t="shared" si="32"/>
        <v>0</v>
      </c>
      <c r="N98" s="11">
        <v>70.872</v>
      </c>
      <c r="O98" s="11"/>
      <c r="P98" s="11"/>
      <c r="Q98" s="11">
        <f t="shared" si="33"/>
        <v>0</v>
      </c>
      <c r="R98" s="13"/>
      <c r="S98" s="4">
        <f t="shared" si="39"/>
        <v>0</v>
      </c>
      <c r="T98" s="4">
        <f t="shared" si="36"/>
        <v>0</v>
      </c>
      <c r="U98" s="4"/>
      <c r="V98" s="13"/>
      <c r="W98" s="11"/>
      <c r="X98" s="10" t="e">
        <f t="shared" si="40"/>
        <v>#DIV/0!</v>
      </c>
      <c r="Y98" s="11" t="e">
        <f t="shared" si="34"/>
        <v>#DIV/0!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/>
      <c r="AK98" s="10">
        <f t="shared" si="37"/>
        <v>0</v>
      </c>
      <c r="AL98" s="10">
        <f t="shared" si="38"/>
        <v>0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1" t="s">
        <v>142</v>
      </c>
      <c r="B99" s="11" t="s">
        <v>42</v>
      </c>
      <c r="C99" s="11">
        <v>19</v>
      </c>
      <c r="D99" s="11"/>
      <c r="E99" s="11">
        <v>19</v>
      </c>
      <c r="F99" s="11"/>
      <c r="G99" s="12">
        <v>0</v>
      </c>
      <c r="H99" s="11" t="e">
        <v>#N/A</v>
      </c>
      <c r="I99" s="11" t="s">
        <v>39</v>
      </c>
      <c r="J99" s="11"/>
      <c r="K99" s="11">
        <v>20</v>
      </c>
      <c r="L99" s="11">
        <f t="shared" si="31"/>
        <v>-1</v>
      </c>
      <c r="M99" s="11">
        <f t="shared" si="32"/>
        <v>19</v>
      </c>
      <c r="N99" s="11"/>
      <c r="O99" s="11">
        <v>0</v>
      </c>
      <c r="P99" s="11"/>
      <c r="Q99" s="11">
        <f t="shared" si="33"/>
        <v>3.8</v>
      </c>
      <c r="R99" s="13"/>
      <c r="S99" s="4">
        <f t="shared" si="39"/>
        <v>0</v>
      </c>
      <c r="T99" s="4">
        <f t="shared" si="36"/>
        <v>0</v>
      </c>
      <c r="U99" s="4"/>
      <c r="V99" s="13"/>
      <c r="W99" s="11"/>
      <c r="X99" s="10">
        <f t="shared" si="40"/>
        <v>0</v>
      </c>
      <c r="Y99" s="11">
        <f t="shared" si="34"/>
        <v>0</v>
      </c>
      <c r="Z99" s="11">
        <v>0.8</v>
      </c>
      <c r="AA99" s="11">
        <v>0.2</v>
      </c>
      <c r="AB99" s="11">
        <v>1.2</v>
      </c>
      <c r="AC99" s="11">
        <v>2.8</v>
      </c>
      <c r="AD99" s="11">
        <v>0.6</v>
      </c>
      <c r="AE99" s="11">
        <v>1.2</v>
      </c>
      <c r="AF99" s="11">
        <v>1.6</v>
      </c>
      <c r="AG99" s="11">
        <v>-0.6</v>
      </c>
      <c r="AH99" s="11">
        <v>1.4</v>
      </c>
      <c r="AI99" s="11">
        <v>-0.2</v>
      </c>
      <c r="AJ99" s="11"/>
      <c r="AK99" s="10">
        <f t="shared" si="37"/>
        <v>0</v>
      </c>
      <c r="AL99" s="10">
        <f t="shared" si="38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1" t="s">
        <v>143</v>
      </c>
      <c r="B100" s="11" t="s">
        <v>38</v>
      </c>
      <c r="C100" s="11">
        <v>2.5</v>
      </c>
      <c r="D100" s="11"/>
      <c r="E100" s="11">
        <v>0.84</v>
      </c>
      <c r="F100" s="11">
        <v>1.66</v>
      </c>
      <c r="G100" s="12">
        <v>0</v>
      </c>
      <c r="H100" s="11" t="e">
        <v>#N/A</v>
      </c>
      <c r="I100" s="11" t="s">
        <v>39</v>
      </c>
      <c r="J100" s="11"/>
      <c r="K100" s="11">
        <v>0.8</v>
      </c>
      <c r="L100" s="11">
        <f t="shared" si="31"/>
        <v>3.9999999999999925E-2</v>
      </c>
      <c r="M100" s="11">
        <f t="shared" si="32"/>
        <v>0.84</v>
      </c>
      <c r="N100" s="11"/>
      <c r="O100" s="11">
        <v>0</v>
      </c>
      <c r="P100" s="11"/>
      <c r="Q100" s="11">
        <f t="shared" si="33"/>
        <v>0.16799999999999998</v>
      </c>
      <c r="R100" s="13"/>
      <c r="S100" s="4">
        <f t="shared" si="39"/>
        <v>0</v>
      </c>
      <c r="T100" s="4">
        <f t="shared" si="36"/>
        <v>0</v>
      </c>
      <c r="U100" s="4"/>
      <c r="V100" s="13"/>
      <c r="W100" s="11"/>
      <c r="X100" s="10">
        <f t="shared" si="40"/>
        <v>9.8809523809523814</v>
      </c>
      <c r="Y100" s="11">
        <f t="shared" si="34"/>
        <v>9.8809523809523814</v>
      </c>
      <c r="Z100" s="11">
        <v>0.50580000000000003</v>
      </c>
      <c r="AA100" s="11">
        <v>0.33600000000000002</v>
      </c>
      <c r="AB100" s="11">
        <v>0.67379999999999995</v>
      </c>
      <c r="AC100" s="11">
        <v>0</v>
      </c>
      <c r="AD100" s="11">
        <v>-0.1744</v>
      </c>
      <c r="AE100" s="11">
        <v>1.3426</v>
      </c>
      <c r="AF100" s="11">
        <v>0</v>
      </c>
      <c r="AG100" s="11">
        <v>1.8548</v>
      </c>
      <c r="AH100" s="11">
        <v>1.3506</v>
      </c>
      <c r="AI100" s="11">
        <v>0.50839999999999996</v>
      </c>
      <c r="AJ100" s="11" t="s">
        <v>144</v>
      </c>
      <c r="AK100" s="10">
        <f t="shared" si="37"/>
        <v>0</v>
      </c>
      <c r="AL100" s="10">
        <f t="shared" si="38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145</v>
      </c>
      <c r="B101" s="10" t="s">
        <v>42</v>
      </c>
      <c r="C101" s="10">
        <v>67</v>
      </c>
      <c r="D101" s="10"/>
      <c r="E101" s="10">
        <v>16</v>
      </c>
      <c r="F101" s="10">
        <v>48</v>
      </c>
      <c r="G101" s="7">
        <v>0.22</v>
      </c>
      <c r="H101" s="10" t="e">
        <v>#N/A</v>
      </c>
      <c r="I101" s="10" t="s">
        <v>43</v>
      </c>
      <c r="J101" s="10"/>
      <c r="K101" s="10">
        <v>17</v>
      </c>
      <c r="L101" s="10">
        <f t="shared" si="31"/>
        <v>-1</v>
      </c>
      <c r="M101" s="10">
        <f t="shared" si="32"/>
        <v>16</v>
      </c>
      <c r="N101" s="10"/>
      <c r="O101" s="10">
        <v>16</v>
      </c>
      <c r="P101" s="10"/>
      <c r="Q101" s="10">
        <f t="shared" si="33"/>
        <v>3.2</v>
      </c>
      <c r="R101" s="4"/>
      <c r="S101" s="4">
        <v>0</v>
      </c>
      <c r="T101" s="4">
        <f t="shared" si="36"/>
        <v>0</v>
      </c>
      <c r="U101" s="4"/>
      <c r="V101" s="4">
        <v>30</v>
      </c>
      <c r="W101" s="10"/>
      <c r="X101" s="10">
        <f t="shared" si="40"/>
        <v>20</v>
      </c>
      <c r="Y101" s="10">
        <f t="shared" si="34"/>
        <v>20</v>
      </c>
      <c r="Z101" s="10">
        <v>5.8</v>
      </c>
      <c r="AA101" s="10">
        <v>3</v>
      </c>
      <c r="AB101" s="10">
        <v>2.8</v>
      </c>
      <c r="AC101" s="10">
        <v>0</v>
      </c>
      <c r="AD101" s="10">
        <v>0</v>
      </c>
      <c r="AE101" s="10">
        <v>4.2</v>
      </c>
      <c r="AF101" s="10">
        <v>6.6</v>
      </c>
      <c r="AG101" s="10">
        <v>9</v>
      </c>
      <c r="AH101" s="10">
        <v>14</v>
      </c>
      <c r="AI101" s="10">
        <v>11.2</v>
      </c>
      <c r="AJ101" s="10"/>
      <c r="AK101" s="10">
        <f t="shared" si="37"/>
        <v>0</v>
      </c>
      <c r="AL101" s="10">
        <f t="shared" si="38"/>
        <v>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 t="s">
        <v>146</v>
      </c>
      <c r="B102" s="10" t="s">
        <v>42</v>
      </c>
      <c r="C102" s="10">
        <v>130</v>
      </c>
      <c r="D102" s="10">
        <v>102</v>
      </c>
      <c r="E102" s="10">
        <v>122</v>
      </c>
      <c r="F102" s="10">
        <v>79</v>
      </c>
      <c r="G102" s="7">
        <v>0.84</v>
      </c>
      <c r="H102" s="10">
        <v>50</v>
      </c>
      <c r="I102" s="10" t="s">
        <v>43</v>
      </c>
      <c r="J102" s="10"/>
      <c r="K102" s="10">
        <v>47</v>
      </c>
      <c r="L102" s="10">
        <f t="shared" ref="L102:L127" si="48">E102-K102</f>
        <v>75</v>
      </c>
      <c r="M102" s="10">
        <f t="shared" ref="M102:M127" si="49">E102-N102</f>
        <v>44</v>
      </c>
      <c r="N102" s="10">
        <v>78</v>
      </c>
      <c r="O102" s="10">
        <v>0</v>
      </c>
      <c r="P102" s="10"/>
      <c r="Q102" s="10">
        <f t="shared" ref="Q102:Q127" si="50">M102/5</f>
        <v>8.8000000000000007</v>
      </c>
      <c r="R102" s="4">
        <f t="shared" ref="R102" si="51">14*Q102-P102-O102-F102</f>
        <v>44.200000000000017</v>
      </c>
      <c r="S102" s="4">
        <v>70</v>
      </c>
      <c r="T102" s="4">
        <f t="shared" si="36"/>
        <v>70</v>
      </c>
      <c r="U102" s="4"/>
      <c r="V102" s="4">
        <v>80</v>
      </c>
      <c r="W102" s="10"/>
      <c r="X102" s="10">
        <f t="shared" si="40"/>
        <v>16.93181818181818</v>
      </c>
      <c r="Y102" s="10">
        <f t="shared" ref="Y102:Y127" si="52">(F102+O102+P102)/Q102</f>
        <v>8.9772727272727266</v>
      </c>
      <c r="Z102" s="10">
        <v>1.8</v>
      </c>
      <c r="AA102" s="10">
        <v>11.8</v>
      </c>
      <c r="AB102" s="10">
        <v>12.2</v>
      </c>
      <c r="AC102" s="10">
        <v>1</v>
      </c>
      <c r="AD102" s="10">
        <v>8.8000000000000007</v>
      </c>
      <c r="AE102" s="10">
        <v>6.8</v>
      </c>
      <c r="AF102" s="10">
        <v>4.8608000000000002</v>
      </c>
      <c r="AG102" s="10">
        <v>7</v>
      </c>
      <c r="AH102" s="10">
        <v>12</v>
      </c>
      <c r="AI102" s="10">
        <v>6.2</v>
      </c>
      <c r="AJ102" s="10"/>
      <c r="AK102" s="10">
        <f t="shared" si="37"/>
        <v>58.8</v>
      </c>
      <c r="AL102" s="10">
        <f t="shared" si="38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1" t="s">
        <v>147</v>
      </c>
      <c r="B103" s="11" t="s">
        <v>38</v>
      </c>
      <c r="C103" s="11">
        <v>1.4950000000000001</v>
      </c>
      <c r="D103" s="11"/>
      <c r="E103" s="11">
        <v>0.51800000000000002</v>
      </c>
      <c r="F103" s="11">
        <v>0.97699999999999998</v>
      </c>
      <c r="G103" s="12">
        <v>0</v>
      </c>
      <c r="H103" s="11">
        <v>120</v>
      </c>
      <c r="I103" s="11" t="s">
        <v>39</v>
      </c>
      <c r="J103" s="11"/>
      <c r="K103" s="11">
        <v>0.5</v>
      </c>
      <c r="L103" s="11">
        <f t="shared" si="48"/>
        <v>1.8000000000000016E-2</v>
      </c>
      <c r="M103" s="11">
        <f t="shared" si="49"/>
        <v>0.51800000000000002</v>
      </c>
      <c r="N103" s="11"/>
      <c r="O103" s="11">
        <v>0</v>
      </c>
      <c r="P103" s="11"/>
      <c r="Q103" s="11">
        <f t="shared" si="50"/>
        <v>0.1036</v>
      </c>
      <c r="R103" s="13"/>
      <c r="S103" s="4">
        <f t="shared" si="39"/>
        <v>0</v>
      </c>
      <c r="T103" s="4">
        <f t="shared" si="36"/>
        <v>0</v>
      </c>
      <c r="U103" s="4"/>
      <c r="V103" s="13"/>
      <c r="W103" s="11"/>
      <c r="X103" s="10">
        <f t="shared" si="40"/>
        <v>9.4305019305019311</v>
      </c>
      <c r="Y103" s="11">
        <f t="shared" si="52"/>
        <v>9.4305019305019311</v>
      </c>
      <c r="Z103" s="11">
        <v>0.70540000000000003</v>
      </c>
      <c r="AA103" s="11">
        <v>0.40699999999999997</v>
      </c>
      <c r="AB103" s="11">
        <v>1.4157999999999999</v>
      </c>
      <c r="AC103" s="11">
        <v>1.4952000000000001</v>
      </c>
      <c r="AD103" s="11">
        <v>0.70899999999999996</v>
      </c>
      <c r="AE103" s="11">
        <v>2.6494</v>
      </c>
      <c r="AF103" s="11">
        <v>0.31019999999999998</v>
      </c>
      <c r="AG103" s="11">
        <v>0</v>
      </c>
      <c r="AH103" s="11">
        <v>0</v>
      </c>
      <c r="AI103" s="11">
        <v>0</v>
      </c>
      <c r="AJ103" s="11" t="s">
        <v>148</v>
      </c>
      <c r="AK103" s="10">
        <f t="shared" si="37"/>
        <v>0</v>
      </c>
      <c r="AL103" s="10">
        <f t="shared" si="38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 t="s">
        <v>149</v>
      </c>
      <c r="B104" s="10" t="s">
        <v>42</v>
      </c>
      <c r="C104" s="10">
        <v>403</v>
      </c>
      <c r="D104" s="10">
        <v>880</v>
      </c>
      <c r="E104" s="10">
        <v>920</v>
      </c>
      <c r="F104" s="10">
        <v>205</v>
      </c>
      <c r="G104" s="7">
        <v>0.35</v>
      </c>
      <c r="H104" s="10">
        <v>50</v>
      </c>
      <c r="I104" s="10" t="s">
        <v>43</v>
      </c>
      <c r="J104" s="10"/>
      <c r="K104" s="10">
        <v>552</v>
      </c>
      <c r="L104" s="10">
        <f t="shared" si="48"/>
        <v>368</v>
      </c>
      <c r="M104" s="10">
        <f t="shared" si="49"/>
        <v>536</v>
      </c>
      <c r="N104" s="10">
        <v>384</v>
      </c>
      <c r="O104" s="10">
        <v>270</v>
      </c>
      <c r="P104" s="10">
        <v>130</v>
      </c>
      <c r="Q104" s="10">
        <f t="shared" si="50"/>
        <v>107.2</v>
      </c>
      <c r="R104" s="4">
        <f>14*Q104-P104-O104-F104</f>
        <v>895.8</v>
      </c>
      <c r="S104" s="4">
        <f>V104</f>
        <v>900</v>
      </c>
      <c r="T104" s="4">
        <f t="shared" si="36"/>
        <v>600</v>
      </c>
      <c r="U104" s="4">
        <v>300</v>
      </c>
      <c r="V104" s="4">
        <v>900</v>
      </c>
      <c r="W104" s="10"/>
      <c r="X104" s="10">
        <f t="shared" si="40"/>
        <v>14.039179104477611</v>
      </c>
      <c r="Y104" s="10">
        <f t="shared" si="52"/>
        <v>5.6436567164179099</v>
      </c>
      <c r="Z104" s="10">
        <v>90</v>
      </c>
      <c r="AA104" s="10">
        <v>83.4</v>
      </c>
      <c r="AB104" s="10">
        <v>44</v>
      </c>
      <c r="AC104" s="10">
        <v>86.2</v>
      </c>
      <c r="AD104" s="10">
        <v>80</v>
      </c>
      <c r="AE104" s="10">
        <v>27.6</v>
      </c>
      <c r="AF104" s="10">
        <v>106</v>
      </c>
      <c r="AG104" s="10">
        <v>3</v>
      </c>
      <c r="AH104" s="10">
        <v>67.8</v>
      </c>
      <c r="AI104" s="10">
        <v>88.6</v>
      </c>
      <c r="AJ104" s="10"/>
      <c r="AK104" s="10">
        <f t="shared" si="37"/>
        <v>210</v>
      </c>
      <c r="AL104" s="10">
        <f t="shared" si="38"/>
        <v>105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1" t="s">
        <v>150</v>
      </c>
      <c r="B105" s="11" t="s">
        <v>38</v>
      </c>
      <c r="C105" s="11"/>
      <c r="D105" s="11">
        <v>444.84</v>
      </c>
      <c r="E105" s="11">
        <v>444.84</v>
      </c>
      <c r="F105" s="11"/>
      <c r="G105" s="12">
        <v>0</v>
      </c>
      <c r="H105" s="11" t="e">
        <v>#N/A</v>
      </c>
      <c r="I105" s="11" t="s">
        <v>39</v>
      </c>
      <c r="J105" s="11"/>
      <c r="K105" s="11"/>
      <c r="L105" s="11">
        <f t="shared" si="48"/>
        <v>444.84</v>
      </c>
      <c r="M105" s="11">
        <f t="shared" si="49"/>
        <v>0</v>
      </c>
      <c r="N105" s="11">
        <v>444.84</v>
      </c>
      <c r="O105" s="11">
        <v>0</v>
      </c>
      <c r="P105" s="11"/>
      <c r="Q105" s="11">
        <f t="shared" si="50"/>
        <v>0</v>
      </c>
      <c r="R105" s="13"/>
      <c r="S105" s="4">
        <f t="shared" si="39"/>
        <v>0</v>
      </c>
      <c r="T105" s="4">
        <f t="shared" si="36"/>
        <v>0</v>
      </c>
      <c r="U105" s="4"/>
      <c r="V105" s="13"/>
      <c r="W105" s="11"/>
      <c r="X105" s="10" t="e">
        <f t="shared" si="40"/>
        <v>#DIV/0!</v>
      </c>
      <c r="Y105" s="11" t="e">
        <f t="shared" si="52"/>
        <v>#DIV/0!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/>
      <c r="AK105" s="10">
        <f t="shared" si="37"/>
        <v>0</v>
      </c>
      <c r="AL105" s="10">
        <f t="shared" si="38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 t="s">
        <v>151</v>
      </c>
      <c r="B106" s="10" t="s">
        <v>38</v>
      </c>
      <c r="C106" s="10">
        <v>316.43400000000003</v>
      </c>
      <c r="D106" s="10">
        <v>1018.1849999999999</v>
      </c>
      <c r="E106" s="10">
        <v>896.19299999999998</v>
      </c>
      <c r="F106" s="10">
        <v>368.84500000000003</v>
      </c>
      <c r="G106" s="7">
        <v>1</v>
      </c>
      <c r="H106" s="10">
        <v>50</v>
      </c>
      <c r="I106" s="10" t="s">
        <v>43</v>
      </c>
      <c r="J106" s="10"/>
      <c r="K106" s="10">
        <v>302.89999999999998</v>
      </c>
      <c r="L106" s="10">
        <f t="shared" si="48"/>
        <v>593.29300000000001</v>
      </c>
      <c r="M106" s="10">
        <f t="shared" si="49"/>
        <v>308.38099999999997</v>
      </c>
      <c r="N106" s="10">
        <v>587.81200000000001</v>
      </c>
      <c r="O106" s="10">
        <v>321</v>
      </c>
      <c r="P106" s="10">
        <v>200</v>
      </c>
      <c r="Q106" s="10">
        <f t="shared" si="50"/>
        <v>61.676199999999994</v>
      </c>
      <c r="R106" s="4"/>
      <c r="S106" s="4">
        <f t="shared" si="39"/>
        <v>0</v>
      </c>
      <c r="T106" s="4">
        <f t="shared" si="36"/>
        <v>0</v>
      </c>
      <c r="U106" s="4"/>
      <c r="V106" s="4"/>
      <c r="W106" s="10"/>
      <c r="X106" s="10">
        <f t="shared" si="40"/>
        <v>14.427688476267996</v>
      </c>
      <c r="Y106" s="10">
        <f t="shared" si="52"/>
        <v>14.427688476267996</v>
      </c>
      <c r="Z106" s="10">
        <v>74.160000000000011</v>
      </c>
      <c r="AA106" s="10">
        <v>70.231799999999993</v>
      </c>
      <c r="AB106" s="10">
        <v>47.411000000000001</v>
      </c>
      <c r="AC106" s="10">
        <v>71.923599999999993</v>
      </c>
      <c r="AD106" s="10">
        <v>67.934399999999997</v>
      </c>
      <c r="AE106" s="10">
        <v>61.039000000000001</v>
      </c>
      <c r="AF106" s="10">
        <v>55.732799999999997</v>
      </c>
      <c r="AG106" s="10">
        <v>59.5792</v>
      </c>
      <c r="AH106" s="10">
        <v>41.268999999999998</v>
      </c>
      <c r="AI106" s="10">
        <v>66.400400000000005</v>
      </c>
      <c r="AJ106" s="10"/>
      <c r="AK106" s="10">
        <f t="shared" si="37"/>
        <v>0</v>
      </c>
      <c r="AL106" s="10">
        <f t="shared" si="38"/>
        <v>0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0" t="s">
        <v>152</v>
      </c>
      <c r="B107" s="10" t="s">
        <v>42</v>
      </c>
      <c r="C107" s="10">
        <v>468</v>
      </c>
      <c r="D107" s="10">
        <v>1049</v>
      </c>
      <c r="E107" s="10">
        <v>954</v>
      </c>
      <c r="F107" s="10">
        <v>467</v>
      </c>
      <c r="G107" s="7">
        <v>0.35</v>
      </c>
      <c r="H107" s="10">
        <v>50</v>
      </c>
      <c r="I107" s="10" t="s">
        <v>43</v>
      </c>
      <c r="J107" s="10"/>
      <c r="K107" s="10">
        <v>620</v>
      </c>
      <c r="L107" s="10">
        <f t="shared" si="48"/>
        <v>334</v>
      </c>
      <c r="M107" s="10">
        <f t="shared" si="49"/>
        <v>618</v>
      </c>
      <c r="N107" s="10">
        <v>336</v>
      </c>
      <c r="O107" s="10">
        <v>397</v>
      </c>
      <c r="P107" s="10">
        <v>350</v>
      </c>
      <c r="Q107" s="10">
        <f t="shared" si="50"/>
        <v>123.6</v>
      </c>
      <c r="R107" s="4">
        <f t="shared" ref="R107" si="53">14*Q107-P107-O107-F107</f>
        <v>516.39999999999986</v>
      </c>
      <c r="S107" s="4">
        <f>V107</f>
        <v>550</v>
      </c>
      <c r="T107" s="4">
        <f t="shared" si="36"/>
        <v>300</v>
      </c>
      <c r="U107" s="4">
        <v>250</v>
      </c>
      <c r="V107" s="4">
        <v>550</v>
      </c>
      <c r="W107" s="10"/>
      <c r="X107" s="10">
        <f t="shared" si="40"/>
        <v>14.271844660194175</v>
      </c>
      <c r="Y107" s="10">
        <f t="shared" si="52"/>
        <v>9.8220064724919105</v>
      </c>
      <c r="Z107" s="10">
        <v>112.6</v>
      </c>
      <c r="AA107" s="10">
        <v>110.6</v>
      </c>
      <c r="AB107" s="10">
        <v>108</v>
      </c>
      <c r="AC107" s="10">
        <v>117.4</v>
      </c>
      <c r="AD107" s="10">
        <v>103.4</v>
      </c>
      <c r="AE107" s="10">
        <v>99.4</v>
      </c>
      <c r="AF107" s="10">
        <v>109.6</v>
      </c>
      <c r="AG107" s="10">
        <v>96.8</v>
      </c>
      <c r="AH107" s="10">
        <v>99.6</v>
      </c>
      <c r="AI107" s="10">
        <v>99.6</v>
      </c>
      <c r="AJ107" s="10"/>
      <c r="AK107" s="10">
        <f t="shared" si="37"/>
        <v>105</v>
      </c>
      <c r="AL107" s="10">
        <f t="shared" si="38"/>
        <v>87.5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1" t="s">
        <v>153</v>
      </c>
      <c r="B108" s="11" t="s">
        <v>42</v>
      </c>
      <c r="C108" s="11">
        <v>48</v>
      </c>
      <c r="D108" s="11"/>
      <c r="E108" s="11"/>
      <c r="F108" s="11"/>
      <c r="G108" s="12">
        <v>0</v>
      </c>
      <c r="H108" s="11" t="e">
        <v>#N/A</v>
      </c>
      <c r="I108" s="11" t="s">
        <v>39</v>
      </c>
      <c r="J108" s="11"/>
      <c r="K108" s="11"/>
      <c r="L108" s="11">
        <f t="shared" si="48"/>
        <v>0</v>
      </c>
      <c r="M108" s="11">
        <f t="shared" si="49"/>
        <v>0</v>
      </c>
      <c r="N108" s="11"/>
      <c r="O108" s="11">
        <v>0</v>
      </c>
      <c r="P108" s="11"/>
      <c r="Q108" s="11">
        <f t="shared" si="50"/>
        <v>0</v>
      </c>
      <c r="R108" s="13"/>
      <c r="S108" s="4">
        <f t="shared" si="39"/>
        <v>0</v>
      </c>
      <c r="T108" s="4">
        <f t="shared" si="36"/>
        <v>0</v>
      </c>
      <c r="U108" s="4"/>
      <c r="V108" s="13"/>
      <c r="W108" s="11"/>
      <c r="X108" s="10" t="e">
        <f t="shared" si="40"/>
        <v>#DIV/0!</v>
      </c>
      <c r="Y108" s="11" t="e">
        <f t="shared" si="52"/>
        <v>#DIV/0!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/>
      <c r="AK108" s="10">
        <f t="shared" si="37"/>
        <v>0</v>
      </c>
      <c r="AL108" s="10">
        <f t="shared" si="38"/>
        <v>0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0" t="s">
        <v>154</v>
      </c>
      <c r="B109" s="10" t="s">
        <v>42</v>
      </c>
      <c r="C109" s="10"/>
      <c r="D109" s="10"/>
      <c r="E109" s="10">
        <v>-1</v>
      </c>
      <c r="F109" s="10"/>
      <c r="G109" s="7">
        <v>0.3</v>
      </c>
      <c r="H109" s="10">
        <v>45</v>
      </c>
      <c r="I109" s="10" t="s">
        <v>43</v>
      </c>
      <c r="J109" s="10"/>
      <c r="K109" s="10"/>
      <c r="L109" s="10">
        <f t="shared" si="48"/>
        <v>-1</v>
      </c>
      <c r="M109" s="10">
        <f t="shared" si="49"/>
        <v>-1</v>
      </c>
      <c r="N109" s="10"/>
      <c r="O109" s="10">
        <v>50</v>
      </c>
      <c r="P109" s="10"/>
      <c r="Q109" s="10">
        <f t="shared" si="50"/>
        <v>-0.2</v>
      </c>
      <c r="R109" s="4"/>
      <c r="S109" s="4">
        <f t="shared" si="39"/>
        <v>0</v>
      </c>
      <c r="T109" s="4">
        <f t="shared" si="36"/>
        <v>0</v>
      </c>
      <c r="U109" s="4"/>
      <c r="V109" s="4"/>
      <c r="W109" s="10"/>
      <c r="X109" s="10">
        <f t="shared" si="40"/>
        <v>-250</v>
      </c>
      <c r="Y109" s="10">
        <f t="shared" si="52"/>
        <v>-250</v>
      </c>
      <c r="Z109" s="10">
        <v>2.4</v>
      </c>
      <c r="AA109" s="10">
        <v>15.2</v>
      </c>
      <c r="AB109" s="10">
        <v>4</v>
      </c>
      <c r="AC109" s="10">
        <v>7.4</v>
      </c>
      <c r="AD109" s="10">
        <v>17.2</v>
      </c>
      <c r="AE109" s="10">
        <v>6.2</v>
      </c>
      <c r="AF109" s="10">
        <v>2.4</v>
      </c>
      <c r="AG109" s="10">
        <v>12</v>
      </c>
      <c r="AH109" s="10">
        <v>3</v>
      </c>
      <c r="AI109" s="10">
        <v>0</v>
      </c>
      <c r="AJ109" s="10"/>
      <c r="AK109" s="10">
        <f t="shared" si="37"/>
        <v>0</v>
      </c>
      <c r="AL109" s="10">
        <f t="shared" si="38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 t="s">
        <v>155</v>
      </c>
      <c r="B110" s="10" t="s">
        <v>42</v>
      </c>
      <c r="C110" s="10"/>
      <c r="D110" s="10"/>
      <c r="E110" s="10"/>
      <c r="F110" s="10"/>
      <c r="G110" s="7">
        <v>0.18</v>
      </c>
      <c r="H110" s="10" t="e">
        <v>#N/A</v>
      </c>
      <c r="I110" s="10" t="s">
        <v>43</v>
      </c>
      <c r="J110" s="10"/>
      <c r="K110" s="10"/>
      <c r="L110" s="10">
        <f t="shared" si="48"/>
        <v>0</v>
      </c>
      <c r="M110" s="10">
        <f t="shared" si="49"/>
        <v>0</v>
      </c>
      <c r="N110" s="10"/>
      <c r="O110" s="10">
        <v>0</v>
      </c>
      <c r="P110" s="10">
        <v>20</v>
      </c>
      <c r="Q110" s="10">
        <f t="shared" si="50"/>
        <v>0</v>
      </c>
      <c r="R110" s="4"/>
      <c r="S110" s="4">
        <f t="shared" si="39"/>
        <v>0</v>
      </c>
      <c r="T110" s="4">
        <f t="shared" si="36"/>
        <v>0</v>
      </c>
      <c r="U110" s="4"/>
      <c r="V110" s="4"/>
      <c r="W110" s="10"/>
      <c r="X110" s="10" t="e">
        <f t="shared" si="40"/>
        <v>#DIV/0!</v>
      </c>
      <c r="Y110" s="10" t="e">
        <f t="shared" si="52"/>
        <v>#DIV/0!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9.1999999999999993</v>
      </c>
      <c r="AJ110" s="9" t="s">
        <v>156</v>
      </c>
      <c r="AK110" s="10">
        <f t="shared" si="37"/>
        <v>0</v>
      </c>
      <c r="AL110" s="10">
        <f t="shared" si="38"/>
        <v>0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 t="s">
        <v>157</v>
      </c>
      <c r="B111" s="10" t="s">
        <v>42</v>
      </c>
      <c r="C111" s="10"/>
      <c r="D111" s="10"/>
      <c r="E111" s="10"/>
      <c r="F111" s="10"/>
      <c r="G111" s="7">
        <v>0.18</v>
      </c>
      <c r="H111" s="10" t="e">
        <v>#N/A</v>
      </c>
      <c r="I111" s="10" t="s">
        <v>43</v>
      </c>
      <c r="J111" s="10"/>
      <c r="K111" s="10"/>
      <c r="L111" s="10">
        <f t="shared" si="48"/>
        <v>0</v>
      </c>
      <c r="M111" s="10">
        <f t="shared" si="49"/>
        <v>0</v>
      </c>
      <c r="N111" s="10"/>
      <c r="O111" s="10">
        <v>0</v>
      </c>
      <c r="P111" s="10">
        <v>20</v>
      </c>
      <c r="Q111" s="10">
        <f t="shared" si="50"/>
        <v>0</v>
      </c>
      <c r="R111" s="4"/>
      <c r="S111" s="4">
        <f t="shared" si="39"/>
        <v>0</v>
      </c>
      <c r="T111" s="4">
        <f t="shared" si="36"/>
        <v>0</v>
      </c>
      <c r="U111" s="4"/>
      <c r="V111" s="4"/>
      <c r="W111" s="10"/>
      <c r="X111" s="10" t="e">
        <f t="shared" si="40"/>
        <v>#DIV/0!</v>
      </c>
      <c r="Y111" s="10" t="e">
        <f t="shared" si="52"/>
        <v>#DIV/0!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3.2</v>
      </c>
      <c r="AI111" s="10">
        <v>14.4</v>
      </c>
      <c r="AJ111" s="9" t="s">
        <v>156</v>
      </c>
      <c r="AK111" s="10">
        <f t="shared" si="37"/>
        <v>0</v>
      </c>
      <c r="AL111" s="10">
        <f t="shared" si="38"/>
        <v>0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0" t="s">
        <v>158</v>
      </c>
      <c r="B112" s="10" t="s">
        <v>42</v>
      </c>
      <c r="C112" s="10"/>
      <c r="D112" s="10"/>
      <c r="E112" s="10"/>
      <c r="F112" s="10"/>
      <c r="G112" s="7">
        <v>0.18</v>
      </c>
      <c r="H112" s="10" t="e">
        <v>#N/A</v>
      </c>
      <c r="I112" s="10" t="s">
        <v>43</v>
      </c>
      <c r="J112" s="10"/>
      <c r="K112" s="10"/>
      <c r="L112" s="10">
        <f t="shared" si="48"/>
        <v>0</v>
      </c>
      <c r="M112" s="10">
        <f t="shared" si="49"/>
        <v>0</v>
      </c>
      <c r="N112" s="10"/>
      <c r="O112" s="10">
        <v>0</v>
      </c>
      <c r="P112" s="10">
        <v>20</v>
      </c>
      <c r="Q112" s="10">
        <f t="shared" si="50"/>
        <v>0</v>
      </c>
      <c r="R112" s="4"/>
      <c r="S112" s="4">
        <f t="shared" si="39"/>
        <v>0</v>
      </c>
      <c r="T112" s="4">
        <f t="shared" si="36"/>
        <v>0</v>
      </c>
      <c r="U112" s="4"/>
      <c r="V112" s="4"/>
      <c r="W112" s="10"/>
      <c r="X112" s="10" t="e">
        <f t="shared" si="40"/>
        <v>#DIV/0!</v>
      </c>
      <c r="Y112" s="10" t="e">
        <f t="shared" si="52"/>
        <v>#DIV/0!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-0.2</v>
      </c>
      <c r="AF112" s="10">
        <v>0</v>
      </c>
      <c r="AG112" s="10">
        <v>0</v>
      </c>
      <c r="AH112" s="10">
        <v>0</v>
      </c>
      <c r="AI112" s="10">
        <v>15.2</v>
      </c>
      <c r="AJ112" s="9" t="s">
        <v>156</v>
      </c>
      <c r="AK112" s="10">
        <f t="shared" si="37"/>
        <v>0</v>
      </c>
      <c r="AL112" s="10">
        <f t="shared" si="38"/>
        <v>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 t="s">
        <v>159</v>
      </c>
      <c r="B113" s="10" t="s">
        <v>42</v>
      </c>
      <c r="C113" s="10"/>
      <c r="D113" s="10"/>
      <c r="E113" s="10"/>
      <c r="F113" s="10"/>
      <c r="G113" s="7">
        <v>0.18</v>
      </c>
      <c r="H113" s="10" t="e">
        <v>#N/A</v>
      </c>
      <c r="I113" s="10" t="s">
        <v>43</v>
      </c>
      <c r="J113" s="10"/>
      <c r="K113" s="10"/>
      <c r="L113" s="10">
        <f t="shared" si="48"/>
        <v>0</v>
      </c>
      <c r="M113" s="10">
        <f t="shared" si="49"/>
        <v>0</v>
      </c>
      <c r="N113" s="10"/>
      <c r="O113" s="10">
        <v>0</v>
      </c>
      <c r="P113" s="10">
        <v>20</v>
      </c>
      <c r="Q113" s="10">
        <f t="shared" si="50"/>
        <v>0</v>
      </c>
      <c r="R113" s="4"/>
      <c r="S113" s="4">
        <f t="shared" si="39"/>
        <v>0</v>
      </c>
      <c r="T113" s="4">
        <f t="shared" si="36"/>
        <v>0</v>
      </c>
      <c r="U113" s="4"/>
      <c r="V113" s="4"/>
      <c r="W113" s="10"/>
      <c r="X113" s="10" t="e">
        <f t="shared" si="40"/>
        <v>#DIV/0!</v>
      </c>
      <c r="Y113" s="10" t="e">
        <f t="shared" si="52"/>
        <v>#DIV/0!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9" t="s">
        <v>156</v>
      </c>
      <c r="AK113" s="10">
        <f t="shared" si="37"/>
        <v>0</v>
      </c>
      <c r="AL113" s="10">
        <f t="shared" si="38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0" t="s">
        <v>160</v>
      </c>
      <c r="B114" s="10" t="s">
        <v>42</v>
      </c>
      <c r="C114" s="10">
        <v>31</v>
      </c>
      <c r="D114" s="10">
        <v>2</v>
      </c>
      <c r="E114" s="10">
        <v>8</v>
      </c>
      <c r="F114" s="10">
        <v>21</v>
      </c>
      <c r="G114" s="7">
        <v>0.18</v>
      </c>
      <c r="H114" s="10">
        <v>120</v>
      </c>
      <c r="I114" s="10" t="s">
        <v>43</v>
      </c>
      <c r="J114" s="10"/>
      <c r="K114" s="10">
        <v>10</v>
      </c>
      <c r="L114" s="10">
        <f t="shared" si="48"/>
        <v>-2</v>
      </c>
      <c r="M114" s="10">
        <f t="shared" si="49"/>
        <v>8</v>
      </c>
      <c r="N114" s="10"/>
      <c r="O114" s="10">
        <v>0</v>
      </c>
      <c r="P114" s="10"/>
      <c r="Q114" s="10">
        <f t="shared" si="50"/>
        <v>1.6</v>
      </c>
      <c r="R114" s="4">
        <v>10</v>
      </c>
      <c r="S114" s="4">
        <f>V114</f>
        <v>20</v>
      </c>
      <c r="T114" s="4">
        <f t="shared" si="36"/>
        <v>20</v>
      </c>
      <c r="U114" s="4"/>
      <c r="V114" s="4">
        <v>20</v>
      </c>
      <c r="W114" s="10"/>
      <c r="X114" s="10">
        <f t="shared" si="40"/>
        <v>25.625</v>
      </c>
      <c r="Y114" s="10">
        <f t="shared" si="52"/>
        <v>13.125</v>
      </c>
      <c r="Z114" s="10">
        <v>0.2</v>
      </c>
      <c r="AA114" s="10">
        <v>0</v>
      </c>
      <c r="AB114" s="10">
        <v>0</v>
      </c>
      <c r="AC114" s="10">
        <v>0</v>
      </c>
      <c r="AD114" s="10">
        <v>0</v>
      </c>
      <c r="AE114" s="10">
        <v>6</v>
      </c>
      <c r="AF114" s="10">
        <v>3.6</v>
      </c>
      <c r="AG114" s="10">
        <v>0</v>
      </c>
      <c r="AH114" s="10">
        <v>0</v>
      </c>
      <c r="AI114" s="10">
        <v>0</v>
      </c>
      <c r="AJ114" s="10"/>
      <c r="AK114" s="10">
        <f t="shared" si="37"/>
        <v>3.5999999999999996</v>
      </c>
      <c r="AL114" s="10">
        <f t="shared" si="38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0" t="s">
        <v>161</v>
      </c>
      <c r="B115" s="10" t="s">
        <v>42</v>
      </c>
      <c r="C115" s="10"/>
      <c r="D115" s="10">
        <v>96</v>
      </c>
      <c r="E115" s="10">
        <v>2</v>
      </c>
      <c r="F115" s="10">
        <v>93</v>
      </c>
      <c r="G115" s="7">
        <v>0.3</v>
      </c>
      <c r="H115" s="10">
        <v>60</v>
      </c>
      <c r="I115" s="10" t="s">
        <v>43</v>
      </c>
      <c r="J115" s="10"/>
      <c r="K115" s="10">
        <v>2</v>
      </c>
      <c r="L115" s="10">
        <f t="shared" si="48"/>
        <v>0</v>
      </c>
      <c r="M115" s="10">
        <f t="shared" si="49"/>
        <v>2</v>
      </c>
      <c r="N115" s="10"/>
      <c r="O115" s="10">
        <v>0</v>
      </c>
      <c r="P115" s="10"/>
      <c r="Q115" s="10">
        <f t="shared" si="50"/>
        <v>0.4</v>
      </c>
      <c r="R115" s="4"/>
      <c r="S115" s="4">
        <f t="shared" si="39"/>
        <v>0</v>
      </c>
      <c r="T115" s="4">
        <f t="shared" si="36"/>
        <v>0</v>
      </c>
      <c r="U115" s="4"/>
      <c r="V115" s="4"/>
      <c r="W115" s="10"/>
      <c r="X115" s="10">
        <f t="shared" si="40"/>
        <v>232.5</v>
      </c>
      <c r="Y115" s="10">
        <f t="shared" si="52"/>
        <v>232.5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 t="s">
        <v>65</v>
      </c>
      <c r="AK115" s="10">
        <f t="shared" si="37"/>
        <v>0</v>
      </c>
      <c r="AL115" s="10">
        <f t="shared" si="38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 t="s">
        <v>162</v>
      </c>
      <c r="B116" s="10" t="s">
        <v>42</v>
      </c>
      <c r="C116" s="10">
        <v>364</v>
      </c>
      <c r="D116" s="10">
        <v>696</v>
      </c>
      <c r="E116" s="10">
        <v>748</v>
      </c>
      <c r="F116" s="10">
        <v>236</v>
      </c>
      <c r="G116" s="7">
        <v>0.28000000000000003</v>
      </c>
      <c r="H116" s="10">
        <v>50</v>
      </c>
      <c r="I116" s="10" t="s">
        <v>43</v>
      </c>
      <c r="J116" s="10"/>
      <c r="K116" s="10">
        <v>507</v>
      </c>
      <c r="L116" s="10">
        <f t="shared" si="48"/>
        <v>241</v>
      </c>
      <c r="M116" s="10">
        <f t="shared" si="49"/>
        <v>508</v>
      </c>
      <c r="N116" s="10">
        <v>240</v>
      </c>
      <c r="O116" s="10">
        <v>436</v>
      </c>
      <c r="P116" s="10">
        <v>330</v>
      </c>
      <c r="Q116" s="10">
        <f t="shared" si="50"/>
        <v>101.6</v>
      </c>
      <c r="R116" s="4">
        <f t="shared" ref="R116" si="54">14*Q116-P116-O116-F116</f>
        <v>420.39999999999986</v>
      </c>
      <c r="S116" s="4">
        <f>V116</f>
        <v>430</v>
      </c>
      <c r="T116" s="4">
        <f t="shared" si="36"/>
        <v>230</v>
      </c>
      <c r="U116" s="4">
        <v>200</v>
      </c>
      <c r="V116" s="4">
        <v>430</v>
      </c>
      <c r="W116" s="10"/>
      <c r="X116" s="10">
        <f t="shared" si="40"/>
        <v>14.09448818897638</v>
      </c>
      <c r="Y116" s="10">
        <f t="shared" si="52"/>
        <v>9.86220472440945</v>
      </c>
      <c r="Z116" s="10">
        <v>92.6</v>
      </c>
      <c r="AA116" s="10">
        <v>83.2</v>
      </c>
      <c r="AB116" s="10">
        <v>82.8</v>
      </c>
      <c r="AC116" s="10">
        <v>74.2</v>
      </c>
      <c r="AD116" s="10">
        <v>88.2</v>
      </c>
      <c r="AE116" s="10">
        <v>88.2</v>
      </c>
      <c r="AF116" s="10">
        <v>99</v>
      </c>
      <c r="AG116" s="10">
        <v>70.400000000000006</v>
      </c>
      <c r="AH116" s="10">
        <v>75</v>
      </c>
      <c r="AI116" s="10">
        <v>62.8</v>
      </c>
      <c r="AJ116" s="10"/>
      <c r="AK116" s="10">
        <f t="shared" si="37"/>
        <v>64.400000000000006</v>
      </c>
      <c r="AL116" s="10">
        <f t="shared" si="38"/>
        <v>56.000000000000007</v>
      </c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1" t="s">
        <v>163</v>
      </c>
      <c r="B117" s="11" t="s">
        <v>42</v>
      </c>
      <c r="C117" s="11">
        <v>48</v>
      </c>
      <c r="D117" s="11">
        <v>120</v>
      </c>
      <c r="E117" s="11">
        <v>120</v>
      </c>
      <c r="F117" s="11"/>
      <c r="G117" s="12">
        <v>0</v>
      </c>
      <c r="H117" s="11" t="e">
        <v>#N/A</v>
      </c>
      <c r="I117" s="11" t="s">
        <v>39</v>
      </c>
      <c r="J117" s="11"/>
      <c r="K117" s="11"/>
      <c r="L117" s="11">
        <f t="shared" si="48"/>
        <v>120</v>
      </c>
      <c r="M117" s="11">
        <f t="shared" si="49"/>
        <v>0</v>
      </c>
      <c r="N117" s="11">
        <v>120</v>
      </c>
      <c r="O117" s="11">
        <v>0</v>
      </c>
      <c r="P117" s="11"/>
      <c r="Q117" s="11">
        <f t="shared" si="50"/>
        <v>0</v>
      </c>
      <c r="R117" s="13"/>
      <c r="S117" s="4">
        <f t="shared" si="39"/>
        <v>0</v>
      </c>
      <c r="T117" s="4">
        <f t="shared" si="36"/>
        <v>0</v>
      </c>
      <c r="U117" s="4"/>
      <c r="V117" s="13"/>
      <c r="W117" s="11"/>
      <c r="X117" s="10" t="e">
        <f t="shared" si="40"/>
        <v>#DIV/0!</v>
      </c>
      <c r="Y117" s="11" t="e">
        <f t="shared" si="52"/>
        <v>#DIV/0!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/>
      <c r="AK117" s="10">
        <f t="shared" si="37"/>
        <v>0</v>
      </c>
      <c r="AL117" s="10">
        <f t="shared" si="38"/>
        <v>0</v>
      </c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0" t="s">
        <v>164</v>
      </c>
      <c r="B118" s="10" t="s">
        <v>42</v>
      </c>
      <c r="C118" s="10">
        <v>286</v>
      </c>
      <c r="D118" s="10">
        <v>881</v>
      </c>
      <c r="E118" s="10">
        <v>908</v>
      </c>
      <c r="F118" s="10">
        <v>162</v>
      </c>
      <c r="G118" s="7">
        <v>0.28000000000000003</v>
      </c>
      <c r="H118" s="10">
        <v>45</v>
      </c>
      <c r="I118" s="10" t="s">
        <v>43</v>
      </c>
      <c r="J118" s="10"/>
      <c r="K118" s="10">
        <v>546</v>
      </c>
      <c r="L118" s="10">
        <f t="shared" si="48"/>
        <v>362</v>
      </c>
      <c r="M118" s="10">
        <f t="shared" si="49"/>
        <v>508</v>
      </c>
      <c r="N118" s="10">
        <v>400</v>
      </c>
      <c r="O118" s="10">
        <v>400</v>
      </c>
      <c r="P118" s="10">
        <v>250</v>
      </c>
      <c r="Q118" s="10">
        <f t="shared" si="50"/>
        <v>101.6</v>
      </c>
      <c r="R118" s="4">
        <f t="shared" ref="R118:R119" si="55">14*Q118-P118-O118-F118</f>
        <v>610.39999999999986</v>
      </c>
      <c r="S118" s="4">
        <f t="shared" ref="S118:S119" si="56">V118</f>
        <v>620</v>
      </c>
      <c r="T118" s="4">
        <f t="shared" si="36"/>
        <v>370</v>
      </c>
      <c r="U118" s="4">
        <v>250</v>
      </c>
      <c r="V118" s="4">
        <v>620</v>
      </c>
      <c r="W118" s="10"/>
      <c r="X118" s="10">
        <f t="shared" si="40"/>
        <v>14.09448818897638</v>
      </c>
      <c r="Y118" s="10">
        <f t="shared" si="52"/>
        <v>7.9921259842519685</v>
      </c>
      <c r="Z118" s="10">
        <v>96.6</v>
      </c>
      <c r="AA118" s="10">
        <v>80</v>
      </c>
      <c r="AB118" s="10">
        <v>80</v>
      </c>
      <c r="AC118" s="10">
        <v>86.8</v>
      </c>
      <c r="AD118" s="10">
        <v>78.8</v>
      </c>
      <c r="AE118" s="10">
        <v>80.599999999999994</v>
      </c>
      <c r="AF118" s="10">
        <v>106.4</v>
      </c>
      <c r="AG118" s="10">
        <v>66.8</v>
      </c>
      <c r="AH118" s="10">
        <v>79.8</v>
      </c>
      <c r="AI118" s="10">
        <v>87.2</v>
      </c>
      <c r="AJ118" s="10"/>
      <c r="AK118" s="10">
        <f t="shared" si="37"/>
        <v>103.60000000000001</v>
      </c>
      <c r="AL118" s="10">
        <f t="shared" si="38"/>
        <v>70</v>
      </c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 t="s">
        <v>165</v>
      </c>
      <c r="B119" s="10" t="s">
        <v>42</v>
      </c>
      <c r="C119" s="10">
        <v>196</v>
      </c>
      <c r="D119" s="10">
        <v>352</v>
      </c>
      <c r="E119" s="10">
        <v>306</v>
      </c>
      <c r="F119" s="10">
        <v>186</v>
      </c>
      <c r="G119" s="7">
        <v>0.28000000000000003</v>
      </c>
      <c r="H119" s="10">
        <v>45</v>
      </c>
      <c r="I119" s="10" t="s">
        <v>43</v>
      </c>
      <c r="J119" s="10"/>
      <c r="K119" s="10">
        <v>185</v>
      </c>
      <c r="L119" s="10">
        <f t="shared" si="48"/>
        <v>121</v>
      </c>
      <c r="M119" s="10">
        <f t="shared" si="49"/>
        <v>186</v>
      </c>
      <c r="N119" s="10">
        <v>120</v>
      </c>
      <c r="O119" s="10">
        <v>0</v>
      </c>
      <c r="P119" s="10"/>
      <c r="Q119" s="10">
        <f t="shared" si="50"/>
        <v>37.200000000000003</v>
      </c>
      <c r="R119" s="4">
        <f t="shared" si="55"/>
        <v>334.80000000000007</v>
      </c>
      <c r="S119" s="4">
        <f t="shared" si="56"/>
        <v>350</v>
      </c>
      <c r="T119" s="4">
        <f t="shared" si="36"/>
        <v>350</v>
      </c>
      <c r="U119" s="4"/>
      <c r="V119" s="4">
        <v>350</v>
      </c>
      <c r="W119" s="10"/>
      <c r="X119" s="10">
        <f t="shared" si="40"/>
        <v>14.408602150537634</v>
      </c>
      <c r="Y119" s="10">
        <f t="shared" si="52"/>
        <v>5</v>
      </c>
      <c r="Z119" s="10">
        <v>16</v>
      </c>
      <c r="AA119" s="10">
        <v>33.4</v>
      </c>
      <c r="AB119" s="10">
        <v>29.4</v>
      </c>
      <c r="AC119" s="10">
        <v>23.6</v>
      </c>
      <c r="AD119" s="10">
        <v>32.200000000000003</v>
      </c>
      <c r="AE119" s="10">
        <v>16.8</v>
      </c>
      <c r="AF119" s="10">
        <v>33.6</v>
      </c>
      <c r="AG119" s="10">
        <v>28</v>
      </c>
      <c r="AH119" s="10">
        <v>24.6</v>
      </c>
      <c r="AI119" s="10">
        <v>26.2</v>
      </c>
      <c r="AJ119" s="10"/>
      <c r="AK119" s="10">
        <f t="shared" si="37"/>
        <v>98.000000000000014</v>
      </c>
      <c r="AL119" s="10">
        <f t="shared" si="38"/>
        <v>0</v>
      </c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1" t="s">
        <v>166</v>
      </c>
      <c r="B120" s="11" t="s">
        <v>42</v>
      </c>
      <c r="C120" s="11"/>
      <c r="D120" s="11">
        <v>16</v>
      </c>
      <c r="E120" s="11">
        <v>16</v>
      </c>
      <c r="F120" s="11"/>
      <c r="G120" s="12">
        <v>0</v>
      </c>
      <c r="H120" s="11" t="e">
        <v>#N/A</v>
      </c>
      <c r="I120" s="11" t="s">
        <v>39</v>
      </c>
      <c r="J120" s="11"/>
      <c r="K120" s="11"/>
      <c r="L120" s="11">
        <f t="shared" si="48"/>
        <v>16</v>
      </c>
      <c r="M120" s="11">
        <f t="shared" si="49"/>
        <v>0</v>
      </c>
      <c r="N120" s="11">
        <v>16</v>
      </c>
      <c r="O120" s="11">
        <v>0</v>
      </c>
      <c r="P120" s="11"/>
      <c r="Q120" s="11">
        <f t="shared" si="50"/>
        <v>0</v>
      </c>
      <c r="R120" s="13"/>
      <c r="S120" s="4">
        <f t="shared" si="39"/>
        <v>0</v>
      </c>
      <c r="T120" s="4">
        <f t="shared" si="36"/>
        <v>0</v>
      </c>
      <c r="U120" s="4"/>
      <c r="V120" s="13"/>
      <c r="W120" s="11"/>
      <c r="X120" s="10" t="e">
        <f t="shared" si="40"/>
        <v>#DIV/0!</v>
      </c>
      <c r="Y120" s="11" t="e">
        <f t="shared" si="52"/>
        <v>#DIV/0!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/>
      <c r="AK120" s="10">
        <f t="shared" si="37"/>
        <v>0</v>
      </c>
      <c r="AL120" s="10">
        <f t="shared" si="38"/>
        <v>0</v>
      </c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 t="s">
        <v>167</v>
      </c>
      <c r="B121" s="10" t="s">
        <v>42</v>
      </c>
      <c r="C121" s="10">
        <v>409</v>
      </c>
      <c r="D121" s="10">
        <v>840</v>
      </c>
      <c r="E121" s="10">
        <v>637</v>
      </c>
      <c r="F121" s="10">
        <v>249</v>
      </c>
      <c r="G121" s="7">
        <v>0.28000000000000003</v>
      </c>
      <c r="H121" s="10">
        <v>45</v>
      </c>
      <c r="I121" s="10" t="s">
        <v>43</v>
      </c>
      <c r="J121" s="10"/>
      <c r="K121" s="10">
        <v>337</v>
      </c>
      <c r="L121" s="10">
        <f t="shared" si="48"/>
        <v>300</v>
      </c>
      <c r="M121" s="10">
        <f t="shared" si="49"/>
        <v>325</v>
      </c>
      <c r="N121" s="10">
        <v>312</v>
      </c>
      <c r="O121" s="10">
        <v>100</v>
      </c>
      <c r="P121" s="10"/>
      <c r="Q121" s="10">
        <f t="shared" si="50"/>
        <v>65</v>
      </c>
      <c r="R121" s="4">
        <f>14*Q121-P121-O121-F121</f>
        <v>561</v>
      </c>
      <c r="S121" s="4">
        <f>V121</f>
        <v>600</v>
      </c>
      <c r="T121" s="4">
        <f t="shared" si="36"/>
        <v>400</v>
      </c>
      <c r="U121" s="4">
        <v>200</v>
      </c>
      <c r="V121" s="4">
        <v>600</v>
      </c>
      <c r="W121" s="10"/>
      <c r="X121" s="10">
        <f t="shared" si="40"/>
        <v>14.6</v>
      </c>
      <c r="Y121" s="10">
        <f t="shared" si="52"/>
        <v>5.3692307692307688</v>
      </c>
      <c r="Z121" s="10">
        <v>32</v>
      </c>
      <c r="AA121" s="10">
        <v>57.8</v>
      </c>
      <c r="AB121" s="10">
        <v>44.2</v>
      </c>
      <c r="AC121" s="10">
        <v>40.799999999999997</v>
      </c>
      <c r="AD121" s="10">
        <v>63.2</v>
      </c>
      <c r="AE121" s="10">
        <v>38.200000000000003</v>
      </c>
      <c r="AF121" s="10">
        <v>68.2</v>
      </c>
      <c r="AG121" s="10">
        <v>46.8</v>
      </c>
      <c r="AH121" s="10">
        <v>48.6</v>
      </c>
      <c r="AI121" s="10">
        <v>44.4</v>
      </c>
      <c r="AJ121" s="10"/>
      <c r="AK121" s="10">
        <f t="shared" si="37"/>
        <v>112.00000000000001</v>
      </c>
      <c r="AL121" s="10">
        <f t="shared" si="38"/>
        <v>56.000000000000007</v>
      </c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1" t="s">
        <v>168</v>
      </c>
      <c r="B122" s="11" t="s">
        <v>42</v>
      </c>
      <c r="C122" s="11">
        <v>34</v>
      </c>
      <c r="D122" s="11">
        <v>136</v>
      </c>
      <c r="E122" s="11">
        <v>134</v>
      </c>
      <c r="F122" s="11"/>
      <c r="G122" s="12">
        <v>0</v>
      </c>
      <c r="H122" s="11">
        <v>45</v>
      </c>
      <c r="I122" s="11" t="s">
        <v>39</v>
      </c>
      <c r="J122" s="11"/>
      <c r="K122" s="11">
        <v>44</v>
      </c>
      <c r="L122" s="11">
        <f t="shared" si="48"/>
        <v>90</v>
      </c>
      <c r="M122" s="11">
        <f t="shared" si="49"/>
        <v>31</v>
      </c>
      <c r="N122" s="11">
        <v>103</v>
      </c>
      <c r="O122" s="11">
        <v>0</v>
      </c>
      <c r="P122" s="11"/>
      <c r="Q122" s="11">
        <f t="shared" si="50"/>
        <v>6.2</v>
      </c>
      <c r="R122" s="13"/>
      <c r="S122" s="4">
        <f t="shared" si="39"/>
        <v>0</v>
      </c>
      <c r="T122" s="4">
        <f t="shared" si="36"/>
        <v>0</v>
      </c>
      <c r="U122" s="4"/>
      <c r="V122" s="13"/>
      <c r="W122" s="11"/>
      <c r="X122" s="10">
        <f t="shared" si="40"/>
        <v>0</v>
      </c>
      <c r="Y122" s="11">
        <f t="shared" si="52"/>
        <v>0</v>
      </c>
      <c r="Z122" s="11">
        <v>23.6</v>
      </c>
      <c r="AA122" s="11">
        <v>26.8</v>
      </c>
      <c r="AB122" s="11">
        <v>19</v>
      </c>
      <c r="AC122" s="11">
        <v>11.2</v>
      </c>
      <c r="AD122" s="11">
        <v>24.6</v>
      </c>
      <c r="AE122" s="11">
        <v>7.4</v>
      </c>
      <c r="AF122" s="11">
        <v>9.1999999999999993</v>
      </c>
      <c r="AG122" s="11">
        <v>18</v>
      </c>
      <c r="AH122" s="11">
        <v>6</v>
      </c>
      <c r="AI122" s="11">
        <v>0</v>
      </c>
      <c r="AJ122" s="11"/>
      <c r="AK122" s="10">
        <f t="shared" si="37"/>
        <v>0</v>
      </c>
      <c r="AL122" s="10">
        <f t="shared" si="38"/>
        <v>0</v>
      </c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1" t="s">
        <v>169</v>
      </c>
      <c r="B123" s="11" t="s">
        <v>42</v>
      </c>
      <c r="C123" s="11">
        <v>94</v>
      </c>
      <c r="D123" s="11">
        <v>2</v>
      </c>
      <c r="E123" s="11">
        <v>94</v>
      </c>
      <c r="F123" s="11"/>
      <c r="G123" s="12">
        <v>0</v>
      </c>
      <c r="H123" s="11" t="e">
        <v>#N/A</v>
      </c>
      <c r="I123" s="11" t="s">
        <v>39</v>
      </c>
      <c r="J123" s="11"/>
      <c r="K123" s="11">
        <v>98</v>
      </c>
      <c r="L123" s="11">
        <f t="shared" si="48"/>
        <v>-4</v>
      </c>
      <c r="M123" s="11">
        <f t="shared" si="49"/>
        <v>94</v>
      </c>
      <c r="N123" s="11"/>
      <c r="O123" s="11">
        <v>0</v>
      </c>
      <c r="P123" s="11"/>
      <c r="Q123" s="11">
        <f t="shared" si="50"/>
        <v>18.8</v>
      </c>
      <c r="R123" s="13"/>
      <c r="S123" s="4">
        <f t="shared" si="39"/>
        <v>0</v>
      </c>
      <c r="T123" s="4">
        <f t="shared" si="36"/>
        <v>0</v>
      </c>
      <c r="U123" s="4"/>
      <c r="V123" s="13"/>
      <c r="W123" s="11"/>
      <c r="X123" s="10">
        <f t="shared" si="40"/>
        <v>0</v>
      </c>
      <c r="Y123" s="11">
        <f t="shared" si="52"/>
        <v>0</v>
      </c>
      <c r="Z123" s="11">
        <v>11.6</v>
      </c>
      <c r="AA123" s="11">
        <v>9.1999999999999993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 t="s">
        <v>170</v>
      </c>
      <c r="AK123" s="10">
        <f t="shared" si="37"/>
        <v>0</v>
      </c>
      <c r="AL123" s="10">
        <f t="shared" si="38"/>
        <v>0</v>
      </c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8" t="s">
        <v>171</v>
      </c>
      <c r="B124" s="10" t="s">
        <v>42</v>
      </c>
      <c r="C124" s="10"/>
      <c r="D124" s="10"/>
      <c r="E124" s="10"/>
      <c r="F124" s="10"/>
      <c r="G124" s="7">
        <v>0.3</v>
      </c>
      <c r="H124" s="10" t="e">
        <v>#N/A</v>
      </c>
      <c r="I124" s="10" t="s">
        <v>43</v>
      </c>
      <c r="J124" s="10"/>
      <c r="K124" s="10"/>
      <c r="L124" s="10">
        <f t="shared" si="48"/>
        <v>0</v>
      </c>
      <c r="M124" s="10">
        <f t="shared" si="49"/>
        <v>0</v>
      </c>
      <c r="N124" s="10"/>
      <c r="O124" s="10">
        <v>20</v>
      </c>
      <c r="P124" s="10"/>
      <c r="Q124" s="10">
        <f t="shared" si="50"/>
        <v>0</v>
      </c>
      <c r="R124" s="4"/>
      <c r="S124" s="4">
        <v>60</v>
      </c>
      <c r="T124" s="4">
        <f t="shared" si="36"/>
        <v>60</v>
      </c>
      <c r="U124" s="4"/>
      <c r="V124" s="4">
        <v>100</v>
      </c>
      <c r="W124" s="10"/>
      <c r="X124" s="10" t="e">
        <f t="shared" si="40"/>
        <v>#DIV/0!</v>
      </c>
      <c r="Y124" s="10" t="e">
        <f t="shared" si="52"/>
        <v>#DIV/0!</v>
      </c>
      <c r="Z124" s="10">
        <v>0</v>
      </c>
      <c r="AA124" s="10">
        <v>4.4000000000000004</v>
      </c>
      <c r="AB124" s="10">
        <v>3.8</v>
      </c>
      <c r="AC124" s="10">
        <v>4.4000000000000004</v>
      </c>
      <c r="AD124" s="10">
        <v>9</v>
      </c>
      <c r="AE124" s="10">
        <v>12.6</v>
      </c>
      <c r="AF124" s="10">
        <v>8</v>
      </c>
      <c r="AG124" s="10">
        <v>0</v>
      </c>
      <c r="AH124" s="10">
        <v>0</v>
      </c>
      <c r="AI124" s="10">
        <v>0</v>
      </c>
      <c r="AJ124" s="10"/>
      <c r="AK124" s="10">
        <f t="shared" si="37"/>
        <v>18</v>
      </c>
      <c r="AL124" s="10">
        <f t="shared" si="38"/>
        <v>0</v>
      </c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1" t="s">
        <v>172</v>
      </c>
      <c r="B125" s="11" t="s">
        <v>42</v>
      </c>
      <c r="C125" s="11">
        <v>240</v>
      </c>
      <c r="D125" s="11"/>
      <c r="E125" s="17">
        <v>-3</v>
      </c>
      <c r="F125" s="11"/>
      <c r="G125" s="12">
        <v>0</v>
      </c>
      <c r="H125" s="11" t="e">
        <v>#N/A</v>
      </c>
      <c r="I125" s="11" t="s">
        <v>39</v>
      </c>
      <c r="J125" s="11" t="s">
        <v>122</v>
      </c>
      <c r="K125" s="11"/>
      <c r="L125" s="11">
        <f t="shared" si="48"/>
        <v>-3</v>
      </c>
      <c r="M125" s="11">
        <f t="shared" si="49"/>
        <v>-3</v>
      </c>
      <c r="N125" s="11"/>
      <c r="O125" s="11">
        <v>0</v>
      </c>
      <c r="P125" s="11"/>
      <c r="Q125" s="11">
        <f t="shared" si="50"/>
        <v>-0.6</v>
      </c>
      <c r="R125" s="13"/>
      <c r="S125" s="4">
        <f t="shared" si="39"/>
        <v>0</v>
      </c>
      <c r="T125" s="4">
        <f t="shared" si="36"/>
        <v>0</v>
      </c>
      <c r="U125" s="4"/>
      <c r="V125" s="13"/>
      <c r="W125" s="11"/>
      <c r="X125" s="10">
        <f t="shared" si="40"/>
        <v>0</v>
      </c>
      <c r="Y125" s="11">
        <f t="shared" si="52"/>
        <v>0</v>
      </c>
      <c r="Z125" s="11">
        <v>6.8</v>
      </c>
      <c r="AA125" s="11">
        <v>21.2</v>
      </c>
      <c r="AB125" s="11">
        <v>4.2</v>
      </c>
      <c r="AC125" s="11">
        <v>2</v>
      </c>
      <c r="AD125" s="11">
        <v>16.399999999999999</v>
      </c>
      <c r="AE125" s="11">
        <v>1.2</v>
      </c>
      <c r="AF125" s="11">
        <v>1.6</v>
      </c>
      <c r="AG125" s="11">
        <v>0</v>
      </c>
      <c r="AH125" s="11">
        <v>0</v>
      </c>
      <c r="AI125" s="11">
        <v>0</v>
      </c>
      <c r="AJ125" s="11" t="s">
        <v>173</v>
      </c>
      <c r="AK125" s="10">
        <f t="shared" si="37"/>
        <v>0</v>
      </c>
      <c r="AL125" s="10">
        <f t="shared" si="38"/>
        <v>0</v>
      </c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4" t="s">
        <v>174</v>
      </c>
      <c r="B126" s="14" t="s">
        <v>42</v>
      </c>
      <c r="C126" s="14">
        <v>23</v>
      </c>
      <c r="D126" s="14">
        <v>30</v>
      </c>
      <c r="E126" s="17">
        <v>25</v>
      </c>
      <c r="F126" s="17">
        <v>21</v>
      </c>
      <c r="G126" s="15">
        <v>0</v>
      </c>
      <c r="H126" s="14" t="e">
        <v>#N/A</v>
      </c>
      <c r="I126" s="14" t="s">
        <v>175</v>
      </c>
      <c r="J126" s="14" t="s">
        <v>126</v>
      </c>
      <c r="K126" s="14">
        <v>28</v>
      </c>
      <c r="L126" s="14">
        <f t="shared" si="48"/>
        <v>-3</v>
      </c>
      <c r="M126" s="14">
        <f t="shared" si="49"/>
        <v>25</v>
      </c>
      <c r="N126" s="14"/>
      <c r="O126" s="14">
        <v>0</v>
      </c>
      <c r="P126" s="14"/>
      <c r="Q126" s="14">
        <f t="shared" si="50"/>
        <v>5</v>
      </c>
      <c r="R126" s="16"/>
      <c r="S126" s="4">
        <f t="shared" si="39"/>
        <v>0</v>
      </c>
      <c r="T126" s="4">
        <f t="shared" si="36"/>
        <v>0</v>
      </c>
      <c r="U126" s="4"/>
      <c r="V126" s="16"/>
      <c r="W126" s="14"/>
      <c r="X126" s="10">
        <f t="shared" si="40"/>
        <v>4.2</v>
      </c>
      <c r="Y126" s="14">
        <f t="shared" si="52"/>
        <v>4.2</v>
      </c>
      <c r="Z126" s="14">
        <v>4.8</v>
      </c>
      <c r="AA126" s="14">
        <v>4.2</v>
      </c>
      <c r="AB126" s="14">
        <v>4.4000000000000004</v>
      </c>
      <c r="AC126" s="14">
        <v>5.6</v>
      </c>
      <c r="AD126" s="14">
        <v>3.2</v>
      </c>
      <c r="AE126" s="14">
        <v>3.2</v>
      </c>
      <c r="AF126" s="14">
        <v>3.8</v>
      </c>
      <c r="AG126" s="14">
        <v>0.8</v>
      </c>
      <c r="AH126" s="14">
        <v>3.6</v>
      </c>
      <c r="AI126" s="14">
        <v>2.8</v>
      </c>
      <c r="AJ126" s="14"/>
      <c r="AK126" s="10">
        <f t="shared" si="37"/>
        <v>0</v>
      </c>
      <c r="AL126" s="10">
        <f t="shared" si="38"/>
        <v>0</v>
      </c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4" t="s">
        <v>176</v>
      </c>
      <c r="B127" s="14" t="s">
        <v>38</v>
      </c>
      <c r="C127" s="14">
        <v>22.166</v>
      </c>
      <c r="D127" s="14">
        <v>30</v>
      </c>
      <c r="E127" s="17">
        <v>28.437999999999999</v>
      </c>
      <c r="F127" s="17">
        <v>20.574000000000002</v>
      </c>
      <c r="G127" s="15">
        <v>0</v>
      </c>
      <c r="H127" s="14" t="e">
        <v>#N/A</v>
      </c>
      <c r="I127" s="14" t="s">
        <v>175</v>
      </c>
      <c r="J127" s="14" t="s">
        <v>127</v>
      </c>
      <c r="K127" s="14">
        <v>28</v>
      </c>
      <c r="L127" s="14">
        <f t="shared" si="48"/>
        <v>0.43799999999999883</v>
      </c>
      <c r="M127" s="14">
        <f t="shared" si="49"/>
        <v>28.437999999999999</v>
      </c>
      <c r="N127" s="14"/>
      <c r="O127" s="14">
        <v>0</v>
      </c>
      <c r="P127" s="14"/>
      <c r="Q127" s="14">
        <f t="shared" si="50"/>
        <v>5.6875999999999998</v>
      </c>
      <c r="R127" s="16"/>
      <c r="S127" s="4">
        <f t="shared" si="39"/>
        <v>0</v>
      </c>
      <c r="T127" s="4">
        <f t="shared" si="36"/>
        <v>0</v>
      </c>
      <c r="U127" s="4"/>
      <c r="V127" s="16"/>
      <c r="W127" s="14"/>
      <c r="X127" s="10">
        <f t="shared" si="40"/>
        <v>3.6173429917715736</v>
      </c>
      <c r="Y127" s="14">
        <f t="shared" si="52"/>
        <v>3.6173429917715736</v>
      </c>
      <c r="Z127" s="14">
        <v>6.5591999999999997</v>
      </c>
      <c r="AA127" s="14">
        <v>8.4855999999999998</v>
      </c>
      <c r="AB127" s="14">
        <v>4.0481999999999996</v>
      </c>
      <c r="AC127" s="14">
        <v>6.7953999999999999</v>
      </c>
      <c r="AD127" s="14">
        <v>6.8453999999999997</v>
      </c>
      <c r="AE127" s="14">
        <v>6.5023999999999997</v>
      </c>
      <c r="AF127" s="14">
        <v>3.0152000000000001</v>
      </c>
      <c r="AG127" s="14">
        <v>4.3094000000000001</v>
      </c>
      <c r="AH127" s="14">
        <v>3.0771999999999999</v>
      </c>
      <c r="AI127" s="14">
        <v>4.0233999999999996</v>
      </c>
      <c r="AJ127" s="14"/>
      <c r="AK127" s="10">
        <f t="shared" si="37"/>
        <v>0</v>
      </c>
      <c r="AL127" s="10">
        <f t="shared" si="38"/>
        <v>0</v>
      </c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</sheetData>
  <autoFilter ref="A3:AK127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2025-08-05T13:23:33Z</dcterms:created>
  <dcterms:modified xsi:type="dcterms:W3CDTF">2025-08-06T10:32:02Z</dcterms:modified>
</cp:coreProperties>
</file>