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CB6AE2A-F0BD-4738-96B8-C95478842D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92" i="1" l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Y509" i="1" s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2" i="1"/>
  <c r="BN212" i="1"/>
  <c r="Z212" i="1"/>
  <c r="Z231" i="1"/>
  <c r="BP225" i="1"/>
  <c r="BN225" i="1"/>
  <c r="Z225" i="1"/>
  <c r="Y231" i="1"/>
  <c r="BP229" i="1"/>
  <c r="BN229" i="1"/>
  <c r="Z229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171" i="1"/>
  <c r="Y505" i="1"/>
  <c r="Z400" i="1"/>
  <c r="Z271" i="1"/>
  <c r="Z468" i="1"/>
  <c r="Z452" i="1"/>
  <c r="Z417" i="1"/>
  <c r="Z71" i="1"/>
  <c r="Z58" i="1"/>
  <c r="Z510" i="1" s="1"/>
  <c r="X508" i="1"/>
  <c r="Z339" i="1"/>
  <c r="Z295" i="1"/>
  <c r="Z108" i="1"/>
  <c r="Z100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<sst xmlns="http://schemas.openxmlformats.org/spreadsheetml/2006/main" count="2245" uniqueCount="808">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</sst>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320</v>
      </c>
      <c r="Y42" s="55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91.111111111111114</v>
      </c>
      <c r="Y44" s="559">
        <f>IFERROR(Y41/H41,"0")+IFERROR(Y42/H42,"0")+IFERROR(Y43/H43,"0")</f>
        <v>92</v>
      </c>
      <c r="Z44" s="559">
        <f>IFERROR(IF(Z41="",0,Z41),"0")+IFERROR(IF(Z42="",0,Z42),"0")+IFERROR(IF(Z43="",0,Z43),"0")</f>
        <v>0.94935999999999998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440</v>
      </c>
      <c r="Y45" s="559">
        <f>IFERROR(SUM(Y41:Y43),"0")</f>
        <v>449.6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128.51851851851853</v>
      </c>
      <c r="Y58" s="559">
        <f>IFERROR(Y52/H52,"0")+IFERROR(Y53/H53,"0")+IFERROR(Y54/H54,"0")+IFERROR(Y55/H55,"0")+IFERROR(Y56/H56,"0")+IFERROR(Y57/H57,"0")</f>
        <v>129</v>
      </c>
      <c r="Z58" s="559">
        <f>IFERROR(IF(Z52="",0,Z52),"0")+IFERROR(IF(Z53="",0,Z53),"0")+IFERROR(IF(Z54="",0,Z54),"0")+IFERROR(IF(Z55="",0,Z55),"0")+IFERROR(IF(Z56="",0,Z56),"0")+IFERROR(IF(Z57="",0,Z57),"0")</f>
        <v>1.3528199999999999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695</v>
      </c>
      <c r="Y59" s="559">
        <f>IFERROR(SUM(Y52:Y57),"0")</f>
        <v>700.2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50</v>
      </c>
      <c r="Y65" s="559">
        <f>IFERROR(Y61/H61,"0")+IFERROR(Y62/H62,"0")+IFERROR(Y63/H63,"0")+IFERROR(Y64/H64,"0")</f>
        <v>50</v>
      </c>
      <c r="Z65" s="559">
        <f>IFERROR(IF(Z61="",0,Z61),"0")+IFERROR(IF(Z62="",0,Z62),"0")+IFERROR(IF(Z63="",0,Z63),"0")+IFERROR(IF(Z64="",0,Z64),"0")</f>
        <v>0.32550000000000001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135</v>
      </c>
      <c r="Y66" s="559">
        <f>IFERROR(SUM(Y61:Y64),"0")</f>
        <v>135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60</v>
      </c>
      <c r="Y83" s="55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7.6923076923076925</v>
      </c>
      <c r="Y85" s="559">
        <f>IFERROR(Y83/H83,"0")+IFERROR(Y84/H84,"0")</f>
        <v>8</v>
      </c>
      <c r="Z85" s="559">
        <f>IFERROR(IF(Z83="",0,Z83),"0")+IFERROR(IF(Z84="",0,Z84),"0")</f>
        <v>0.15184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60</v>
      </c>
      <c r="Y86" s="559">
        <f>IFERROR(SUM(Y83:Y84),"0")</f>
        <v>62.4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126.29629629629629</v>
      </c>
      <c r="Y92" s="559">
        <f>IFERROR(Y89/H89,"0")+IFERROR(Y90/H90,"0")+IFERROR(Y91/H91,"0")</f>
        <v>127</v>
      </c>
      <c r="Z92" s="559">
        <f>IFERROR(IF(Z89="",0,Z89),"0")+IFERROR(IF(Z90="",0,Z90),"0")+IFERROR(IF(Z91="",0,Z91),"0")</f>
        <v>1.6136599999999999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860</v>
      </c>
      <c r="Y93" s="559">
        <f>IFERROR(SUM(Y89:Y91),"0")</f>
        <v>867.6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450</v>
      </c>
      <c r="Y95" s="558">
        <f>IFERROR(IF(X95="",0,CEILING((X95/$H95),1)*$H95),"")</f>
        <v>453.59999999999997</v>
      </c>
      <c r="Z95" s="36">
        <f>IFERROR(IF(Y95=0,"",ROUNDUP(Y95/H95,0)*0.01898),"")</f>
        <v>1.06288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478.83333333333331</v>
      </c>
      <c r="BN95" s="64">
        <f>IFERROR(Y95*I95/H95,"0")</f>
        <v>482.66399999999993</v>
      </c>
      <c r="BO95" s="64">
        <f>IFERROR(1/J95*(X95/H95),"0")</f>
        <v>0.86805555555555558</v>
      </c>
      <c r="BP95" s="64">
        <f>IFERROR(1/J95*(Y95/H95),"0")</f>
        <v>0.875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675</v>
      </c>
      <c r="Y98" s="558">
        <f>IFERROR(IF(X98="",0,CEILING((X98/$H98),1)*$H98),"")</f>
        <v>675</v>
      </c>
      <c r="Z98" s="36">
        <f>IFERROR(IF(Y98=0,"",ROUNDUP(Y98/H98,0)*0.00651),"")</f>
        <v>1.6274999999999999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737.99999999999989</v>
      </c>
      <c r="BN98" s="64">
        <f>IFERROR(Y98*I98/H98,"0")</f>
        <v>737.99999999999989</v>
      </c>
      <c r="BO98" s="64">
        <f>IFERROR(1/J98*(X98/H98),"0")</f>
        <v>1.3736263736263736</v>
      </c>
      <c r="BP98" s="64">
        <f>IFERROR(1/J98*(Y98/H98),"0")</f>
        <v>1.3736263736263736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305.55555555555554</v>
      </c>
      <c r="Y100" s="559">
        <f>IFERROR(Y95/H95,"0")+IFERROR(Y96/H96,"0")+IFERROR(Y97/H97,"0")+IFERROR(Y98/H98,"0")+IFERROR(Y99/H99,"0")</f>
        <v>306</v>
      </c>
      <c r="Z100" s="559">
        <f>IFERROR(IF(Z95="",0,Z95),"0")+IFERROR(IF(Z96="",0,Z96),"0")+IFERROR(IF(Z97="",0,Z97),"0")+IFERROR(IF(Z98="",0,Z98),"0")+IFERROR(IF(Z99="",0,Z99),"0")</f>
        <v>2.6903800000000002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1125</v>
      </c>
      <c r="Y101" s="559">
        <f>IFERROR(SUM(Y95:Y99),"0")</f>
        <v>1128.5999999999999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855</v>
      </c>
      <c r="Y106" s="558">
        <f>IFERROR(IF(X106="",0,CEILING((X106/$H106),1)*$H106),"")</f>
        <v>855</v>
      </c>
      <c r="Z106" s="36">
        <f>IFERROR(IF(Y106=0,"",ROUNDUP(Y106/H106,0)*0.00902),"")</f>
        <v>1.7138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894.90000000000009</v>
      </c>
      <c r="BN106" s="64">
        <f>IFERROR(Y106*I106/H106,"0")</f>
        <v>894.90000000000009</v>
      </c>
      <c r="BO106" s="64">
        <f>IFERROR(1/J106*(X106/H106),"0")</f>
        <v>1.4393939393939394</v>
      </c>
      <c r="BP106" s="64">
        <f>IFERROR(1/J106*(Y106/H106),"0")</f>
        <v>1.4393939393939394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190</v>
      </c>
      <c r="Y108" s="559">
        <f>IFERROR(Y104/H104,"0")+IFERROR(Y105/H105,"0")+IFERROR(Y106/H106,"0")+IFERROR(Y107/H107,"0")</f>
        <v>190</v>
      </c>
      <c r="Z108" s="559">
        <f>IFERROR(IF(Z104="",0,Z104),"0")+IFERROR(IF(Z105="",0,Z105),"0")+IFERROR(IF(Z106="",0,Z106),"0")+IFERROR(IF(Z107="",0,Z107),"0")</f>
        <v>1.7138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855</v>
      </c>
      <c r="Y109" s="559">
        <f>IFERROR(SUM(Y104:Y107),"0")</f>
        <v>855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254.07407407407408</v>
      </c>
      <c r="Y121" s="559">
        <f>IFERROR(Y117/H117,"0")+IFERROR(Y118/H118,"0")+IFERROR(Y119/H119,"0")+IFERROR(Y120/H120,"0")</f>
        <v>256</v>
      </c>
      <c r="Z121" s="559">
        <f>IFERROR(IF(Z117="",0,Z117),"0")+IFERROR(IF(Z118="",0,Z118),"0")+IFERROR(IF(Z119="",0,Z119),"0")+IFERROR(IF(Z120="",0,Z120),"0")</f>
        <v>2.6018100000000004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1074</v>
      </c>
      <c r="Y122" s="559">
        <f>IFERROR(SUM(Y117:Y120),"0")</f>
        <v>1083.6000000000001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80</v>
      </c>
      <c r="Y131" s="558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38.5</v>
      </c>
      <c r="Y135" s="558">
        <f>IFERROR(IF(X135="",0,CEILING((X135/$H135),1)*$H135),"")</f>
        <v>39.199999999999996</v>
      </c>
      <c r="Z135" s="36">
        <f>IFERROR(IF(Y135=0,"",ROUNDUP(Y135/H135,0)*0.00651),"")</f>
        <v>9.1139999999999999E-2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42.185000000000009</v>
      </c>
      <c r="BN135" s="64">
        <f>IFERROR(Y135*I135/H135,"0")</f>
        <v>42.951999999999998</v>
      </c>
      <c r="BO135" s="64">
        <f>IFERROR(1/J135*(X135/H135),"0")</f>
        <v>7.5549450549450559E-2</v>
      </c>
      <c r="BP135" s="64">
        <f>IFERROR(1/J135*(Y135/H135),"0")</f>
        <v>7.6923076923076927E-2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13.75</v>
      </c>
      <c r="Y137" s="559">
        <f>IFERROR(Y135/H135,"0")+IFERROR(Y136/H136,"0")</f>
        <v>14</v>
      </c>
      <c r="Z137" s="559">
        <f>IFERROR(IF(Z135="",0,Z135),"0")+IFERROR(IF(Z136="",0,Z136),"0")</f>
        <v>9.1139999999999999E-2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38.5</v>
      </c>
      <c r="Y138" s="559">
        <f>IFERROR(SUM(Y135:Y136),"0")</f>
        <v>39.199999999999996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39.6</v>
      </c>
      <c r="Y141" s="558">
        <f>IFERROR(IF(X141="",0,CEILING((X141/$H141),1)*$H141),"")</f>
        <v>39.6</v>
      </c>
      <c r="Z141" s="36">
        <f>IFERROR(IF(Y141=0,"",ROUNDUP(Y141/H141,0)*0.00651),"")</f>
        <v>9.7650000000000001E-2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43.62</v>
      </c>
      <c r="BN141" s="64">
        <f>IFERROR(Y141*I141/H141,"0")</f>
        <v>43.62</v>
      </c>
      <c r="BO141" s="64">
        <f>IFERROR(1/J141*(X141/H141),"0")</f>
        <v>8.241758241758243E-2</v>
      </c>
      <c r="BP141" s="64">
        <f>IFERROR(1/J141*(Y141/H141),"0")</f>
        <v>8.241758241758243E-2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15</v>
      </c>
      <c r="Y142" s="559">
        <f>IFERROR(Y140/H140,"0")+IFERROR(Y141/H141,"0")</f>
        <v>15</v>
      </c>
      <c r="Z142" s="559">
        <f>IFERROR(IF(Z140="",0,Z140),"0")+IFERROR(IF(Z141="",0,Z141),"0")</f>
        <v>9.7650000000000001E-2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39.6</v>
      </c>
      <c r="Y143" s="559">
        <f>IFERROR(SUM(Y140:Y141),"0")</f>
        <v>39.6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300</v>
      </c>
      <c r="Y162" s="558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120</v>
      </c>
      <c r="Y164" s="558">
        <f t="shared" si="16"/>
        <v>121.80000000000001</v>
      </c>
      <c r="Z164" s="36">
        <f>IFERROR(IF(Y164=0,"",ROUNDUP(Y164/H164,0)*0.00902),"")</f>
        <v>0.26158000000000003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126</v>
      </c>
      <c r="BN164" s="64">
        <f t="shared" si="18"/>
        <v>127.89</v>
      </c>
      <c r="BO164" s="64">
        <f t="shared" si="19"/>
        <v>0.21645021645021645</v>
      </c>
      <c r="BP164" s="64">
        <f t="shared" si="20"/>
        <v>0.2196969696969697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278.57142857142856</v>
      </c>
      <c r="Y171" s="559">
        <f>IFERROR(Y162/H162,"0")+IFERROR(Y163/H163,"0")+IFERROR(Y164/H164,"0")+IFERROR(Y165/H165,"0")+IFERROR(Y166/H166,"0")+IFERROR(Y167/H167,"0")+IFERROR(Y168/H168,"0")+IFERROR(Y169/H169,"0")+IFERROR(Y170/H170,"0")</f>
        <v>281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1.8626199999999999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820</v>
      </c>
      <c r="Y172" s="559">
        <f>IFERROR(SUM(Y162:Y170),"0")</f>
        <v>827.40000000000009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80</v>
      </c>
      <c r="Y195" s="558">
        <f t="shared" ref="Y195:Y202" si="21">IFERROR(IF(X195="",0,CEILING((X195/$H195),1)*$H195),"")</f>
        <v>81</v>
      </c>
      <c r="Z195" s="36">
        <f>IFERROR(IF(Y195=0,"",ROUNDUP(Y195/H195,0)*0.00902),"")</f>
        <v>0.1353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83.111111111111114</v>
      </c>
      <c r="BN195" s="64">
        <f t="shared" ref="BN195:BN202" si="23">IFERROR(Y195*I195/H195,"0")</f>
        <v>84.15</v>
      </c>
      <c r="BO195" s="64">
        <f t="shared" ref="BO195:BO202" si="24">IFERROR(1/J195*(X195/H195),"0")</f>
        <v>0.11223344556677889</v>
      </c>
      <c r="BP195" s="64">
        <f t="shared" ref="BP195:BP202" si="25">IFERROR(1/J195*(Y195/H195),"0")</f>
        <v>0.11363636363636363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130</v>
      </c>
      <c r="Y197" s="558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135.05555555555557</v>
      </c>
      <c r="BN197" s="64">
        <f t="shared" si="23"/>
        <v>140.25</v>
      </c>
      <c r="BO197" s="64">
        <f t="shared" si="24"/>
        <v>0.18237934904601572</v>
      </c>
      <c r="BP197" s="64">
        <f t="shared" si="25"/>
        <v>0.18939393939393939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60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54</v>
      </c>
      <c r="Y201" s="558">
        <f t="shared" si="21"/>
        <v>54</v>
      </c>
      <c r="Z201" s="36">
        <f>IFERROR(IF(Y201=0,"",ROUNDUP(Y201/H201,0)*0.00502),"")</f>
        <v>0.15060000000000001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56.999999999999993</v>
      </c>
      <c r="BN201" s="64">
        <f t="shared" si="23"/>
        <v>56.999999999999993</v>
      </c>
      <c r="BO201" s="64">
        <f t="shared" si="24"/>
        <v>0.12820512820512822</v>
      </c>
      <c r="BP201" s="64">
        <f t="shared" si="25"/>
        <v>0.12820512820512822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159.62962962962965</v>
      </c>
      <c r="Y203" s="559">
        <f>IFERROR(Y195/H195,"0")+IFERROR(Y196/H196,"0")+IFERROR(Y197/H197,"0")+IFERROR(Y198/H198,"0")+IFERROR(Y199/H199,"0")+IFERROR(Y200/H200,"0")+IFERROR(Y201/H201,"0")+IFERROR(Y202/H202,"0")</f>
        <v>163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1.07826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514</v>
      </c>
      <c r="Y204" s="559">
        <f>IFERROR(SUM(Y195:Y202),"0")</f>
        <v>527.4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280</v>
      </c>
      <c r="Y211" s="558">
        <f t="shared" si="26"/>
        <v>280.8</v>
      </c>
      <c r="Z211" s="36">
        <f t="shared" si="31"/>
        <v>0.76167000000000007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309.40000000000003</v>
      </c>
      <c r="BN211" s="64">
        <f t="shared" si="28"/>
        <v>310.28400000000005</v>
      </c>
      <c r="BO211" s="64">
        <f t="shared" si="29"/>
        <v>0.64102564102564108</v>
      </c>
      <c r="BP211" s="64">
        <f t="shared" si="30"/>
        <v>0.64285714285714302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240</v>
      </c>
      <c r="Y214" s="558">
        <f t="shared" si="26"/>
        <v>240</v>
      </c>
      <c r="Z214" s="36">
        <f t="shared" si="31"/>
        <v>0.65100000000000002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408.33333333333331</v>
      </c>
      <c r="Y215" s="559">
        <f>IFERROR(Y206/H206,"0")+IFERROR(Y207/H207,"0")+IFERROR(Y208/H208,"0")+IFERROR(Y209/H209,"0")+IFERROR(Y210/H210,"0")+IFERROR(Y211/H211,"0")+IFERROR(Y212/H212,"0")+IFERROR(Y213/H213,"0")+IFERROR(Y214/H214,"0")</f>
        <v>410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2.6691000000000003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980</v>
      </c>
      <c r="Y216" s="559">
        <f>IFERROR(SUM(Y206:Y214),"0")</f>
        <v>984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24</v>
      </c>
      <c r="Y218" s="558">
        <f>IFERROR(IF(X218="",0,CEILING((X218/$H218),1)*$H218),"")</f>
        <v>24</v>
      </c>
      <c r="Z218" s="36">
        <f>IFERROR(IF(Y218=0,"",ROUNDUP(Y218/H218,0)*0.00651),"")</f>
        <v>6.5100000000000005E-2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26.520000000000003</v>
      </c>
      <c r="BN218" s="64">
        <f>IFERROR(Y218*I218/H218,"0")</f>
        <v>26.520000000000003</v>
      </c>
      <c r="BO218" s="64">
        <f>IFERROR(1/J218*(X218/H218),"0")</f>
        <v>5.4945054945054951E-2</v>
      </c>
      <c r="BP218" s="64">
        <f>IFERROR(1/J218*(Y218/H218),"0")</f>
        <v>5.4945054945054951E-2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24</v>
      </c>
      <c r="Y219" s="558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20</v>
      </c>
      <c r="Y220" s="559">
        <f>IFERROR(Y218/H218,"0")+IFERROR(Y219/H219,"0")</f>
        <v>20</v>
      </c>
      <c r="Z220" s="559">
        <f>IFERROR(IF(Z218="",0,Z218),"0")+IFERROR(IF(Z219="",0,Z219),"0")</f>
        <v>0.13020000000000001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48</v>
      </c>
      <c r="Y221" s="559">
        <f>IFERROR(SUM(Y218:Y219),"0")</f>
        <v>48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160</v>
      </c>
      <c r="Y226" s="558">
        <f t="shared" si="32"/>
        <v>162.4</v>
      </c>
      <c r="Z226" s="36">
        <f>IFERROR(IF(Y226=0,"",ROUNDUP(Y226/H226,0)*0.01898),"")</f>
        <v>0.26572000000000001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166</v>
      </c>
      <c r="BN226" s="64">
        <f t="shared" si="34"/>
        <v>168.49</v>
      </c>
      <c r="BO226" s="64">
        <f t="shared" si="35"/>
        <v>0.21551724137931036</v>
      </c>
      <c r="BP226" s="64">
        <f t="shared" si="36"/>
        <v>0.21875000000000003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8</v>
      </c>
      <c r="Y227" s="558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8.42</v>
      </c>
      <c r="BN227" s="64">
        <f t="shared" si="34"/>
        <v>8.42</v>
      </c>
      <c r="BO227" s="64">
        <f t="shared" si="35"/>
        <v>1.5151515151515152E-2</v>
      </c>
      <c r="BP227" s="64">
        <f t="shared" si="36"/>
        <v>1.5151515151515152E-2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27.517241379310345</v>
      </c>
      <c r="Y231" s="559">
        <f>IFERROR(Y224/H224,"0")+IFERROR(Y225/H225,"0")+IFERROR(Y226/H226,"0")+IFERROR(Y227/H227,"0")+IFERROR(Y228/H228,"0")+IFERROR(Y229/H229,"0")+IFERROR(Y230/H230,"0")</f>
        <v>28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0.41192000000000001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228</v>
      </c>
      <c r="Y232" s="559">
        <f>IFERROR(SUM(Y224:Y230),"0")</f>
        <v>233.6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122.5</v>
      </c>
      <c r="Y302" s="558">
        <f t="shared" si="42"/>
        <v>123.9</v>
      </c>
      <c r="Z302" s="36">
        <f>IFERROR(IF(Y302=0,"",ROUNDUP(Y302/H302,0)*0.00502),"")</f>
        <v>0.29618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128.33333333333331</v>
      </c>
      <c r="BN302" s="64">
        <f t="shared" si="44"/>
        <v>129.80000000000001</v>
      </c>
      <c r="BO302" s="64">
        <f t="shared" si="45"/>
        <v>0.2492877492877493</v>
      </c>
      <c r="BP302" s="64">
        <f t="shared" si="46"/>
        <v>0.25213675213675218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70</v>
      </c>
      <c r="Y305" s="559">
        <f>IFERROR(Y298/H298,"0")+IFERROR(Y299/H299,"0")+IFERROR(Y300/H300,"0")+IFERROR(Y301/H301,"0")+IFERROR(Y302/H302,"0")+IFERROR(Y303/H303,"0")+IFERROR(Y304/H304,"0")</f>
        <v>71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0.37429999999999997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143.5</v>
      </c>
      <c r="Y306" s="559">
        <f>IFERROR(SUM(Y298:Y304),"0")</f>
        <v>145.5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250</v>
      </c>
      <c r="Y317" s="558">
        <f>IFERROR(IF(X317="",0,CEILING((X317/$H317),1)*$H317),"")</f>
        <v>257.39999999999998</v>
      </c>
      <c r="Z317" s="36">
        <f>IFERROR(IF(Y317=0,"",ROUNDUP(Y317/H317,0)*0.01898),"")</f>
        <v>0.62634000000000001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266.63461538461542</v>
      </c>
      <c r="BN317" s="64">
        <f>IFERROR(Y317*I317/H317,"0")</f>
        <v>274.52700000000004</v>
      </c>
      <c r="BO317" s="64">
        <f>IFERROR(1/J317*(X317/H317),"0")</f>
        <v>0.50080128205128205</v>
      </c>
      <c r="BP317" s="64">
        <f>IFERROR(1/J317*(Y317/H317),"0")</f>
        <v>0.515625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35.62271062271062</v>
      </c>
      <c r="Y319" s="559">
        <f>IFERROR(Y316/H316,"0")+IFERROR(Y317/H317,"0")+IFERROR(Y318/H318,"0")</f>
        <v>37</v>
      </c>
      <c r="Z319" s="559">
        <f>IFERROR(IF(Z316="",0,Z316),"0")+IFERROR(IF(Z317="",0,Z317),"0")+IFERROR(IF(Z318="",0,Z318),"0")</f>
        <v>0.70226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280</v>
      </c>
      <c r="Y320" s="559">
        <f>IFERROR(SUM(Y316:Y318),"0")</f>
        <v>291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170</v>
      </c>
      <c r="Y325" s="558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80</v>
      </c>
      <c r="Y326" s="559">
        <f>IFERROR(Y322/H322,"0")+IFERROR(Y323/H323,"0")+IFERROR(Y324/H324,"0")+IFERROR(Y325/H325,"0")</f>
        <v>81</v>
      </c>
      <c r="Z326" s="559">
        <f>IFERROR(IF(Z322="",0,Z322),"0")+IFERROR(IF(Z323="",0,Z323),"0")+IFERROR(IF(Z324="",0,Z324),"0")+IFERROR(IF(Z325="",0,Z325),"0")</f>
        <v>0.52730999999999995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204</v>
      </c>
      <c r="Y327" s="559">
        <f>IFERROR(SUM(Y322:Y325),"0")</f>
        <v>206.54999999999998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100</v>
      </c>
      <c r="Y331" s="558">
        <f>IFERROR(IF(X331="",0,CEILING((X331/$H331),1)*$H331),"")</f>
        <v>100</v>
      </c>
      <c r="Z331" s="36">
        <f>IFERROR(IF(Y331=0,"",ROUNDUP(Y331/H331,0)*0.00474),"")</f>
        <v>0.23700000000000002</v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112.00000000000001</v>
      </c>
      <c r="BN331" s="64">
        <f>IFERROR(Y331*I331/H331,"0")</f>
        <v>112.00000000000001</v>
      </c>
      <c r="BO331" s="64">
        <f>IFERROR(1/J331*(X331/H331),"0")</f>
        <v>0.21008403361344538</v>
      </c>
      <c r="BP331" s="64">
        <f>IFERROR(1/J331*(Y331/H331),"0")</f>
        <v>0.21008403361344538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75</v>
      </c>
      <c r="Y332" s="559">
        <f>IFERROR(Y329/H329,"0")+IFERROR(Y330/H330,"0")+IFERROR(Y331/H331,"0")</f>
        <v>75</v>
      </c>
      <c r="Z332" s="559">
        <f>IFERROR(IF(Z329="",0,Z329),"0")+IFERROR(IF(Z330="",0,Z330),"0")+IFERROR(IF(Z331="",0,Z331),"0")</f>
        <v>0.35550000000000004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150</v>
      </c>
      <c r="Y333" s="559">
        <f>IFERROR(SUM(Y329:Y331),"0")</f>
        <v>150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516.66666666666663</v>
      </c>
      <c r="Y339" s="559">
        <f>IFERROR(Y336/H336,"0")+IFERROR(Y337/H337,"0")+IFERROR(Y338/H338,"0")</f>
        <v>517</v>
      </c>
      <c r="Z339" s="559">
        <f>IFERROR(IF(Z336="",0,Z336),"0")+IFERROR(IF(Z337="",0,Z337),"0")+IFERROR(IF(Z338="",0,Z338),"0")</f>
        <v>3.3656700000000002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1085</v>
      </c>
      <c r="Y340" s="559">
        <f>IFERROR(SUM(Y336:Y338),"0")</f>
        <v>1085.7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800</v>
      </c>
      <c r="Y345" s="558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700</v>
      </c>
      <c r="Y346" s="558">
        <f t="shared" si="47"/>
        <v>705</v>
      </c>
      <c r="Z346" s="36">
        <f>IFERROR(IF(Y346=0,"",ROUNDUP(Y346/H346,0)*0.02175),"")</f>
        <v>1.0222499999999999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722.4</v>
      </c>
      <c r="BN346" s="64">
        <f t="shared" si="49"/>
        <v>727.56</v>
      </c>
      <c r="BO346" s="64">
        <f t="shared" si="50"/>
        <v>0.9722222222222221</v>
      </c>
      <c r="BP346" s="64">
        <f t="shared" si="51"/>
        <v>0.97916666666666663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25</v>
      </c>
      <c r="Y350" s="558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278.33333333333331</v>
      </c>
      <c r="Y351" s="559">
        <f>IFERROR(Y344/H344,"0")+IFERROR(Y345/H345,"0")+IFERROR(Y346/H346,"0")+IFERROR(Y347/H347,"0")+IFERROR(Y348/H348,"0")+IFERROR(Y349/H349,"0")+IFERROR(Y350/H350,"0")</f>
        <v>280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6.026349999999999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4125</v>
      </c>
      <c r="Y352" s="559">
        <f>IFERROR(SUM(Y344:Y350),"0")</f>
        <v>4150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70</v>
      </c>
      <c r="Y398" s="558">
        <f t="shared" si="52"/>
        <v>71.400000000000006</v>
      </c>
      <c r="Z398" s="36">
        <f t="shared" si="57"/>
        <v>0.17068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74.333333333333329</v>
      </c>
      <c r="BN398" s="64">
        <f t="shared" si="54"/>
        <v>75.820000000000007</v>
      </c>
      <c r="BO398" s="64">
        <f t="shared" si="55"/>
        <v>0.14245014245014245</v>
      </c>
      <c r="BP398" s="64">
        <f t="shared" si="56"/>
        <v>0.14529914529914531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66.666666666666657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68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0.34136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140</v>
      </c>
      <c r="Y401" s="559">
        <f>IFERROR(SUM(Y390:Y399),"0")</f>
        <v>142.80000000000001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80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85.454545454545453</v>
      </c>
      <c r="BN434" s="64">
        <f t="shared" si="61"/>
        <v>90.24</v>
      </c>
      <c r="BO434" s="64">
        <f t="shared" si="62"/>
        <v>0.14568764568764569</v>
      </c>
      <c r="BP434" s="64">
        <f t="shared" si="63"/>
        <v>0.15384615384615385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150</v>
      </c>
      <c r="Y444" s="558">
        <f t="shared" si="58"/>
        <v>151.20000000000002</v>
      </c>
      <c r="Z444" s="36">
        <f>IFERROR(IF(Y444=0,"",ROUNDUP(Y444/H444,0)*0.00902),"")</f>
        <v>0.37884000000000001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158.75</v>
      </c>
      <c r="BN444" s="64">
        <f t="shared" si="61"/>
        <v>160.02000000000004</v>
      </c>
      <c r="BO444" s="64">
        <f t="shared" si="62"/>
        <v>0.31565656565656564</v>
      </c>
      <c r="BP444" s="64">
        <f t="shared" si="63"/>
        <v>0.31818181818181823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112.87878787878788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1.22566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520</v>
      </c>
      <c r="Y447" s="559">
        <f>IFERROR(SUM(Y432:Y445),"0")</f>
        <v>535.68000000000006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20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21.363636363636363</v>
      </c>
      <c r="BN456" s="64">
        <f t="shared" si="66"/>
        <v>22.56</v>
      </c>
      <c r="BO456" s="64">
        <f t="shared" si="67"/>
        <v>3.6421911421911424E-2</v>
      </c>
      <c r="BP456" s="64">
        <f t="shared" si="68"/>
        <v>3.8461538461538464E-2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65.340909090909093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0.70723999999999998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330</v>
      </c>
      <c r="Y463" s="559">
        <f>IFERROR(SUM(Y455:Y461),"0")</f>
        <v>338.40000000000003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17577.099999999999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17734.650000000001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18748.046537629034</v>
      </c>
      <c r="Y506" s="559">
        <f>IFERROR(SUM(BN22:BN502),"0")</f>
        <v>18916.466000000011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19548.046537629034</v>
      </c>
      <c r="Y508" s="559">
        <f>GrossWeightTotalR+PalletQtyTotalR*25</f>
        <v>19716.466000000011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3830.5232168852858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3858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36.8782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449.6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897.6</v>
      </c>
      <c r="E515" s="46">
        <f>IFERROR(Y89*1,"0")+IFERROR(Y90*1,"0")+IFERROR(Y91*1,"0")+IFERROR(Y95*1,"0")+IFERROR(Y96*1,"0")+IFERROR(Y97*1,"0")+IFERROR(Y98*1,"0")+IFERROR(Y99*1,"0")</f>
        <v>1996.2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1938.6000000000001</v>
      </c>
      <c r="G515" s="46">
        <f>IFERROR(Y130*1,"0")+IFERROR(Y131*1,"0")+IFERROR(Y135*1,"0")+IFERROR(Y136*1,"0")+IFERROR(Y140*1,"0")+IFERROR(Y141*1,"0")</f>
        <v>158.79999999999998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827.40000000000009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1559.3999999999999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793.05</v>
      </c>
      <c r="S515" s="46">
        <f>IFERROR(Y336*1,"0")+IFERROR(Y337*1,"0")+IFERROR(Y338*1,"0")</f>
        <v>1085.7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5245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142.80000000000001</v>
      </c>
      <c r="W515" s="46">
        <f>IFERROR(Y409*1,"0")+IFERROR(Y413*1,"0")+IFERROR(Y414*1,"0")+IFERROR(Y415*1,"0")+IFERROR(Y416*1,"0")</f>
        <v>18.900000000000002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1027.2000000000003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