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063DA01-7ED6-43A6-B5A2-1D54523484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Z80" i="1" s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Y508" i="1" l="1"/>
  <c r="Z483" i="1"/>
  <c r="Z462" i="1"/>
  <c r="Z351" i="1"/>
  <c r="Z326" i="1"/>
  <c r="Z247" i="1"/>
  <c r="Z203" i="1"/>
  <c r="Z171" i="1"/>
  <c r="Z44" i="1"/>
  <c r="Z510" i="1" s="1"/>
  <c r="Y505" i="1"/>
  <c r="Z153" i="1"/>
  <c r="Z400" i="1"/>
  <c r="Z468" i="1"/>
  <c r="Z452" i="1"/>
  <c r="Z417" i="1"/>
  <c r="Z339" i="1"/>
  <c r="Z295" i="1"/>
  <c r="Z108" i="1"/>
  <c r="Z100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<sst xmlns="http://schemas.openxmlformats.org/spreadsheetml/2006/main" count="2245" uniqueCount="808">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</sst>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100</v>
      </c>
      <c r="Y41" s="55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69.259259259259267</v>
      </c>
      <c r="Y44" s="559">
        <f>IFERROR(Y41/H41,"0")+IFERROR(Y42/H42,"0")+IFERROR(Y43/H43,"0")</f>
        <v>70</v>
      </c>
      <c r="Z44" s="559">
        <f>IFERROR(IF(Z41="",0,Z41),"0")+IFERROR(IF(Z42="",0,Z42),"0")+IFERROR(IF(Z43="",0,Z43),"0")</f>
        <v>0.73099999999999998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340</v>
      </c>
      <c r="Y45" s="559">
        <f>IFERROR(SUM(Y41:Y43),"0")</f>
        <v>348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138.51851851851853</v>
      </c>
      <c r="Y58" s="559">
        <f>IFERROR(Y52/H52,"0")+IFERROR(Y53/H53,"0")+IFERROR(Y54/H54,"0")+IFERROR(Y55/H55,"0")+IFERROR(Y56/H56,"0")+IFERROR(Y57/H57,"0")</f>
        <v>139</v>
      </c>
      <c r="Z58" s="559">
        <f>IFERROR(IF(Z52="",0,Z52),"0")+IFERROR(IF(Z53="",0,Z53),"0")+IFERROR(IF(Z54="",0,Z54),"0")+IFERROR(IF(Z55="",0,Z55),"0")+IFERROR(IF(Z56="",0,Z56),"0")+IFERROR(IF(Z57="",0,Z57),"0")</f>
        <v>1.44302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740</v>
      </c>
      <c r="Y59" s="559">
        <f>IFERROR(SUM(Y52:Y57),"0")</f>
        <v>745.2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70</v>
      </c>
      <c r="Y61" s="558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56.481481481481481</v>
      </c>
      <c r="Y65" s="559">
        <f>IFERROR(Y61/H61,"0")+IFERROR(Y62/H62,"0")+IFERROR(Y63/H63,"0")+IFERROR(Y64/H64,"0")</f>
        <v>57</v>
      </c>
      <c r="Z65" s="559">
        <f>IFERROR(IF(Z61="",0,Z61),"0")+IFERROR(IF(Z62="",0,Z62),"0")+IFERROR(IF(Z63="",0,Z63),"0")+IFERROR(IF(Z64="",0,Z64),"0")</f>
        <v>0.45835999999999999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205</v>
      </c>
      <c r="Y66" s="559">
        <f>IFERROR(SUM(Y61:Y64),"0")</f>
        <v>210.60000000000002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60</v>
      </c>
      <c r="Y83" s="55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7.6923076923076925</v>
      </c>
      <c r="Y85" s="559">
        <f>IFERROR(Y83/H83,"0")+IFERROR(Y84/H84,"0")</f>
        <v>8</v>
      </c>
      <c r="Z85" s="559">
        <f>IFERROR(IF(Z83="",0,Z83),"0")+IFERROR(IF(Z84="",0,Z84),"0")</f>
        <v>0.15184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60</v>
      </c>
      <c r="Y86" s="559">
        <f>IFERROR(SUM(Y83:Y84),"0")</f>
        <v>62.4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400</v>
      </c>
      <c r="Y89" s="55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127.03703703703704</v>
      </c>
      <c r="Y92" s="559">
        <f>IFERROR(Y89/H89,"0")+IFERROR(Y90/H90,"0")+IFERROR(Y91/H91,"0")</f>
        <v>128</v>
      </c>
      <c r="Z92" s="559">
        <f>IFERROR(IF(Z89="",0,Z89),"0")+IFERROR(IF(Z90="",0,Z90),"0")+IFERROR(IF(Z91="",0,Z91),"0")</f>
        <v>1.5330400000000002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805</v>
      </c>
      <c r="Y93" s="559">
        <f>IFERROR(SUM(Y89:Y91),"0")</f>
        <v>815.40000000000009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350</v>
      </c>
      <c r="Y95" s="558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243.20987654320987</v>
      </c>
      <c r="Y100" s="559">
        <f>IFERROR(Y95/H95,"0")+IFERROR(Y96/H96,"0")+IFERROR(Y97/H97,"0")+IFERROR(Y98/H98,"0")+IFERROR(Y99/H99,"0")</f>
        <v>244</v>
      </c>
      <c r="Z100" s="559">
        <f>IFERROR(IF(Z95="",0,Z95),"0")+IFERROR(IF(Z96="",0,Z96),"0")+IFERROR(IF(Z97="",0,Z97),"0")+IFERROR(IF(Z98="",0,Z98),"0")+IFERROR(IF(Z99="",0,Z99),"0")</f>
        <v>2.1371199999999999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890</v>
      </c>
      <c r="Y101" s="559">
        <f>IFERROR(SUM(Y95:Y99),"0")</f>
        <v>896.4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540</v>
      </c>
      <c r="Y106" s="558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120</v>
      </c>
      <c r="Y108" s="559">
        <f>IFERROR(Y104/H104,"0")+IFERROR(Y105/H105,"0")+IFERROR(Y106/H106,"0")+IFERROR(Y107/H107,"0")</f>
        <v>120</v>
      </c>
      <c r="Z108" s="559">
        <f>IFERROR(IF(Z104="",0,Z104),"0")+IFERROR(IF(Z105="",0,Z105),"0")+IFERROR(IF(Z106="",0,Z106),"0")+IFERROR(IF(Z107="",0,Z107),"0")</f>
        <v>1.0824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540</v>
      </c>
      <c r="Y109" s="559">
        <f>IFERROR(SUM(Y104:Y107),"0")</f>
        <v>540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257.40740740740739</v>
      </c>
      <c r="Y121" s="559">
        <f>IFERROR(Y117/H117,"0")+IFERROR(Y118/H118,"0")+IFERROR(Y119/H119,"0")+IFERROR(Y120/H120,"0")</f>
        <v>259</v>
      </c>
      <c r="Z121" s="559">
        <f>IFERROR(IF(Z117="",0,Z117),"0")+IFERROR(IF(Z118="",0,Z118),"0")+IFERROR(IF(Z119="",0,Z119),"0")+IFERROR(IF(Z120="",0,Z120),"0")</f>
        <v>2.62134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1080</v>
      </c>
      <c r="Y122" s="559">
        <f>IFERROR(SUM(Y117:Y120),"0")</f>
        <v>1089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100</v>
      </c>
      <c r="Y131" s="558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42</v>
      </c>
      <c r="Y135" s="558">
        <f>IFERROR(IF(X135="",0,CEILING((X135/$H135),1)*$H135),"")</f>
        <v>42</v>
      </c>
      <c r="Z135" s="36">
        <f>IFERROR(IF(Y135=0,"",ROUNDUP(Y135/H135,0)*0.00651),"")</f>
        <v>9.7650000000000001E-2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46.02</v>
      </c>
      <c r="BN135" s="64">
        <f>IFERROR(Y135*I135/H135,"0")</f>
        <v>46.02</v>
      </c>
      <c r="BO135" s="64">
        <f>IFERROR(1/J135*(X135/H135),"0")</f>
        <v>8.241758241758243E-2</v>
      </c>
      <c r="BP135" s="64">
        <f>IFERROR(1/J135*(Y135/H135),"0")</f>
        <v>8.241758241758243E-2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15.000000000000002</v>
      </c>
      <c r="Y137" s="559">
        <f>IFERROR(Y135/H135,"0")+IFERROR(Y136/H136,"0")</f>
        <v>15.000000000000002</v>
      </c>
      <c r="Z137" s="559">
        <f>IFERROR(IF(Z135="",0,Z135),"0")+IFERROR(IF(Z136="",0,Z136),"0")</f>
        <v>9.7650000000000001E-2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42</v>
      </c>
      <c r="Y138" s="559">
        <f>IFERROR(SUM(Y135:Y136),"0")</f>
        <v>42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49.5</v>
      </c>
      <c r="Y141" s="558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54.524999999999999</v>
      </c>
      <c r="BN141" s="64">
        <f>IFERROR(Y141*I141/H141,"0")</f>
        <v>55.252000000000002</v>
      </c>
      <c r="BO141" s="64">
        <f>IFERROR(1/J141*(X141/H141),"0")</f>
        <v>0.10302197802197803</v>
      </c>
      <c r="BP141" s="64">
        <f>IFERROR(1/J141*(Y141/H141),"0")</f>
        <v>0.1043956043956044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18.75</v>
      </c>
      <c r="Y142" s="559">
        <f>IFERROR(Y140/H140,"0")+IFERROR(Y141/H141,"0")</f>
        <v>19</v>
      </c>
      <c r="Z142" s="559">
        <f>IFERROR(IF(Z140="",0,Z140),"0")+IFERROR(IF(Z141="",0,Z141),"0")</f>
        <v>0.12369000000000001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49.5</v>
      </c>
      <c r="Y143" s="559">
        <f>IFERROR(SUM(Y140:Y141),"0")</f>
        <v>50.160000000000004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87.5</v>
      </c>
      <c r="Y166" s="558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227.5</v>
      </c>
      <c r="Y168" s="558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298.8095238095238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301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1.94302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852.5</v>
      </c>
      <c r="Y172" s="559">
        <f>IFERROR(SUM(Y162:Y170),"0")</f>
        <v>858.90000000000009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28</v>
      </c>
      <c r="Y175" s="558">
        <f>IFERROR(IF(X175="",0,CEILING((X175/$H175),1)*$H175),"")</f>
        <v>28.98</v>
      </c>
      <c r="Z175" s="36">
        <f>IFERROR(IF(Y175=0,"",ROUNDUP(Y175/H175,0)*0.0059),"")</f>
        <v>0.13569999999999999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32.222222222222221</v>
      </c>
      <c r="BN175" s="64">
        <f>IFERROR(Y175*I175/H175,"0")</f>
        <v>33.35</v>
      </c>
      <c r="BO175" s="64">
        <f>IFERROR(1/J175*(X175/H175),"0")</f>
        <v>0.10288065843621398</v>
      </c>
      <c r="BP175" s="64">
        <f>IFERROR(1/J175*(Y175/H175),"0")</f>
        <v>0.10648148148148148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47.222222222222229</v>
      </c>
      <c r="Y177" s="559">
        <f>IFERROR(Y174/H174,"0")+IFERROR(Y175/H175,"0")+IFERROR(Y176/H176,"0")</f>
        <v>49</v>
      </c>
      <c r="Z177" s="559">
        <f>IFERROR(IF(Z174="",0,Z174),"0")+IFERROR(IF(Z175="",0,Z175),"0")+IFERROR(IF(Z176="",0,Z176),"0")</f>
        <v>0.28910000000000002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59.5</v>
      </c>
      <c r="Y178" s="559">
        <f>IFERROR(SUM(Y174:Y176),"0")</f>
        <v>61.74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28</v>
      </c>
      <c r="Y180" s="558">
        <f>IFERROR(IF(X180="",0,CEILING((X180/$H180),1)*$H180),"")</f>
        <v>28.98</v>
      </c>
      <c r="Z180" s="36">
        <f>IFERROR(IF(Y180=0,"",ROUNDUP(Y180/H180,0)*0.0059),"")</f>
        <v>0.13569999999999999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32.222222222222221</v>
      </c>
      <c r="BN180" s="64">
        <f>IFERROR(Y180*I180/H180,"0")</f>
        <v>33.35</v>
      </c>
      <c r="BO180" s="64">
        <f>IFERROR(1/J180*(X180/H180),"0")</f>
        <v>0.10288065843621398</v>
      </c>
      <c r="BP180" s="64">
        <f>IFERROR(1/J180*(Y180/H180),"0")</f>
        <v>0.10648148148148148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22.222222222222221</v>
      </c>
      <c r="Y181" s="559">
        <f>IFERROR(Y180/H180,"0")</f>
        <v>23</v>
      </c>
      <c r="Z181" s="559">
        <f>IFERROR(IF(Z180="",0,Z180),"0")</f>
        <v>0.13569999999999999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28</v>
      </c>
      <c r="Y182" s="559">
        <f>IFERROR(SUM(Y180:Y180),"0")</f>
        <v>28.98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120</v>
      </c>
      <c r="Y195" s="558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120</v>
      </c>
      <c r="Y197" s="558">
        <f t="shared" si="21"/>
        <v>124.2</v>
      </c>
      <c r="Z197" s="36">
        <f>IFERROR(IF(Y197=0,"",ROUNDUP(Y197/H197,0)*0.00902),"")</f>
        <v>0.20746000000000001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124.66666666666667</v>
      </c>
      <c r="BN197" s="64">
        <f t="shared" si="23"/>
        <v>129.03</v>
      </c>
      <c r="BO197" s="64">
        <f t="shared" si="24"/>
        <v>0.16835016835016836</v>
      </c>
      <c r="BP197" s="64">
        <f t="shared" si="25"/>
        <v>0.17424242424242425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60</v>
      </c>
      <c r="Y198" s="558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51</v>
      </c>
      <c r="Y200" s="558">
        <f t="shared" si="21"/>
        <v>52.2</v>
      </c>
      <c r="Z200" s="36">
        <f>IFERROR(IF(Y200=0,"",ROUNDUP(Y200/H200,0)*0.00502),"")</f>
        <v>0.14558000000000001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53.833333333333329</v>
      </c>
      <c r="BN200" s="64">
        <f t="shared" si="23"/>
        <v>55.1</v>
      </c>
      <c r="BO200" s="64">
        <f t="shared" si="24"/>
        <v>0.12108262108262109</v>
      </c>
      <c r="BP200" s="64">
        <f t="shared" si="25"/>
        <v>0.12393162393162395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69</v>
      </c>
      <c r="Y201" s="558">
        <f t="shared" si="21"/>
        <v>70.2</v>
      </c>
      <c r="Z201" s="36">
        <f>IFERROR(IF(Y201=0,"",ROUNDUP(Y201/H201,0)*0.00502),"")</f>
        <v>0.19578000000000001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72.833333333333329</v>
      </c>
      <c r="BN201" s="64">
        <f t="shared" si="23"/>
        <v>74.099999999999994</v>
      </c>
      <c r="BO201" s="64">
        <f t="shared" si="24"/>
        <v>0.16381766381766386</v>
      </c>
      <c r="BP201" s="64">
        <f t="shared" si="25"/>
        <v>0.16666666666666669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36</v>
      </c>
      <c r="Y202" s="558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201.4814814814815</v>
      </c>
      <c r="Y203" s="559">
        <f>IFERROR(Y195/H195,"0")+IFERROR(Y196/H196,"0")+IFERROR(Y197/H197,"0")+IFERROR(Y198/H198,"0")+IFERROR(Y199/H199,"0")+IFERROR(Y200/H200,"0")+IFERROR(Y201/H201,"0")+IFERROR(Y202/H202,"0")</f>
        <v>206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1.3061200000000002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596</v>
      </c>
      <c r="Y204" s="559">
        <f>IFERROR(SUM(Y195:Y202),"0")</f>
        <v>615.6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441.66666666666669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444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2.8904399999999999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1060</v>
      </c>
      <c r="Y216" s="559">
        <f>IFERROR(SUM(Y206:Y214),"0")</f>
        <v>1065.5999999999999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32</v>
      </c>
      <c r="Y218" s="558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26.666666666666668</v>
      </c>
      <c r="Y220" s="559">
        <f>IFERROR(Y218/H218,"0")+IFERROR(Y219/H219,"0")</f>
        <v>28.000000000000004</v>
      </c>
      <c r="Z220" s="559">
        <f>IFERROR(IF(Z218="",0,Z218),"0")+IFERROR(IF(Z219="",0,Z219),"0")</f>
        <v>0.18228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64</v>
      </c>
      <c r="Y221" s="559">
        <f>IFERROR(SUM(Y218:Y219),"0")</f>
        <v>67.2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160</v>
      </c>
      <c r="Y226" s="558">
        <f t="shared" si="32"/>
        <v>162.4</v>
      </c>
      <c r="Z226" s="36">
        <f>IFERROR(IF(Y226=0,"",ROUNDUP(Y226/H226,0)*0.01898),"")</f>
        <v>0.26572000000000001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166</v>
      </c>
      <c r="BN226" s="64">
        <f t="shared" si="34"/>
        <v>168.49</v>
      </c>
      <c r="BO226" s="64">
        <f t="shared" si="35"/>
        <v>0.21551724137931036</v>
      </c>
      <c r="BP226" s="64">
        <f t="shared" si="36"/>
        <v>0.21875000000000003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32</v>
      </c>
      <c r="Y230" s="558">
        <f t="shared" si="32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33.68</v>
      </c>
      <c r="BN230" s="64">
        <f t="shared" si="34"/>
        <v>33.68</v>
      </c>
      <c r="BO230" s="64">
        <f t="shared" si="35"/>
        <v>6.0606060606060608E-2</v>
      </c>
      <c r="BP230" s="64">
        <f t="shared" si="36"/>
        <v>6.0606060606060608E-2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29.517241379310345</v>
      </c>
      <c r="Y231" s="559">
        <f>IFERROR(Y224/H224,"0")+IFERROR(Y225/H225,"0")+IFERROR(Y226/H226,"0")+IFERROR(Y227/H227,"0")+IFERROR(Y228/H228,"0")+IFERROR(Y229/H229,"0")+IFERROR(Y230/H230,"0")</f>
        <v>30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0.42996000000000001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236</v>
      </c>
      <c r="Y232" s="559">
        <f>IFERROR(SUM(Y224:Y230),"0")</f>
        <v>241.6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10.5</v>
      </c>
      <c r="Y243" s="558">
        <f>IFERROR(IF(X243="",0,CEILING((X243/$H243),1)*$H243),"")</f>
        <v>10.8</v>
      </c>
      <c r="Z243" s="36">
        <f>IFERROR(IF(Y243=0,"",ROUNDUP(Y243/H243,0)*0.0059),"")</f>
        <v>3.5400000000000001E-2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11.520833333333334</v>
      </c>
      <c r="BN243" s="64">
        <f>IFERROR(Y243*I243/H243,"0")</f>
        <v>11.850000000000001</v>
      </c>
      <c r="BO243" s="64">
        <f>IFERROR(1/J243*(X243/H243),"0")</f>
        <v>2.7006172839506171E-2</v>
      </c>
      <c r="BP243" s="64">
        <f>IFERROR(1/J243*(Y243/H243),"0")</f>
        <v>2.7777777777777776E-2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11</v>
      </c>
      <c r="Y244" s="55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23.611111111111107</v>
      </c>
      <c r="Y247" s="559">
        <f>IFERROR(Y242/H242,"0")+IFERROR(Y243/H243,"0")+IFERROR(Y244/H244,"0")+IFERROR(Y245/H245,"0")+IFERROR(Y246/H246,"0")</f>
        <v>25</v>
      </c>
      <c r="Z247" s="559">
        <f>IFERROR(IF(Z242="",0,Z242),"0")+IFERROR(IF(Z243="",0,Z243),"0")+IFERROR(IF(Z244="",0,Z244),"0")+IFERROR(IF(Z245="",0,Z245),"0")+IFERROR(IF(Z246="",0,Z246),"0")</f>
        <v>0.14750000000000002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27</v>
      </c>
      <c r="Y248" s="559">
        <f>IFERROR(SUM(Y242:Y246),"0")</f>
        <v>28.439999999999998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240</v>
      </c>
      <c r="Y270" s="55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320</v>
      </c>
      <c r="Y272" s="559">
        <f>IFERROR(SUM(Y268:Y270),"0")</f>
        <v>321.60000000000002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87.5</v>
      </c>
      <c r="Y302" s="558">
        <f t="shared" si="42"/>
        <v>88.2</v>
      </c>
      <c r="Z302" s="36">
        <f>IFERROR(IF(Y302=0,"",ROUNDUP(Y302/H302,0)*0.00502),"")</f>
        <v>0.21084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91.666666666666671</v>
      </c>
      <c r="BN302" s="64">
        <f t="shared" si="44"/>
        <v>92.4</v>
      </c>
      <c r="BO302" s="64">
        <f t="shared" si="45"/>
        <v>0.17806267806267806</v>
      </c>
      <c r="BP302" s="64">
        <f t="shared" si="46"/>
        <v>0.17948717948717952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18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20.279999999999998</v>
      </c>
      <c r="BN304" s="64">
        <f t="shared" si="44"/>
        <v>20.279999999999998</v>
      </c>
      <c r="BO304" s="64">
        <f t="shared" si="45"/>
        <v>5.4945054945054951E-2</v>
      </c>
      <c r="BP304" s="64">
        <f t="shared" si="46"/>
        <v>5.4945054945054951E-2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51.666666666666664</v>
      </c>
      <c r="Y305" s="559">
        <f>IFERROR(Y298/H298,"0")+IFERROR(Y299/H299,"0")+IFERROR(Y300/H300,"0")+IFERROR(Y301/H301,"0")+IFERROR(Y302/H302,"0")+IFERROR(Y303/H303,"0")+IFERROR(Y304/H304,"0")</f>
        <v>52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0.27594000000000002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105.5</v>
      </c>
      <c r="Y306" s="559">
        <f>IFERROR(SUM(Y298:Y304),"0")</f>
        <v>106.2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56.043956043956044</v>
      </c>
      <c r="Y319" s="559">
        <f>IFERROR(Y316/H316,"0")+IFERROR(Y317/H317,"0")+IFERROR(Y318/H318,"0")</f>
        <v>58</v>
      </c>
      <c r="Z319" s="559">
        <f>IFERROR(IF(Z316="",0,Z316),"0")+IFERROR(IF(Z317="",0,Z317),"0")+IFERROR(IF(Z318="",0,Z318),"0")</f>
        <v>1.10084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440</v>
      </c>
      <c r="Y320" s="559">
        <f>IFERROR(SUM(Y316:Y318),"0")</f>
        <v>455.99999999999994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595</v>
      </c>
      <c r="Y337" s="558">
        <f>IFERROR(IF(X337="",0,CEILING((X337/$H337),1)*$H337),"")</f>
        <v>596.4</v>
      </c>
      <c r="Z337" s="36">
        <f>IFERROR(IF(Y337=0,"",ROUNDUP(Y337/H337,0)*0.00651),"")</f>
        <v>1.84884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666.39999999999986</v>
      </c>
      <c r="BN337" s="64">
        <f>IFERROR(Y337*I337/H337,"0")</f>
        <v>667.96799999999985</v>
      </c>
      <c r="BO337" s="64">
        <f>IFERROR(1/J337*(X337/H337),"0")</f>
        <v>1.5567765567765568</v>
      </c>
      <c r="BP337" s="64">
        <f>IFERROR(1/J337*(Y337/H337),"0")</f>
        <v>1.5604395604395607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175</v>
      </c>
      <c r="Y338" s="558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195</v>
      </c>
      <c r="BN338" s="64">
        <f>IFERROR(Y338*I338/H338,"0")</f>
        <v>196.56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366.66666666666663</v>
      </c>
      <c r="Y339" s="559">
        <f>IFERROR(Y336/H336,"0")+IFERROR(Y337/H337,"0")+IFERROR(Y338/H338,"0")</f>
        <v>368</v>
      </c>
      <c r="Z339" s="559">
        <f>IFERROR(IF(Z336="",0,Z336),"0")+IFERROR(IF(Z337="",0,Z337),"0")+IFERROR(IF(Z338="",0,Z338),"0")</f>
        <v>2.39568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770</v>
      </c>
      <c r="Y340" s="559">
        <f>IFERROR(SUM(Y336:Y338),"0")</f>
        <v>772.8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400</v>
      </c>
      <c r="Y346" s="558">
        <f t="shared" si="47"/>
        <v>405</v>
      </c>
      <c r="Z346" s="36">
        <f>IFERROR(IF(Y346=0,"",ROUNDUP(Y346/H346,0)*0.02175),"")</f>
        <v>0.58724999999999994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412.8</v>
      </c>
      <c r="BN346" s="64">
        <f t="shared" si="49"/>
        <v>417.96000000000004</v>
      </c>
      <c r="BO346" s="64">
        <f t="shared" si="50"/>
        <v>0.55555555555555558</v>
      </c>
      <c r="BP346" s="64">
        <f t="shared" si="51"/>
        <v>0.5625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266.66666666666669</v>
      </c>
      <c r="Y351" s="559">
        <f>IFERROR(Y344/H344,"0")+IFERROR(Y345/H345,"0")+IFERROR(Y346/H346,"0")+IFERROR(Y347/H347,"0")+IFERROR(Y348/H348,"0")+IFERROR(Y349/H349,"0")+IFERROR(Y350/H350,"0")</f>
        <v>268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5.8289999999999997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4000</v>
      </c>
      <c r="Y352" s="559">
        <f>IFERROR(SUM(Y344:Y350),"0")</f>
        <v>4020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68.666666666666671</v>
      </c>
      <c r="Y356" s="559">
        <f>IFERROR(Y354/H354,"0")+IFERROR(Y355/H355,"0")</f>
        <v>69</v>
      </c>
      <c r="Z356" s="559">
        <f>IFERROR(IF(Z354="",0,Z354),"0")+IFERROR(IF(Z355="",0,Z355),"0")</f>
        <v>1.47529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1008</v>
      </c>
      <c r="Y357" s="559">
        <f>IFERROR(SUM(Y354:Y355),"0")</f>
        <v>1013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40</v>
      </c>
      <c r="Y364" s="558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4.4444444444444446</v>
      </c>
      <c r="Y365" s="559">
        <f>IFERROR(Y364/H364,"0")</f>
        <v>5</v>
      </c>
      <c r="Z365" s="559">
        <f>IFERROR(IF(Z364="",0,Z364),"0")</f>
        <v>9.4899999999999998E-2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40</v>
      </c>
      <c r="Y366" s="559">
        <f>IFERROR(SUM(Y364:Y364),"0")</f>
        <v>45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40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41.45</v>
      </c>
      <c r="BN370" s="64">
        <f>IFERROR(Y370*I370/H370,"0")</f>
        <v>49.74</v>
      </c>
      <c r="BO370" s="64">
        <f>IFERROR(1/J370*(X370/H370),"0")</f>
        <v>5.2083333333333336E-2</v>
      </c>
      <c r="BP370" s="64">
        <f>IFERROR(1/J370*(Y370/H370),"0")</f>
        <v>6.25E-2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3.3333333333333335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40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52.5</v>
      </c>
      <c r="Y395" s="558">
        <f t="shared" si="52"/>
        <v>52.5</v>
      </c>
      <c r="Z395" s="36">
        <f t="shared" si="57"/>
        <v>0.1255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55.75</v>
      </c>
      <c r="BN395" s="64">
        <f t="shared" si="54"/>
        <v>55.75</v>
      </c>
      <c r="BO395" s="64">
        <f t="shared" si="55"/>
        <v>0.10683760683760685</v>
      </c>
      <c r="BP395" s="64">
        <f t="shared" si="56"/>
        <v>0.10683760683760685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66.666666666666657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0.33633999999999997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140</v>
      </c>
      <c r="Y401" s="559">
        <f>IFERROR(SUM(Y390:Y399),"0")</f>
        <v>140.69999999999999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80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85.454545454545453</v>
      </c>
      <c r="BN434" s="64">
        <f t="shared" si="61"/>
        <v>90.24</v>
      </c>
      <c r="BO434" s="64">
        <f t="shared" si="62"/>
        <v>0.14568764568764569</v>
      </c>
      <c r="BP434" s="64">
        <f t="shared" si="63"/>
        <v>0.15384615384615385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170</v>
      </c>
      <c r="Y437" s="558">
        <f t="shared" si="58"/>
        <v>174.24</v>
      </c>
      <c r="Z437" s="36">
        <f t="shared" si="59"/>
        <v>0.39468000000000003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181.59090909090907</v>
      </c>
      <c r="BN437" s="64">
        <f t="shared" si="61"/>
        <v>186.12</v>
      </c>
      <c r="BO437" s="64">
        <f t="shared" si="62"/>
        <v>0.3095862470862471</v>
      </c>
      <c r="BP437" s="64">
        <f t="shared" si="63"/>
        <v>0.31730769230769235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108</v>
      </c>
      <c r="Y444" s="558">
        <f t="shared" si="58"/>
        <v>108</v>
      </c>
      <c r="Z444" s="36">
        <f>IFERROR(IF(Y444=0,"",ROUNDUP(Y444/H444,0)*0.00902),"")</f>
        <v>0.27060000000000001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114.3</v>
      </c>
      <c r="BN444" s="64">
        <f t="shared" si="61"/>
        <v>114.3</v>
      </c>
      <c r="BO444" s="64">
        <f t="shared" si="62"/>
        <v>0.22727272727272729</v>
      </c>
      <c r="BP444" s="64">
        <f t="shared" si="63"/>
        <v>0.22727272727272729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108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1.1652600000000002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498</v>
      </c>
      <c r="Y447" s="559">
        <f>IFERROR(SUM(Y432:Y445),"0")</f>
        <v>513.6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120</v>
      </c>
      <c r="Y449" s="558">
        <f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128.18181818181816</v>
      </c>
      <c r="BN449" s="64">
        <f>IFERROR(Y449*I449/H449,"0")</f>
        <v>129.72</v>
      </c>
      <c r="BO449" s="64">
        <f>IFERROR(1/J449*(X449/H449),"0")</f>
        <v>0.21853146853146854</v>
      </c>
      <c r="BP449" s="64">
        <f>IFERROR(1/J449*(Y449/H449),"0")</f>
        <v>0.22115384615384617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22.727272727272727</v>
      </c>
      <c r="Y452" s="559">
        <f>IFERROR(Y449/H449,"0")+IFERROR(Y450/H450,"0")+IFERROR(Y451/H451,"0")</f>
        <v>23</v>
      </c>
      <c r="Z452" s="559">
        <f>IFERROR(IF(Z449="",0,Z449),"0")+IFERROR(IF(Z450="",0,Z450),"0")+IFERROR(IF(Z451="",0,Z451),"0")</f>
        <v>0.27507999999999999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120</v>
      </c>
      <c r="Y453" s="559">
        <f>IFERROR(SUM(Y449:Y451),"0")</f>
        <v>121.44000000000001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130</v>
      </c>
      <c r="Y457" s="558">
        <f t="shared" si="64"/>
        <v>132</v>
      </c>
      <c r="Z457" s="36">
        <f>IFERROR(IF(Y457=0,"",ROUNDUP(Y457/H457,0)*0.01196),"")</f>
        <v>0.29899999999999999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138.86363636363635</v>
      </c>
      <c r="BN457" s="64">
        <f t="shared" si="66"/>
        <v>140.99999999999997</v>
      </c>
      <c r="BO457" s="64">
        <f t="shared" si="67"/>
        <v>0.23674242424242425</v>
      </c>
      <c r="BP457" s="64">
        <f t="shared" si="68"/>
        <v>0.24038461538461539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67.27272727272728</v>
      </c>
      <c r="Y462" s="559">
        <f>IFERROR(Y455/H455,"0")+IFERROR(Y456/H456,"0")+IFERROR(Y457/H457,"0")+IFERROR(Y458/H458,"0")+IFERROR(Y459/H459,"0")+IFERROR(Y460/H460,"0")+IFERROR(Y461/H461,"0")</f>
        <v>69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0.74292000000000002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342</v>
      </c>
      <c r="Y463" s="559">
        <f>IFERROR(SUM(Y455:Y461),"0")</f>
        <v>350.88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1800</v>
      </c>
      <c r="Y491" s="558">
        <f>IFERROR(IF(X491="",0,CEILING((X491/$H491),1)*$H491),"")</f>
        <v>1800</v>
      </c>
      <c r="Z491" s="36">
        <f>IFERROR(IF(Y491=0,"",ROUNDUP(Y491/H491,0)*0.01898),"")</f>
        <v>3.7960000000000003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1903.8000000000002</v>
      </c>
      <c r="BN491" s="64">
        <f>IFERROR(Y491*I491/H491,"0")</f>
        <v>1903.8000000000002</v>
      </c>
      <c r="BO491" s="64">
        <f>IFERROR(1/J491*(X491/H491),"0")</f>
        <v>3.125</v>
      </c>
      <c r="BP491" s="64">
        <f>IFERROR(1/J491*(Y491/H491),"0")</f>
        <v>3.125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200</v>
      </c>
      <c r="Y493" s="559">
        <f>IFERROR(Y491/H491,"0")+IFERROR(Y492/H492,"0")</f>
        <v>200</v>
      </c>
      <c r="Z493" s="559">
        <f>IFERROR(IF(Z491="",0,Z491),"0")+IFERROR(IF(Z492="",0,Z492),"0")</f>
        <v>3.7960000000000003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1800</v>
      </c>
      <c r="Y494" s="559">
        <f>IFERROR(SUM(Y491:Y492),"0")</f>
        <v>1800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17549.5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17736.939999999999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18685.065996133497</v>
      </c>
      <c r="Y506" s="559">
        <f>IFERROR(SUM(BN22:BN502),"0")</f>
        <v>18885.081999999999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19485.065996133497</v>
      </c>
      <c r="Y508" s="559">
        <f>GrossWeightTotalR+PalletQtyTotalR*25</f>
        <v>19685.081999999999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3665.5136462090481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3701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36.914570000000005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348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1018.2</v>
      </c>
      <c r="E515" s="46">
        <f>IFERROR(Y89*1,"0")+IFERROR(Y90*1,"0")+IFERROR(Y91*1,"0")+IFERROR(Y95*1,"0")+IFERROR(Y96*1,"0")+IFERROR(Y97*1,"0")+IFERROR(Y98*1,"0")+IFERROR(Y99*1,"0")</f>
        <v>1711.8000000000002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1629</v>
      </c>
      <c r="G515" s="46">
        <f>IFERROR(Y130*1,"0")+IFERROR(Y131*1,"0")+IFERROR(Y135*1,"0")+IFERROR(Y136*1,"0")+IFERROR(Y140*1,"0")+IFERROR(Y141*1,"0")</f>
        <v>194.56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949.62000000000012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1748.3999999999996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295.24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321.60000000000002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562.20000000000005</v>
      </c>
      <c r="S515" s="46">
        <f>IFERROR(Y336*1,"0")+IFERROR(Y337*1,"0")+IFERROR(Y338*1,"0")</f>
        <v>772.8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5132</v>
      </c>
      <c r="U515" s="46">
        <f>IFERROR(Y369*1,"0")+IFERROR(Y370*1,"0")+IFERROR(Y371*1,"0")+IFERROR(Y375*1,"0")+IFERROR(Y379*1,"0")+IFERROR(Y380*1,"0")+IFERROR(Y384*1,"0")</f>
        <v>48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140.69999999999999</v>
      </c>
      <c r="W515" s="46">
        <f>IFERROR(Y409*1,"0")+IFERROR(Y413*1,"0")+IFERROR(Y414*1,"0")+IFERROR(Y415*1,"0")+IFERROR(Y416*1,"0")</f>
        <v>18.900000000000002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985.92000000000007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2025-08-13T09:19:41Z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