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270DF5-08A4-4D2A-A97B-138B26721E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P476" i="1" s="1"/>
  <c r="BO475" i="1"/>
  <c r="BM475" i="1"/>
  <c r="Y475" i="1"/>
  <c r="BP475" i="1" s="1"/>
  <c r="BO474" i="1"/>
  <c r="BM474" i="1"/>
  <c r="Y474" i="1"/>
  <c r="BP474" i="1" s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Z437" i="1" s="1"/>
  <c r="P437" i="1"/>
  <c r="BO436" i="1"/>
  <c r="BM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Y386" i="1" s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O318" i="1"/>
  <c r="BM318" i="1"/>
  <c r="Y318" i="1"/>
  <c r="BP318" i="1" s="1"/>
  <c r="P318" i="1"/>
  <c r="BO317" i="1"/>
  <c r="BM317" i="1"/>
  <c r="Y317" i="1"/>
  <c r="BP317" i="1" s="1"/>
  <c r="P317" i="1"/>
  <c r="BO316" i="1"/>
  <c r="BM316" i="1"/>
  <c r="Y316" i="1"/>
  <c r="Y320" i="1" s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Y314" i="1" s="1"/>
  <c r="P308" i="1"/>
  <c r="X306" i="1"/>
  <c r="X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BM22" i="1"/>
  <c r="Y22" i="1"/>
  <c r="B515" i="1" s="1"/>
  <c r="H10" i="1"/>
  <c r="A9" i="1"/>
  <c r="F10" i="1" s="1"/>
  <c r="D7" i="1"/>
  <c r="Q6" i="1"/>
  <c r="P2" i="1"/>
  <c r="Z70" i="1" l="1"/>
  <c r="BN70" i="1"/>
  <c r="Z117" i="1"/>
  <c r="BN117" i="1"/>
  <c r="Y122" i="1"/>
  <c r="Z200" i="1"/>
  <c r="BN200" i="1"/>
  <c r="Z291" i="1"/>
  <c r="BN291" i="1"/>
  <c r="Z350" i="1"/>
  <c r="BN350" i="1"/>
  <c r="Z451" i="1"/>
  <c r="BN451" i="1"/>
  <c r="X507" i="1"/>
  <c r="Z56" i="1"/>
  <c r="BN56" i="1"/>
  <c r="Z84" i="1"/>
  <c r="BN84" i="1"/>
  <c r="Z105" i="1"/>
  <c r="BN105" i="1"/>
  <c r="Z136" i="1"/>
  <c r="BN136" i="1"/>
  <c r="Z186" i="1"/>
  <c r="BN186" i="1"/>
  <c r="Z210" i="1"/>
  <c r="BN210" i="1"/>
  <c r="Z252" i="1"/>
  <c r="BN252" i="1"/>
  <c r="Z303" i="1"/>
  <c r="BN303" i="1"/>
  <c r="Z338" i="1"/>
  <c r="BN338" i="1"/>
  <c r="Z371" i="1"/>
  <c r="BN371" i="1"/>
  <c r="Z414" i="1"/>
  <c r="BN414" i="1"/>
  <c r="Z440" i="1"/>
  <c r="BN440" i="1"/>
  <c r="Z441" i="1"/>
  <c r="BN441" i="1"/>
  <c r="Z461" i="1"/>
  <c r="BN461" i="1"/>
  <c r="BP151" i="1"/>
  <c r="BN151" i="1"/>
  <c r="BP169" i="1"/>
  <c r="BN169" i="1"/>
  <c r="Z169" i="1"/>
  <c r="BP206" i="1"/>
  <c r="BN206" i="1"/>
  <c r="Z206" i="1"/>
  <c r="BP229" i="1"/>
  <c r="BN229" i="1"/>
  <c r="Z229" i="1"/>
  <c r="BP243" i="1"/>
  <c r="BN243" i="1"/>
  <c r="Z243" i="1"/>
  <c r="BP299" i="1"/>
  <c r="BN299" i="1"/>
  <c r="Z299" i="1"/>
  <c r="BP331" i="1"/>
  <c r="BN331" i="1"/>
  <c r="Z331" i="1"/>
  <c r="BP360" i="1"/>
  <c r="BN360" i="1"/>
  <c r="Z360" i="1"/>
  <c r="BP399" i="1"/>
  <c r="BN399" i="1"/>
  <c r="Z399" i="1"/>
  <c r="BP457" i="1"/>
  <c r="BN457" i="1"/>
  <c r="Z457" i="1"/>
  <c r="Y484" i="1"/>
  <c r="Y483" i="1"/>
  <c r="BP480" i="1"/>
  <c r="BN480" i="1"/>
  <c r="Z480" i="1"/>
  <c r="BP482" i="1"/>
  <c r="BN482" i="1"/>
  <c r="Z482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91" i="1"/>
  <c r="BN91" i="1"/>
  <c r="Z96" i="1"/>
  <c r="BN96" i="1"/>
  <c r="Z111" i="1"/>
  <c r="BN111" i="1"/>
  <c r="Y114" i="1"/>
  <c r="Z125" i="1"/>
  <c r="BN125" i="1"/>
  <c r="Z151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Y271" i="1"/>
  <c r="BP268" i="1"/>
  <c r="BN268" i="1"/>
  <c r="Z268" i="1"/>
  <c r="BP311" i="1"/>
  <c r="BN311" i="1"/>
  <c r="Z311" i="1"/>
  <c r="BP346" i="1"/>
  <c r="BN346" i="1"/>
  <c r="Z346" i="1"/>
  <c r="BP391" i="1"/>
  <c r="BN391" i="1"/>
  <c r="Z391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5" i="1"/>
  <c r="BN445" i="1"/>
  <c r="Z445" i="1"/>
  <c r="BP467" i="1"/>
  <c r="BN467" i="1"/>
  <c r="Z467" i="1"/>
  <c r="BP481" i="1"/>
  <c r="BN481" i="1"/>
  <c r="Z481" i="1"/>
  <c r="I515" i="1"/>
  <c r="Y172" i="1"/>
  <c r="Y489" i="1"/>
  <c r="Y59" i="1"/>
  <c r="Y333" i="1"/>
  <c r="BP329" i="1"/>
  <c r="BN329" i="1"/>
  <c r="Z329" i="1"/>
  <c r="BP344" i="1"/>
  <c r="BN344" i="1"/>
  <c r="Z344" i="1"/>
  <c r="Y356" i="1"/>
  <c r="BP354" i="1"/>
  <c r="BN354" i="1"/>
  <c r="Z354" i="1"/>
  <c r="Y377" i="1"/>
  <c r="Y376" i="1"/>
  <c r="BP375" i="1"/>
  <c r="BN375" i="1"/>
  <c r="Z375" i="1"/>
  <c r="Z376" i="1" s="1"/>
  <c r="Y381" i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3" i="1"/>
  <c r="BN443" i="1"/>
  <c r="Z443" i="1"/>
  <c r="Y463" i="1"/>
  <c r="BP455" i="1"/>
  <c r="BN455" i="1"/>
  <c r="Z455" i="1"/>
  <c r="BP465" i="1"/>
  <c r="BN465" i="1"/>
  <c r="Z465" i="1"/>
  <c r="BP492" i="1"/>
  <c r="BN492" i="1"/>
  <c r="Z492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F515" i="1"/>
  <c r="Z107" i="1"/>
  <c r="BN107" i="1"/>
  <c r="Y115" i="1"/>
  <c r="Z113" i="1"/>
  <c r="BN113" i="1"/>
  <c r="Y121" i="1"/>
  <c r="Z119" i="1"/>
  <c r="BN119" i="1"/>
  <c r="Z130" i="1"/>
  <c r="BN130" i="1"/>
  <c r="Y133" i="1"/>
  <c r="Z140" i="1"/>
  <c r="BN140" i="1"/>
  <c r="BP140" i="1"/>
  <c r="Y143" i="1"/>
  <c r="H515" i="1"/>
  <c r="Y154" i="1"/>
  <c r="Z163" i="1"/>
  <c r="BN163" i="1"/>
  <c r="Z167" i="1"/>
  <c r="BN167" i="1"/>
  <c r="Z175" i="1"/>
  <c r="BN175" i="1"/>
  <c r="J515" i="1"/>
  <c r="Z190" i="1"/>
  <c r="BN190" i="1"/>
  <c r="BP190" i="1"/>
  <c r="Y193" i="1"/>
  <c r="Y203" i="1"/>
  <c r="Z198" i="1"/>
  <c r="BN198" i="1"/>
  <c r="Z202" i="1"/>
  <c r="BN202" i="1"/>
  <c r="Y215" i="1"/>
  <c r="Z208" i="1"/>
  <c r="BN208" i="1"/>
  <c r="Z212" i="1"/>
  <c r="BN212" i="1"/>
  <c r="Z218" i="1"/>
  <c r="BN218" i="1"/>
  <c r="BP218" i="1"/>
  <c r="Y221" i="1"/>
  <c r="K515" i="1"/>
  <c r="Z227" i="1"/>
  <c r="BN227" i="1"/>
  <c r="Y248" i="1"/>
  <c r="Z245" i="1"/>
  <c r="BN245" i="1"/>
  <c r="Y257" i="1"/>
  <c r="Z254" i="1"/>
  <c r="BN254" i="1"/>
  <c r="Z262" i="1"/>
  <c r="BN262" i="1"/>
  <c r="Z263" i="1"/>
  <c r="BN263" i="1"/>
  <c r="Z270" i="1"/>
  <c r="BN270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Y296" i="1"/>
  <c r="Z293" i="1"/>
  <c r="BN293" i="1"/>
  <c r="Y306" i="1"/>
  <c r="Z301" i="1"/>
  <c r="BN301" i="1"/>
  <c r="Z309" i="1"/>
  <c r="BN309" i="1"/>
  <c r="Z317" i="1"/>
  <c r="BN317" i="1"/>
  <c r="Z322" i="1"/>
  <c r="BN322" i="1"/>
  <c r="BP322" i="1"/>
  <c r="Z323" i="1"/>
  <c r="BN323" i="1"/>
  <c r="Y326" i="1"/>
  <c r="BP336" i="1"/>
  <c r="BN336" i="1"/>
  <c r="Z336" i="1"/>
  <c r="BP348" i="1"/>
  <c r="BN348" i="1"/>
  <c r="Z348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Y405" i="1"/>
  <c r="BP403" i="1"/>
  <c r="BN403" i="1"/>
  <c r="Z403" i="1"/>
  <c r="BP434" i="1"/>
  <c r="BN434" i="1"/>
  <c r="Z434" i="1"/>
  <c r="BP438" i="1"/>
  <c r="BN438" i="1"/>
  <c r="Z438" i="1"/>
  <c r="BP449" i="1"/>
  <c r="BN449" i="1"/>
  <c r="Z449" i="1"/>
  <c r="BP459" i="1"/>
  <c r="BN459" i="1"/>
  <c r="Z459" i="1"/>
  <c r="Y494" i="1"/>
  <c r="Y493" i="1"/>
  <c r="BP491" i="1"/>
  <c r="BN491" i="1"/>
  <c r="Z491" i="1"/>
  <c r="Z493" i="1" s="1"/>
  <c r="Y332" i="1"/>
  <c r="Y339" i="1"/>
  <c r="Y351" i="1"/>
  <c r="Y357" i="1"/>
  <c r="Y372" i="1"/>
  <c r="Y382" i="1"/>
  <c r="V515" i="1"/>
  <c r="Y406" i="1"/>
  <c r="W515" i="1"/>
  <c r="Y417" i="1"/>
  <c r="Y452" i="1"/>
  <c r="Y478" i="1"/>
  <c r="Y49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33" i="1"/>
  <c r="C515" i="1"/>
  <c r="Z42" i="1"/>
  <c r="BN42" i="1"/>
  <c r="BP42" i="1"/>
  <c r="Y45" i="1"/>
  <c r="D515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BN112" i="1"/>
  <c r="BP112" i="1"/>
  <c r="Z118" i="1"/>
  <c r="BN118" i="1"/>
  <c r="BP118" i="1"/>
  <c r="Z120" i="1"/>
  <c r="BN120" i="1"/>
  <c r="Z124" i="1"/>
  <c r="BN124" i="1"/>
  <c r="BP124" i="1"/>
  <c r="Y127" i="1"/>
  <c r="G515" i="1"/>
  <c r="Z131" i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BN185" i="1"/>
  <c r="BP185" i="1"/>
  <c r="Y188" i="1"/>
  <c r="Z191" i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BN207" i="1"/>
  <c r="Z209" i="1"/>
  <c r="BN209" i="1"/>
  <c r="Z211" i="1"/>
  <c r="BN211" i="1"/>
  <c r="Z213" i="1"/>
  <c r="BN213" i="1"/>
  <c r="Y216" i="1"/>
  <c r="Z219" i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BN244" i="1"/>
  <c r="Z246" i="1"/>
  <c r="BN246" i="1"/>
  <c r="Y247" i="1"/>
  <c r="Z251" i="1"/>
  <c r="BN251" i="1"/>
  <c r="BP251" i="1"/>
  <c r="Z253" i="1"/>
  <c r="BN253" i="1"/>
  <c r="BP255" i="1"/>
  <c r="BN255" i="1"/>
  <c r="Z255" i="1"/>
  <c r="M515" i="1"/>
  <c r="Y265" i="1"/>
  <c r="BP260" i="1"/>
  <c r="BN260" i="1"/>
  <c r="Z260" i="1"/>
  <c r="Y264" i="1"/>
  <c r="BP269" i="1"/>
  <c r="BN269" i="1"/>
  <c r="Z269" i="1"/>
  <c r="H9" i="1"/>
  <c r="A10" i="1"/>
  <c r="F9" i="1"/>
  <c r="J9" i="1"/>
  <c r="Y24" i="1"/>
  <c r="Y108" i="1"/>
  <c r="Y148" i="1"/>
  <c r="Y160" i="1"/>
  <c r="Y187" i="1"/>
  <c r="Y232" i="1"/>
  <c r="L515" i="1"/>
  <c r="Y256" i="1"/>
  <c r="BP261" i="1"/>
  <c r="BN261" i="1"/>
  <c r="Z261" i="1"/>
  <c r="O515" i="1"/>
  <c r="Y272" i="1"/>
  <c r="Y277" i="1"/>
  <c r="Y286" i="1"/>
  <c r="R515" i="1"/>
  <c r="Z290" i="1"/>
  <c r="BN290" i="1"/>
  <c r="BP290" i="1"/>
  <c r="Z292" i="1"/>
  <c r="BN292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Y305" i="1"/>
  <c r="Z308" i="1"/>
  <c r="BN308" i="1"/>
  <c r="BP308" i="1"/>
  <c r="Z310" i="1"/>
  <c r="BN310" i="1"/>
  <c r="Z312" i="1"/>
  <c r="BN312" i="1"/>
  <c r="Y313" i="1"/>
  <c r="Z316" i="1"/>
  <c r="BN316" i="1"/>
  <c r="BP316" i="1"/>
  <c r="Z318" i="1"/>
  <c r="BN318" i="1"/>
  <c r="Y319" i="1"/>
  <c r="Z324" i="1"/>
  <c r="BN324" i="1"/>
  <c r="BP324" i="1"/>
  <c r="Z330" i="1"/>
  <c r="BN330" i="1"/>
  <c r="BP330" i="1"/>
  <c r="S515" i="1"/>
  <c r="Z337" i="1"/>
  <c r="BN337" i="1"/>
  <c r="BP337" i="1"/>
  <c r="Y340" i="1"/>
  <c r="T515" i="1"/>
  <c r="Z345" i="1"/>
  <c r="BN345" i="1"/>
  <c r="BP345" i="1"/>
  <c r="Z347" i="1"/>
  <c r="BN347" i="1"/>
  <c r="Z349" i="1"/>
  <c r="BN349" i="1"/>
  <c r="Y352" i="1"/>
  <c r="Z355" i="1"/>
  <c r="Z356" i="1" s="1"/>
  <c r="BN355" i="1"/>
  <c r="BP355" i="1"/>
  <c r="Z359" i="1"/>
  <c r="BN359" i="1"/>
  <c r="BP359" i="1"/>
  <c r="Y362" i="1"/>
  <c r="U515" i="1"/>
  <c r="Z370" i="1"/>
  <c r="BN370" i="1"/>
  <c r="BP370" i="1"/>
  <c r="Y373" i="1"/>
  <c r="Z380" i="1"/>
  <c r="BN380" i="1"/>
  <c r="BP380" i="1"/>
  <c r="Z384" i="1"/>
  <c r="Z385" i="1" s="1"/>
  <c r="BN384" i="1"/>
  <c r="BP384" i="1"/>
  <c r="Y385" i="1"/>
  <c r="Z390" i="1"/>
  <c r="BN390" i="1"/>
  <c r="BP390" i="1"/>
  <c r="Z392" i="1"/>
  <c r="BN392" i="1"/>
  <c r="Z394" i="1"/>
  <c r="BN394" i="1"/>
  <c r="Z396" i="1"/>
  <c r="BN396" i="1"/>
  <c r="Z398" i="1"/>
  <c r="BN398" i="1"/>
  <c r="Y401" i="1"/>
  <c r="Z404" i="1"/>
  <c r="BN404" i="1"/>
  <c r="BP404" i="1"/>
  <c r="Z409" i="1"/>
  <c r="Z410" i="1" s="1"/>
  <c r="BN409" i="1"/>
  <c r="BP409" i="1"/>
  <c r="Y410" i="1"/>
  <c r="Z413" i="1"/>
  <c r="BN413" i="1"/>
  <c r="BP413" i="1"/>
  <c r="Z415" i="1"/>
  <c r="BN415" i="1"/>
  <c r="Y418" i="1"/>
  <c r="Y423" i="1"/>
  <c r="Y428" i="1"/>
  <c r="Z515" i="1"/>
  <c r="Y447" i="1"/>
  <c r="Z433" i="1"/>
  <c r="BN433" i="1"/>
  <c r="Z436" i="1"/>
  <c r="BN436" i="1"/>
  <c r="BP437" i="1"/>
  <c r="BN437" i="1"/>
  <c r="BP439" i="1"/>
  <c r="BN439" i="1"/>
  <c r="Z439" i="1"/>
  <c r="BP444" i="1"/>
  <c r="BN444" i="1"/>
  <c r="Z444" i="1"/>
  <c r="Y453" i="1"/>
  <c r="BP456" i="1"/>
  <c r="BN456" i="1"/>
  <c r="Z456" i="1"/>
  <c r="BP460" i="1"/>
  <c r="BN460" i="1"/>
  <c r="Z460" i="1"/>
  <c r="Y468" i="1"/>
  <c r="Y400" i="1"/>
  <c r="Y411" i="1"/>
  <c r="BP442" i="1"/>
  <c r="BN442" i="1"/>
  <c r="Z442" i="1"/>
  <c r="Y446" i="1"/>
  <c r="BP450" i="1"/>
  <c r="BN450" i="1"/>
  <c r="Z450" i="1"/>
  <c r="Z452" i="1" s="1"/>
  <c r="BP458" i="1"/>
  <c r="BN458" i="1"/>
  <c r="Z458" i="1"/>
  <c r="Y462" i="1"/>
  <c r="BP466" i="1"/>
  <c r="BN466" i="1"/>
  <c r="Z466" i="1"/>
  <c r="Y469" i="1"/>
  <c r="Z473" i="1"/>
  <c r="BN473" i="1"/>
  <c r="BP473" i="1"/>
  <c r="Z474" i="1"/>
  <c r="BN474" i="1"/>
  <c r="Z475" i="1"/>
  <c r="BN475" i="1"/>
  <c r="Z476" i="1"/>
  <c r="BN476" i="1"/>
  <c r="Y477" i="1"/>
  <c r="Z486" i="1"/>
  <c r="BN486" i="1"/>
  <c r="BP486" i="1"/>
  <c r="Z487" i="1"/>
  <c r="BN487" i="1"/>
  <c r="Y488" i="1"/>
  <c r="Z496" i="1"/>
  <c r="BN496" i="1"/>
  <c r="BP496" i="1"/>
  <c r="Z497" i="1"/>
  <c r="BN497" i="1"/>
  <c r="Y498" i="1"/>
  <c r="Y504" i="1"/>
  <c r="AA515" i="1"/>
  <c r="Z502" i="1"/>
  <c r="Z503" i="1" s="1"/>
  <c r="BN502" i="1"/>
  <c r="BP502" i="1"/>
  <c r="Y503" i="1"/>
  <c r="Z247" i="1" l="1"/>
  <c r="Z468" i="1"/>
  <c r="Z405" i="1"/>
  <c r="Z361" i="1"/>
  <c r="Z339" i="1"/>
  <c r="Z271" i="1"/>
  <c r="Z187" i="1"/>
  <c r="Z126" i="1"/>
  <c r="Z44" i="1"/>
  <c r="Z446" i="1"/>
  <c r="Z326" i="1"/>
  <c r="Z132" i="1"/>
  <c r="Z381" i="1"/>
  <c r="Z483" i="1"/>
  <c r="Z400" i="1"/>
  <c r="Z332" i="1"/>
  <c r="Z256" i="1"/>
  <c r="Z220" i="1"/>
  <c r="Z192" i="1"/>
  <c r="Z177" i="1"/>
  <c r="Z171" i="1"/>
  <c r="Z153" i="1"/>
  <c r="Z121" i="1"/>
  <c r="Z114" i="1"/>
  <c r="Z108" i="1"/>
  <c r="Z100" i="1"/>
  <c r="Z92" i="1"/>
  <c r="Z80" i="1"/>
  <c r="Z58" i="1"/>
  <c r="Z498" i="1"/>
  <c r="Z488" i="1"/>
  <c r="Z477" i="1"/>
  <c r="Z462" i="1"/>
  <c r="Z372" i="1"/>
  <c r="Z351" i="1"/>
  <c r="Z295" i="1"/>
  <c r="Z215" i="1"/>
  <c r="Y505" i="1"/>
  <c r="Z264" i="1"/>
  <c r="Y507" i="1"/>
  <c r="Z417" i="1"/>
  <c r="Z319" i="1"/>
  <c r="Z313" i="1"/>
  <c r="Z305" i="1"/>
  <c r="Z231" i="1"/>
  <c r="Z203" i="1"/>
  <c r="Z65" i="1"/>
  <c r="Z32" i="1"/>
  <c r="Y509" i="1"/>
  <c r="Y506" i="1"/>
  <c r="Z510" i="1" l="1"/>
  <c r="Y508" i="1"/>
</calcChain>
</file>

<file path=xl/sharedStrings.xml><?xml version="1.0" encoding="utf-8"?>
<sst xmlns="http://schemas.openxmlformats.org/spreadsheetml/2006/main" count="2244" uniqueCount="809">
  <si>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</si>
  <si>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</si>
  <si>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</si>
  <si>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</si>
  <si>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</si>
  <si>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</si>
  <si>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</si>
  <si>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</si>
  <si>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</si>
  <si>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</si>
  <si>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</si>
  <si>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</si>
  <si>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</si>
  <si>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</si>
  <si>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</si>
  <si>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</si>
  <si>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</si>
  <si>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</si>
  <si>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</si>
  <si>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</si>
  <si>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</si>
  <si>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</si>
  <si>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</si>
  <si>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</si>
  <si>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</si>
  <si>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</si>
  <si>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</si>
  <si>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</si>
  <si>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</si>
  <si>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</si>
  <si>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</si>
  <si>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</si>
  <si>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</si>
  <si>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</si>
  <si>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</si>
  <si>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</si>
  <si>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</si>
  <si>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</si>
  <si>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</si>
  <si>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</si>
  <si>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</si>
  <si>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</si>
  <si>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</si>
  <si>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</si>
  <si>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</si>
  <si>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</si>
  <si>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</si>
  <si>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</si>
  <si>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</si>
  <si>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</si>
  <si>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</si>
  <si>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</si>
  <si>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</si>
  <si>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</si>
  <si>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</si>
  <si>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</si>
  <si>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</si>
  <si>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</si>
  <si>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</si>
  <si>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</si>
  <si>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</si>
  <si>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</si>
  <si>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</si>
  <si>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</si>
  <si>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</si>
  <si>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</si>
  <si>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</si>
  <si>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</si>
  <si>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</si>
  <si>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</si>
  <si>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</si>
  <si>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</si>
  <si>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</si>
  <si>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</si>
  <si>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</si>
  <si>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</si>
  <si>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</si>
  <si>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</si>
  <si>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</si>
  <si>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</si>
  <si>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</si>
  <si>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</si>
  <si>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</si>
  <si>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</si>
  <si>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</si>
  <si>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</si>
  <si>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</si>
  <si>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</si>
  <si>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</si>
  <si>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</si>
  <si>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</si>
  <si>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</si>
  <si>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</si>
  <si>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</si>
  <si>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</si>
  <si>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</si>
  <si>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</si>
  <si>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</si>
  <si>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</si>
  <si>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</si>
  <si>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</si>
  <si>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</si>
  <si>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</si>
  <si>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</si>
  <si>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</si>
  <si>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</si>
  <si>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</si>
  <si>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</si>
  <si>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</si>
  <si>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</si>
  <si>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</si>
  <si>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</si>
  <si>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</si>
  <si>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</si>
  <si>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</si>
  <si>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</si>
  <si>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</si>
  <si>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</si>
  <si>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</si>
  <si>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</si>
  <si>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</si>
  <si>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</si>
  <si>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</si>
  <si>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</si>
  <si>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</si>
  <si>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</si>
  <si>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</si>
  <si>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</si>
  <si>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</si>
  <si>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</si>
  <si>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</si>
  <si>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</si>
  <si>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</si>
  <si>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</si>
  <si>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</si>
  <si>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</si>
  <si>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</si>
  <si>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</si>
  <si>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</si>
  <si>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</si>
  <si>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</si>
  <si>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</si>
  <si>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</si>
  <si>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</si>
  <si>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</si>
  <si>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</si>
  <si>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</si>
  <si>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</si>
  <si>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</si>
  <si>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</si>
  <si>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</si>
  <si>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</si>
  <si>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</si>
  <si>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</si>
  <si>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</si>
  <si>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</si>
  <si>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</si>
  <si>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</si>
  <si>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</si>
  <si>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</si>
  <si>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</si>
  <si>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</si>
  <si>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</si>
  <si>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</si>
  <si>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</si>
  <si>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</si>
  <si>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</si>
  <si>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</si>
  <si>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</si>
  <si>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</si>
  <si>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</si>
  <si>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</si>
  <si>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</si>
  <si>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</si>
  <si>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</si>
  <si>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</si>
  <si>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</si>
  <si>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</si>
  <si>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</si>
  <si>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</si>
  <si>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</si>
  <si>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</si>
  <si>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</si>
  <si>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</si>
  <si>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</si>
  <si>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</si>
  <si>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</si>
  <si>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</si>
  <si>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</si>
  <si>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</si>
  <si>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</si>
  <si>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</si>
  <si>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</si>
  <si>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</si>
  <si>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</si>
  <si>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</si>
  <si>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</si>
  <si>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</si>
  <si>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</si>
  <si>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</si>
  <si>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</si>
  <si>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</si>
  <si>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</si>
  <si>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</si>
  <si>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</si>
  <si>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</si>
  <si>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</si>
  <si>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</si>
  <si>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</si>
  <si>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</si>
  <si>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</si>
  <si>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</si>
  <si>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</si>
  <si>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</si>
  <si>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</si>
  <si>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</si>
  <si>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</si>
  <si>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</si>
  <si>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</si>
  <si>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</si>
  <si>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</si>
  <si>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</si>
  <si>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</si>
  <si>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</si>
  <si>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</si>
  <si>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</si>
  <si>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</si>
  <si>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</si>
  <si>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</si>
  <si>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</si>
  <si>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</si>
  <si>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</si>
  <si>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</si>
  <si>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</si>
  <si>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</si>
  <si>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</si>
  <si>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</si>
  <si>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</si>
  <si>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</si>
  <si>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</si>
  <si>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</si>
  <si>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</si>
  <si>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</si>
  <si>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</si>
  <si>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</si>
  <si>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</si>
  <si>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</si>
  <si>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</si>
  <si>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</si>
  <si>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</si>
  <si>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</si>
  <si>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</si>
  <si>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</si>
  <si>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</si>
  <si>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</si>
  <si>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</si>
  <si>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</si>
  <si>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</si>
  <si>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</si>
  <si>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</si>
  <si>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</si>
  <si>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</si>
  <si>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</si>
  <si>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</si>
  <si>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</si>
  <si>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</si>
  <si>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</si>
  <si>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</si>
  <si>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</si>
  <si>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</si>
  <si>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</si>
  <si>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</si>
  <si>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</si>
  <si>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</si>
  <si>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</si>
  <si>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</si>
  <si>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</si>
  <si>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</si>
  <si>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</si>
  <si>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</si>
  <si>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</si>
  <si>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</si>
  <si>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</si>
  <si>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</si>
  <si>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</si>
  <si>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</si>
  <si>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</si>
  <si>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</si>
  <si>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</si>
  <si>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</si>
  <si>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</si>
  <si>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</si>
  <si>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</si>
  <si>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</si>
  <si>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</si>
  <si>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</si>
  <si>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</si>
  <si>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</si>
  <si>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</si>
  <si>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</si>
  <si>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</si>
  <si>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</si>
  <si>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</si>
  <si>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</si>
  <si>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</si>
  <si>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</si>
  <si>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</si>
  <si>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</si>
  <si>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</si>
  <si>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</si>
  <si>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</si>
  <si>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</si>
  <si>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</si>
  <si>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</si>
  <si>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</si>
  <si>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</si>
  <si>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</si>
  <si>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</si>
  <si>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</si>
  <si>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</si>
  <si>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</si>
  <si>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</si>
  <si>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</si>
  <si>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</si>
  <si>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</si>
  <si>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</si>
  <si>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</si>
  <si>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</si>
  <si>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</si>
  <si>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</si>
  <si>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</si>
  <si>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</si>
  <si>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</si>
  <si>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</si>
  <si>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</si>
  <si>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</si>
  <si>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</si>
  <si>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</si>
  <si>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</si>
  <si>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</si>
  <si>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</si>
  <si>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</si>
  <si>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</si>
  <si>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</si>
  <si>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</si>
  <si>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</si>
  <si>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</si>
  <si>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</si>
  <si>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</si>
  <si>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</si>
  <si>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</si>
  <si>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</si>
  <si>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</si>
  <si>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</si>
  <si>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</si>
  <si>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</si>
  <si>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</si>
  <si>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</si>
  <si>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</si>
  <si>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</si>
  <si>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</si>
  <si>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</si>
  <si>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</si>
  <si>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</si>
  <si>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</si>
  <si>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</si>
  <si>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</si>
  <si>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</si>
  <si>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</si>
  <si>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</si>
  <si>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</si>
  <si>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</si>
  <si>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</si>
  <si>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</si>
  <si>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</si>
  <si>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</si>
  <si>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</si>
  <si>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</si>
  <si>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</si>
  <si>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</si>
  <si>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</si>
  <si>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</si>
  <si>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</si>
  <si>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</si>
  <si>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</si>
  <si>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</si>
  <si>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</si>
  <si>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</si>
  <si>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</si>
  <si>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</si>
  <si>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</si>
  <si>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</si>
  <si>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</si>
  <si>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</si>
  <si>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</si>
  <si>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</si>
  <si>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</si>
  <si>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</si>
  <si>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</si>
  <si>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</si>
  <si>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</si>
  <si>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</si>
  <si>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</si>
  <si>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</si>
  <si>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</si>
  <si>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</si>
  <si>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</si>
  <si>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</si>
  <si>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</si>
  <si>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</si>
  <si>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</si>
  <si>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</si>
  <si>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</si>
  <si>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</si>
  <si>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</si>
  <si>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</si>
  <si>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</si>
  <si>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</si>
  <si>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</si>
  <si>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</si>
  <si>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</si>
  <si>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</si>
  <si>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</si>
  <si>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</si>
  <si>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</si>
  <si>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</si>
  <si>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</si>
  <si>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</si>
  <si>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</si>
  <si>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</si>
  <si>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</si>
  <si>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</si>
  <si>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</si>
  <si>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</si>
  <si>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</si>
  <si>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</si>
  <si>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</si>
  <si>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</si>
  <si>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</si>
  <si>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</si>
  <si>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</si>
  <si>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</si>
  <si>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</si>
  <si>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</si>
  <si>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</si>
  <si>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</si>
  <si>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</si>
  <si>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</si>
  <si>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</si>
  <si>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</si>
  <si>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</si>
  <si>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</si>
  <si>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</si>
  <si>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</si>
  <si>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</si>
  <si>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</si>
  <si>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</si>
  <si>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</si>
  <si>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</si>
  <si>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</si>
  <si>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</si>
  <si>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</si>
  <si>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</si>
  <si>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</si>
  <si>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</si>
  <si>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</si>
  <si>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</si>
  <si>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</si>
  <si>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</si>
  <si>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</si>
  <si>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</si>
  <si>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</si>
  <si>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</si>
  <si>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</si>
  <si>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</si>
  <si>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</si>
  <si>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</si>
  <si>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</si>
  <si>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</si>
  <si>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</si>
  <si>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</si>
  <si>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</si>
  <si>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</si>
  <si>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</si>
  <si>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</si>
  <si>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</si>
  <si>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</si>
  <si>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</si>
  <si>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</si>
  <si>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</si>
  <si>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</si>
  <si>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</si>
  <si>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</si>
  <si>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</si>
  <si>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</si>
  <si>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</si>
  <si>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</si>
  <si>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</si>
  <si>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</si>
  <si>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</si>
  <si>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</si>
  <si>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</si>
  <si>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</si>
  <si>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</si>
  <si>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</si>
  <si>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</si>
  <si>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</si>
  <si>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</si>
  <si>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</si>
  <si>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</si>
  <si>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</si>
  <si>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</si>
  <si>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</si>
  <si>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</si>
  <si>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</si>
  <si>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</si>
  <si>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</si>
  <si>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</si>
  <si>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</si>
  <si>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</si>
  <si>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</si>
  <si>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</si>
  <si>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</si>
  <si>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</si>
  <si>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</si>
  <si>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</si>
  <si>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</si>
  <si>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</si>
  <si>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</si>
  <si>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</si>
  <si>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</si>
  <si>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</si>
  <si>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</si>
  <si>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</si>
  <si>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</si>
  <si>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</si>
  <si>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</si>
  <si>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</si>
  <si>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</si>
  <si>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</si>
  <si>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</si>
  <si>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</si>
  <si>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</si>
  <si>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</si>
  <si>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</si>
  <si>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</si>
  <si>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</si>
  <si>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</si>
  <si>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</si>
  <si>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</si>
  <si>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</si>
  <si>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</si>
  <si>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</si>
  <si>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</si>
  <si>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</si>
  <si>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</si>
  <si>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</si>
  <si>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</si>
  <si>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</si>
  <si>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</si>
  <si>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</si>
  <si>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</si>
  <si>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</si>
  <si>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</si>
  <si>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</si>
  <si>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</si>
  <si>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</si>
  <si>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</si>
  <si>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</si>
  <si>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</si>
  <si>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</si>
  <si>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</si>
  <si>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</si>
  <si>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</si>
  <si>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</si>
  <si>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</si>
  <si>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</si>
  <si>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</si>
  <si>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</si>
  <si>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</si>
  <si>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</si>
  <si>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</si>
  <si>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</si>
  <si>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</si>
  <si>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</si>
  <si>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</si>
  <si>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</si>
  <si>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</si>
  <si>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</si>
  <si>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</si>
  <si>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</si>
  <si>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</si>
  <si>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</si>
  <si>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</si>
  <si>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</si>
  <si>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</si>
  <si>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</si>
  <si>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</si>
  <si>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</si>
  <si>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</si>
  <si>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</si>
  <si>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</si>
  <si>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</si>
  <si>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</si>
  <si>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</si>
  <si>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</si>
  <si>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</si>
  <si>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</si>
  <si>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</si>
  <si>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</si>
  <si>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</si>
  <si>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</si>
  <si>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</si>
  <si>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</si>
  <si>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</si>
  <si>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</si>
  <si>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</si>
  <si>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</si>
  <si>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</si>
  <si>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</si>
  <si>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</si>
  <si>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</si>
  <si>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</si>
  <si>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</si>
  <si>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</si>
  <si>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</si>
  <si>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</si>
  <si>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</si>
  <si>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</si>
  <si>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</si>
  <si>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</si>
  <si>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</si>
  <si>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</si>
  <si>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</si>
  <si>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</si>
  <si>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</si>
  <si>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</si>
  <si>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</si>
  <si>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</si>
  <si>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</si>
  <si>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</si>
  <si>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</si>
  <si>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</si>
  <si>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</si>
  <si>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</si>
  <si>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</si>
  <si>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</si>
  <si>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</si>
  <si>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</si>
  <si>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</si>
  <si>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</si>
  <si>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</si>
  <si>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</si>
  <si>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</si>
  <si>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</si>
  <si>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</si>
  <si>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</si>
  <si>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</si>
  <si>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</si>
  <si>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</si>
  <si>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</si>
  <si>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</si>
  <si>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</si>
  <si>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</si>
  <si>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</si>
  <si>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</si>
  <si>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</si>
  <si>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</si>
  <si>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</si>
  <si>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</si>
  <si>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</si>
  <si>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</si>
  <si>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</si>
  <si>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</si>
  <si>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</si>
  <si>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</si>
  <si>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</si>
  <si>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</si>
  <si>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</si>
  <si>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</si>
  <si>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</si>
  <si>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</si>
  <si>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</si>
  <si>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</si>
  <si>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</si>
  <si>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</si>
  <si>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</si>
  <si>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</si>
  <si>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</si>
  <si>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</si>
  <si>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</si>
  <si>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</si>
  <si>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</si>
  <si>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</si>
  <si>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</si>
  <si>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</si>
  <si>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</si>
  <si>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</si>
  <si>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</si>
  <si>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</si>
  <si>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</si>
  <si>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</si>
  <si>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</si>
  <si>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</si>
  <si>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</si>
  <si>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</si>
  <si>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</si>
  <si>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</si>
  <si>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</si>
  <si>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</si>
  <si>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</si>
  <si>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</si>
  <si>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</si>
  <si>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</si>
  <si>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</si>
  <si>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</si>
  <si>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</si>
  <si>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</si>
  <si>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</si>
  <si>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</si>
  <si>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</si>
  <si>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</si>
  <si>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</si>
  <si>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</si>
  <si>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</si>
  <si>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</si>
  <si>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</si>
  <si>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</si>
  <si>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</si>
  <si>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</si>
  <si>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</si>
  <si>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</si>
  <si>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</si>
  <si>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</si>
  <si>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</si>
  <si>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</si>
  <si>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</si>
  <si>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</si>
  <si>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</si>
  <si>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</si>
  <si>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</si>
  <si>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</si>
  <si>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</si>
  <si>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</si>
  <si>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</si>
  <si>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</si>
  <si>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</si>
  <si>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</si>
  <si>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</si>
  <si>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</si>
  <si>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</si>
  <si>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</si>
  <si>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</si>
  <si>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</si>
  <si>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</si>
  <si>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</si>
  <si>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</si>
  <si>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</si>
  <si>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</si>
  <si>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</si>
  <si>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</si>
  <si>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</si>
  <si>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</si>
  <si>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</si>
  <si>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</si>
  <si>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</si>
  <si>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</si>
  <si>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</si>
  <si>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</si>
  <si>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</si>
  <si>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</si>
  <si>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</si>
  <si>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</si>
  <si>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</si>
  <si>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</si>
  <si>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</si>
  <si>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</si>
  <si>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</si>
  <si>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</si>
  <si>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</si>
  <si>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</si>
  <si>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</si>
  <si>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</si>
  <si>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</si>
  <si>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</si>
  <si>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</si>
  <si>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</si>
  <si>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</si>
  <si>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</si>
  <si>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</si>
  <si>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</si>
  <si>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</si>
  <si>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</si>
  <si>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</si>
  <si>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</si>
  <si>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</si>
  <si>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</si>
  <si>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</si>
  <si>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</si>
  <si>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</si>
  <si>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</si>
  <si>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</si>
  <si>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</si>
  <si>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</si>
  <si>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</si>
  <si>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</si>
  <si>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</si>
  <si>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</si>
  <si>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 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</si>
</sst>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45884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Пятница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680</v>
      </c>
      <c r="Y42" s="558">
        <f>IFERROR(IF(X42="",0,CEILING((X42/$H42),1)*$H42),"")</f>
        <v>680</v>
      </c>
      <c r="Z42" s="36">
        <f>IFERROR(IF(Y42=0,"",ROUNDUP(Y42/H42,0)*0.00902),"")</f>
        <v>1.5334000000000001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715.7</v>
      </c>
      <c r="BN42" s="64">
        <f>IFERROR(Y42*I42/H42,"0")</f>
        <v>715.7</v>
      </c>
      <c r="BO42" s="64">
        <f>IFERROR(1/J42*(X42/H42),"0")</f>
        <v>1.2878787878787878</v>
      </c>
      <c r="BP42" s="64">
        <f>IFERROR(1/J42*(Y42/H42),"0")</f>
        <v>1.2878787878787878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170</v>
      </c>
      <c r="Y44" s="559">
        <f>IFERROR(Y41/H41,"0")+IFERROR(Y42/H42,"0")+IFERROR(Y43/H43,"0")</f>
        <v>170</v>
      </c>
      <c r="Z44" s="559">
        <f>IFERROR(IF(Z41="",0,Z41),"0")+IFERROR(IF(Z42="",0,Z42),"0")+IFERROR(IF(Z43="",0,Z43),"0")</f>
        <v>1.5334000000000001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680</v>
      </c>
      <c r="Y45" s="559">
        <f>IFERROR(SUM(Y41:Y43),"0")</f>
        <v>680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675</v>
      </c>
      <c r="Y57" s="558">
        <f t="shared" si="6"/>
        <v>675</v>
      </c>
      <c r="Z57" s="36">
        <f>IFERROR(IF(Y57=0,"",ROUNDUP(Y57/H57,0)*0.00902),"")</f>
        <v>1.353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706.5</v>
      </c>
      <c r="BN57" s="64">
        <f t="shared" si="8"/>
        <v>706.5</v>
      </c>
      <c r="BO57" s="64">
        <f t="shared" si="9"/>
        <v>1.1363636363636365</v>
      </c>
      <c r="BP57" s="64">
        <f t="shared" si="10"/>
        <v>1.1363636363636365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150</v>
      </c>
      <c r="Y58" s="559">
        <f>IFERROR(Y52/H52,"0")+IFERROR(Y53/H53,"0")+IFERROR(Y54/H54,"0")+IFERROR(Y55/H55,"0")+IFERROR(Y56/H56,"0")+IFERROR(Y57/H57,"0")</f>
        <v>150</v>
      </c>
      <c r="Z58" s="559">
        <f>IFERROR(IF(Z52="",0,Z52),"0")+IFERROR(IF(Z53="",0,Z53),"0")+IFERROR(IF(Z54="",0,Z54),"0")+IFERROR(IF(Z55="",0,Z55),"0")+IFERROR(IF(Z56="",0,Z56),"0")+IFERROR(IF(Z57="",0,Z57),"0")</f>
        <v>1.353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675</v>
      </c>
      <c r="Y59" s="559">
        <f>IFERROR(SUM(Y52:Y57),"0")</f>
        <v>675</v>
      </c>
      <c r="Z59" s="37"/>
      <c r="AA59" s="560"/>
      <c r="AB59" s="560"/>
      <c r="AC59" s="560"/>
    </row>
    <row r="60" spans="1:68" ht="14.25" hidden="1" customHeight="1" x14ac:dyDescent="0.25">
      <c r="A60" s="581" t="s">
        <v>139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174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181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2"/>
      <c r="R95" s="562"/>
      <c r="S95" s="562"/>
      <c r="T95" s="563"/>
      <c r="U95" s="34"/>
      <c r="V95" s="34"/>
      <c r="W95" s="35" t="s">
        <v>70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hidden="1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hidden="1" customHeight="1" x14ac:dyDescent="0.25">
      <c r="A102" s="576" t="s">
        <v>203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139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675</v>
      </c>
      <c r="Y119" s="558">
        <f>IFERROR(IF(X119="",0,CEILING((X119/$H119),1)*$H119),"")</f>
        <v>675</v>
      </c>
      <c r="Z119" s="36">
        <f>IFERROR(IF(Y119=0,"",ROUNDUP(Y119/H119,0)*0.00651),"")</f>
        <v>1.6274999999999999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737.99999999999989</v>
      </c>
      <c r="BN119" s="64">
        <f>IFERROR(Y119*I119/H119,"0")</f>
        <v>737.99999999999989</v>
      </c>
      <c r="BO119" s="64">
        <f>IFERROR(1/J119*(X119/H119),"0")</f>
        <v>1.3736263736263736</v>
      </c>
      <c r="BP119" s="64">
        <f>IFERROR(1/J119*(Y119/H119),"0")</f>
        <v>1.3736263736263736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249.99999999999997</v>
      </c>
      <c r="Y121" s="559">
        <f>IFERROR(Y117/H117,"0")+IFERROR(Y118/H118,"0")+IFERROR(Y119/H119,"0")+IFERROR(Y120/H120,"0")</f>
        <v>249.99999999999997</v>
      </c>
      <c r="Z121" s="559">
        <f>IFERROR(IF(Z117="",0,Z117),"0")+IFERROR(IF(Z118="",0,Z118),"0")+IFERROR(IF(Z119="",0,Z119),"0")+IFERROR(IF(Z120="",0,Z120),"0")</f>
        <v>1.6274999999999999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675</v>
      </c>
      <c r="Y122" s="559">
        <f>IFERROR(SUM(Y117:Y120),"0")</f>
        <v>675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174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236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241</v>
      </c>
      <c r="B135" s="54" t="s">
        <v>242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260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261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139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298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301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139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61.2</v>
      </c>
      <c r="Y199" s="558">
        <f t="shared" si="21"/>
        <v>61.2</v>
      </c>
      <c r="Z199" s="36">
        <f>IFERROR(IF(Y199=0,"",ROUNDUP(Y199/H199,0)*0.00502),"")</f>
        <v>0.17068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65.62</v>
      </c>
      <c r="BN199" s="64">
        <f t="shared" si="23"/>
        <v>65.62</v>
      </c>
      <c r="BO199" s="64">
        <f t="shared" si="24"/>
        <v>0.14529914529914531</v>
      </c>
      <c r="BP199" s="64">
        <f t="shared" si="25"/>
        <v>0.14529914529914531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61.2</v>
      </c>
      <c r="Y201" s="558">
        <f t="shared" si="21"/>
        <v>61.2</v>
      </c>
      <c r="Z201" s="36">
        <f>IFERROR(IF(Y201=0,"",ROUNDUP(Y201/H201,0)*0.00502),"")</f>
        <v>0.17068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64.599999999999994</v>
      </c>
      <c r="BN201" s="64">
        <f t="shared" si="23"/>
        <v>64.599999999999994</v>
      </c>
      <c r="BO201" s="64">
        <f t="shared" si="24"/>
        <v>0.14529914529914531</v>
      </c>
      <c r="BP201" s="64">
        <f t="shared" si="25"/>
        <v>0.14529914529914531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68</v>
      </c>
      <c r="Y203" s="559">
        <f>IFERROR(Y195/H195,"0")+IFERROR(Y196/H196,"0")+IFERROR(Y197/H197,"0")+IFERROR(Y198/H198,"0")+IFERROR(Y199/H199,"0")+IFERROR(Y200/H200,"0")+IFERROR(Y201/H201,"0")+IFERROR(Y202/H202,"0")</f>
        <v>68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0.34136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122.4</v>
      </c>
      <c r="Y204" s="559">
        <f>IFERROR(SUM(Y195:Y202),"0")</f>
        <v>122.4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0</v>
      </c>
      <c r="Y215" s="559">
        <f>IFERROR(Y206/H206,"0")+IFERROR(Y207/H207,"0")+IFERROR(Y208/H208,"0")+IFERROR(Y209/H209,"0")+IFERROR(Y210/H210,"0")+IFERROR(Y211/H211,"0")+IFERROR(Y212/H212,"0")+IFERROR(Y213/H213,"0")+IFERROR(Y214/H214,"0")</f>
        <v>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0"/>
      <c r="AB215" s="560"/>
      <c r="AC215" s="560"/>
    </row>
    <row r="216" spans="1:68" hidden="1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0</v>
      </c>
      <c r="Y216" s="559">
        <f>IFERROR(SUM(Y206:Y214),"0")</f>
        <v>0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174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362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139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384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7" t="s">
        <v>387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389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58" t="s">
        <v>395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402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418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423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425</v>
      </c>
      <c r="B262" s="54" t="s">
        <v>426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428</v>
      </c>
      <c r="B263" s="54" t="s">
        <v>429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430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432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433</v>
      </c>
      <c r="B268" s="54" t="s">
        <v>434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436</v>
      </c>
      <c r="B269" s="54" t="s">
        <v>437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439</v>
      </c>
      <c r="B270" s="54" t="s">
        <v>440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125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127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442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443</v>
      </c>
      <c r="B275" s="54" t="s">
        <v>444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446</v>
      </c>
      <c r="B279" s="54" t="s">
        <v>447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449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450</v>
      </c>
      <c r="B284" s="54" t="s">
        <v>451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454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455</v>
      </c>
      <c r="B289" s="54" t="s">
        <v>456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458</v>
      </c>
      <c r="B290" s="54" t="s">
        <v>459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458</v>
      </c>
      <c r="B291" s="54" t="s">
        <v>461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464</v>
      </c>
      <c r="B292" s="54" t="s">
        <v>465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457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472</v>
      </c>
      <c r="B298" s="54" t="s">
        <v>473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491</v>
      </c>
      <c r="B308" s="54" t="s">
        <v>492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174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506</v>
      </c>
      <c r="B316" s="54" t="s">
        <v>507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509</v>
      </c>
      <c r="B317" s="54" t="s">
        <v>510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512</v>
      </c>
      <c r="B318" s="54" t="s">
        <v>513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hidden="1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515</v>
      </c>
      <c r="B322" s="54" t="s">
        <v>516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527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528</v>
      </c>
      <c r="B329" s="54" t="s">
        <v>529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536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537</v>
      </c>
      <c r="B336" s="54" t="s">
        <v>538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540</v>
      </c>
      <c r="B337" s="54" t="s">
        <v>541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210</v>
      </c>
      <c r="Y338" s="558">
        <f>IFERROR(IF(X338="",0,CEILING((X338/$H338),1)*$H338),"")</f>
        <v>210</v>
      </c>
      <c r="Z338" s="36">
        <f>IFERROR(IF(Y338=0,"",ROUNDUP(Y338/H338,0)*0.00651),"")</f>
        <v>0.65100000000000002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233.99999999999997</v>
      </c>
      <c r="BN338" s="64">
        <f>IFERROR(Y338*I338/H338,"0")</f>
        <v>233.99999999999997</v>
      </c>
      <c r="BO338" s="64">
        <f>IFERROR(1/J338*(X338/H338),"0")</f>
        <v>0.5494505494505495</v>
      </c>
      <c r="BP338" s="64">
        <f>IFERROR(1/J338*(Y338/H338),"0")</f>
        <v>0.5494505494505495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100</v>
      </c>
      <c r="Y339" s="559">
        <f>IFERROR(Y336/H336,"0")+IFERROR(Y337/H337,"0")+IFERROR(Y338/H338,"0")</f>
        <v>100</v>
      </c>
      <c r="Z339" s="559">
        <f>IFERROR(IF(Z336="",0,Z336),"0")+IFERROR(IF(Z337="",0,Z337),"0")+IFERROR(IF(Z338="",0,Z338),"0")</f>
        <v>0.65100000000000002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210</v>
      </c>
      <c r="Y340" s="559">
        <f>IFERROR(SUM(Y336:Y338),"0")</f>
        <v>210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546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547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60</v>
      </c>
      <c r="Y344" s="558">
        <f t="shared" ref="Y344:Y350" si="47">IFERROR(IF(X344="",0,CEILING((X344/$H344),1)*$H344),"")</f>
        <v>60</v>
      </c>
      <c r="Z344" s="36">
        <f>IFERROR(IF(Y344=0,"",ROUNDUP(Y344/H344,0)*0.02175),"")</f>
        <v>8.6999999999999994E-2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61.92</v>
      </c>
      <c r="BN344" s="64">
        <f t="shared" ref="BN344:BN350" si="49">IFERROR(Y344*I344/H344,"0")</f>
        <v>61.92</v>
      </c>
      <c r="BO344" s="64">
        <f t="shared" ref="BO344:BO350" si="50">IFERROR(1/J344*(X344/H344),"0")</f>
        <v>8.3333333333333329E-2</v>
      </c>
      <c r="BP344" s="64">
        <f t="shared" ref="BP344:BP350" si="51">IFERROR(1/J344*(Y344/H344),"0")</f>
        <v>8.3333333333333329E-2</v>
      </c>
    </row>
    <row r="345" spans="1:68" ht="27" hidden="1" customHeight="1" x14ac:dyDescent="0.25">
      <c r="A345" s="54" t="s">
        <v>551</v>
      </c>
      <c r="B345" s="54" t="s">
        <v>552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75</v>
      </c>
      <c r="Y347" s="558">
        <f t="shared" si="47"/>
        <v>75</v>
      </c>
      <c r="Z347" s="36">
        <f>IFERROR(IF(Y347=0,"",ROUNDUP(Y347/H347,0)*0.02175),"")</f>
        <v>0.10874999999999999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77.400000000000006</v>
      </c>
      <c r="BN347" s="64">
        <f t="shared" si="49"/>
        <v>77.400000000000006</v>
      </c>
      <c r="BO347" s="64">
        <f t="shared" si="50"/>
        <v>0.10416666666666666</v>
      </c>
      <c r="BP347" s="64">
        <f t="shared" si="51"/>
        <v>0.10416666666666666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565</v>
      </c>
      <c r="B350" s="54" t="s">
        <v>566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9</v>
      </c>
      <c r="Y351" s="559">
        <f>IFERROR(Y344/H344,"0")+IFERROR(Y345/H345,"0")+IFERROR(Y346/H346,"0")+IFERROR(Y347/H347,"0")+IFERROR(Y348/H348,"0")+IFERROR(Y349/H349,"0")+IFERROR(Y350/H350,"0")</f>
        <v>9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0.19574999999999998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135</v>
      </c>
      <c r="Y352" s="559">
        <f>IFERROR(SUM(Y344:Y350),"0")</f>
        <v>135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139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45</v>
      </c>
      <c r="Y354" s="558">
        <f>IFERROR(IF(X354="",0,CEILING((X354/$H354),1)*$H354),"")</f>
        <v>45</v>
      </c>
      <c r="Z354" s="36">
        <f>IFERROR(IF(Y354=0,"",ROUNDUP(Y354/H354,0)*0.02175),"")</f>
        <v>6.5250000000000002E-2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46.440000000000005</v>
      </c>
      <c r="BN354" s="64">
        <f>IFERROR(Y354*I354/H354,"0")</f>
        <v>46.440000000000005</v>
      </c>
      <c r="BO354" s="64">
        <f>IFERROR(1/J354*(X354/H354),"0")</f>
        <v>6.25E-2</v>
      </c>
      <c r="BP354" s="64">
        <f>IFERROR(1/J354*(Y354/H354),"0")</f>
        <v>6.25E-2</v>
      </c>
    </row>
    <row r="355" spans="1:68" ht="16.5" hidden="1" customHeight="1" x14ac:dyDescent="0.25">
      <c r="A355" s="54" t="s">
        <v>570</v>
      </c>
      <c r="B355" s="54" t="s">
        <v>571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3</v>
      </c>
      <c r="Y356" s="559">
        <f>IFERROR(Y354/H354,"0")+IFERROR(Y355/H355,"0")</f>
        <v>3</v>
      </c>
      <c r="Z356" s="559">
        <f>IFERROR(IF(Z354="",0,Z354),"0")+IFERROR(IF(Z355="",0,Z355),"0")</f>
        <v>6.5250000000000002E-2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45</v>
      </c>
      <c r="Y357" s="559">
        <f>IFERROR(SUM(Y354:Y355),"0")</f>
        <v>45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572</v>
      </c>
      <c r="B359" s="54" t="s">
        <v>573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174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578</v>
      </c>
      <c r="B364" s="54" t="s">
        <v>579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581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582</v>
      </c>
      <c r="B369" s="54" t="s">
        <v>583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590</v>
      </c>
      <c r="B375" s="54" t="s">
        <v>591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593</v>
      </c>
      <c r="B379" s="54" t="s">
        <v>594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596</v>
      </c>
      <c r="B380" s="54" t="s">
        <v>597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174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598</v>
      </c>
      <c r="B384" s="54" t="s">
        <v>599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601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602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603</v>
      </c>
      <c r="B390" s="54" t="s">
        <v>604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606</v>
      </c>
      <c r="B392" s="54" t="s">
        <v>609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620</v>
      </c>
      <c r="B397" s="54" t="s">
        <v>621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623</v>
      </c>
      <c r="B398" s="54" t="s">
        <v>624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628</v>
      </c>
      <c r="B403" s="54" t="s">
        <v>629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634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139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635</v>
      </c>
      <c r="B409" s="54" t="s">
        <v>636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638</v>
      </c>
      <c r="B413" s="54" t="s">
        <v>639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647</v>
      </c>
      <c r="B416" s="54" t="s">
        <v>648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649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650</v>
      </c>
      <c r="B421" s="54" t="s">
        <v>651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653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654</v>
      </c>
      <c r="B426" s="54" t="s">
        <v>655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657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657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658</v>
      </c>
      <c r="B432" s="54" t="s">
        <v>659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671</v>
      </c>
      <c r="B436" s="54" t="s">
        <v>672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677</v>
      </c>
      <c r="B438" s="54" t="s">
        <v>678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691</v>
      </c>
      <c r="B445" s="54" t="s">
        <v>693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idden="1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hidden="1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139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694</v>
      </c>
      <c r="B449" s="54" t="s">
        <v>695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697</v>
      </c>
      <c r="B450" s="54" t="s">
        <v>698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hidden="1" customHeight="1" x14ac:dyDescent="0.25">
      <c r="A455" s="54" t="s">
        <v>701</v>
      </c>
      <c r="B455" s="54" t="s">
        <v>702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hidden="1" customHeight="1" x14ac:dyDescent="0.25">
      <c r="A456" s="54" t="s">
        <v>704</v>
      </c>
      <c r="B456" s="54" t="s">
        <v>705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707</v>
      </c>
      <c r="B457" s="54" t="s">
        <v>708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710</v>
      </c>
      <c r="B458" s="54" t="s">
        <v>711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710</v>
      </c>
      <c r="B459" s="54" t="s">
        <v>712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713</v>
      </c>
      <c r="B460" s="54" t="s">
        <v>714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idden="1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hidden="1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717</v>
      </c>
      <c r="B465" s="54" t="s">
        <v>718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720</v>
      </c>
      <c r="B466" s="54" t="s">
        <v>721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723</v>
      </c>
      <c r="B467" s="54" t="s">
        <v>724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726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726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727</v>
      </c>
      <c r="B473" s="54" t="s">
        <v>728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139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174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139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2542.4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2542.4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2710.18</v>
      </c>
      <c r="Y506" s="559">
        <f>IFERROR(SUM(BN22:BN502),"0")</f>
        <v>2710.18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5</v>
      </c>
      <c r="Y507" s="38">
        <f>ROUNDUP(SUM(BP22:BP502),0)</f>
        <v>5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2835.18</v>
      </c>
      <c r="Y508" s="559">
        <f>GrossWeightTotalR+PalletQtyTotalR*25</f>
        <v>2835.18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750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750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5.7672599999999994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260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546</v>
      </c>
      <c r="U512" s="604"/>
      <c r="V512" s="579" t="s">
        <v>601</v>
      </c>
      <c r="W512" s="713"/>
      <c r="X512" s="713"/>
      <c r="Y512" s="604"/>
      <c r="Z512" s="554" t="s">
        <v>657</v>
      </c>
      <c r="AA512" s="579" t="s">
        <v>726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181</v>
      </c>
      <c r="F513" s="579" t="s">
        <v>203</v>
      </c>
      <c r="G513" s="579" t="s">
        <v>236</v>
      </c>
      <c r="H513" s="579" t="s">
        <v>101</v>
      </c>
      <c r="I513" s="579" t="s">
        <v>261</v>
      </c>
      <c r="J513" s="579" t="s">
        <v>301</v>
      </c>
      <c r="K513" s="579" t="s">
        <v>362</v>
      </c>
      <c r="L513" s="579" t="s">
        <v>402</v>
      </c>
      <c r="M513" s="579" t="s">
        <v>418</v>
      </c>
      <c r="N513" s="555"/>
      <c r="O513" s="579" t="s">
        <v>432</v>
      </c>
      <c r="P513" s="579" t="s">
        <v>442</v>
      </c>
      <c r="Q513" s="579" t="s">
        <v>449</v>
      </c>
      <c r="R513" s="579" t="s">
        <v>454</v>
      </c>
      <c r="S513" s="579" t="s">
        <v>536</v>
      </c>
      <c r="T513" s="579" t="s">
        <v>547</v>
      </c>
      <c r="U513" s="579" t="s">
        <v>581</v>
      </c>
      <c r="V513" s="579" t="s">
        <v>602</v>
      </c>
      <c r="W513" s="579" t="s">
        <v>634</v>
      </c>
      <c r="X513" s="579" t="s">
        <v>649</v>
      </c>
      <c r="Y513" s="579" t="s">
        <v>653</v>
      </c>
      <c r="Z513" s="579" t="s">
        <v>657</v>
      </c>
      <c r="AA513" s="579" t="s">
        <v>726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680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675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675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122.4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46">
        <f>IFERROR(Y336*1,"0")+IFERROR(Y337*1,"0")+IFERROR(Y338*1,"0")</f>
        <v>210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180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Sv6x0Zd7zO9L2Gs4Gfgxi39BjSEdodOLx0hE1FTlysC08IYu6Txx7rpaUQopValILMPPyEN7BarfCa9JdAmljA==" saltValue="yy9e0m+nGEifisXXm2be1g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22,40"/>
        <filter val="135,00"/>
        <filter val="150,00"/>
        <filter val="170,00"/>
        <filter val="2 542,40"/>
        <filter val="2 710,18"/>
        <filter val="2 835,18"/>
        <filter val="210,00"/>
        <filter val="250,00"/>
        <filter val="3,00"/>
        <filter val="45,00"/>
        <filter val="5"/>
        <filter val="60,00"/>
        <filter val="61,20"/>
        <filter val="675,00"/>
        <filter val="68,00"/>
        <filter val="680,00"/>
        <filter val="75,00"/>
        <filter val="750,00"/>
        <filter val="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0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Qz5XkqLcRgSKO/UVBqs3B7D7REKq/VbQEN7lfbgxX19/Y/unnRKuM5WjM+gHNfYoJKPXn+RcQYMciCt9S2rGFQ==" saltValue="FTHJXwMJpri1LXvrkBpv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2025-08-13T10:22:30Z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