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7,08,25 ПОКОМ КИ филиалы\"/>
    </mc:Choice>
  </mc:AlternateContent>
  <xr:revisionPtr revIDLastSave="0" documentId="13_ncr:1_{C23A60FF-7451-4D83-8E95-6615B718C59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8" i="1" l="1"/>
  <c r="T10" i="1"/>
  <c r="T11" i="1"/>
  <c r="T12" i="1"/>
  <c r="AJ12" i="1" s="1"/>
  <c r="T14" i="1"/>
  <c r="T15" i="1"/>
  <c r="T19" i="1"/>
  <c r="T20" i="1"/>
  <c r="AJ20" i="1" s="1"/>
  <c r="T25" i="1"/>
  <c r="T26" i="1"/>
  <c r="T28" i="1"/>
  <c r="AJ28" i="1" s="1"/>
  <c r="T29" i="1"/>
  <c r="T30" i="1"/>
  <c r="AJ30" i="1" s="1"/>
  <c r="T31" i="1"/>
  <c r="T34" i="1"/>
  <c r="AJ34" i="1" s="1"/>
  <c r="T37" i="1"/>
  <c r="T39" i="1"/>
  <c r="T42" i="1"/>
  <c r="AJ42" i="1" s="1"/>
  <c r="T45" i="1"/>
  <c r="T47" i="1"/>
  <c r="T48" i="1"/>
  <c r="AJ48" i="1" s="1"/>
  <c r="T49" i="1"/>
  <c r="T52" i="1"/>
  <c r="AJ52" i="1" s="1"/>
  <c r="T53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7" i="1"/>
  <c r="T78" i="1"/>
  <c r="T79" i="1"/>
  <c r="T81" i="1"/>
  <c r="T84" i="1"/>
  <c r="AJ84" i="1" s="1"/>
  <c r="T90" i="1"/>
  <c r="T93" i="1"/>
  <c r="AJ93" i="1" s="1"/>
  <c r="T94" i="1"/>
  <c r="T6" i="1"/>
  <c r="AJ6" i="1" s="1"/>
  <c r="AJ8" i="1"/>
  <c r="AJ10" i="1"/>
  <c r="AJ14" i="1"/>
  <c r="AJ26" i="1"/>
  <c r="AJ62" i="1"/>
  <c r="AJ64" i="1"/>
  <c r="AJ66" i="1"/>
  <c r="AJ68" i="1"/>
  <c r="AJ70" i="1"/>
  <c r="AJ72" i="1"/>
  <c r="AJ74" i="1"/>
  <c r="AJ78" i="1"/>
  <c r="AJ90" i="1"/>
  <c r="AJ94" i="1"/>
  <c r="AJ81" i="1" l="1"/>
  <c r="AJ79" i="1"/>
  <c r="AJ77" i="1"/>
  <c r="AJ73" i="1"/>
  <c r="AJ71" i="1"/>
  <c r="AJ69" i="1"/>
  <c r="AJ67" i="1"/>
  <c r="AJ65" i="1"/>
  <c r="AJ63" i="1"/>
  <c r="AJ53" i="1"/>
  <c r="AJ49" i="1"/>
  <c r="AJ47" i="1"/>
  <c r="AJ45" i="1"/>
  <c r="AJ39" i="1"/>
  <c r="AJ37" i="1"/>
  <c r="AJ31" i="1"/>
  <c r="AJ29" i="1"/>
  <c r="AJ25" i="1"/>
  <c r="AJ19" i="1"/>
  <c r="AJ15" i="1"/>
  <c r="AJ11" i="1"/>
  <c r="R94" i="1"/>
  <c r="W94" i="1" s="1"/>
  <c r="X94" i="1" l="1"/>
  <c r="M7" i="1"/>
  <c r="R7" i="1" s="1"/>
  <c r="S7" i="1" s="1"/>
  <c r="T7" i="1" s="1"/>
  <c r="M8" i="1"/>
  <c r="R8" i="1" s="1"/>
  <c r="W8" i="1" s="1"/>
  <c r="M9" i="1"/>
  <c r="R9" i="1" s="1"/>
  <c r="S9" i="1" s="1"/>
  <c r="T9" i="1" s="1"/>
  <c r="M10" i="1"/>
  <c r="R10" i="1" s="1"/>
  <c r="W10" i="1" s="1"/>
  <c r="M11" i="1"/>
  <c r="R11" i="1" s="1"/>
  <c r="W11" i="1" s="1"/>
  <c r="M12" i="1"/>
  <c r="R12" i="1" s="1"/>
  <c r="W12" i="1" s="1"/>
  <c r="M13" i="1"/>
  <c r="R13" i="1" s="1"/>
  <c r="S13" i="1" s="1"/>
  <c r="T13" i="1" s="1"/>
  <c r="M14" i="1"/>
  <c r="R14" i="1" s="1"/>
  <c r="W14" i="1" s="1"/>
  <c r="M15" i="1"/>
  <c r="R15" i="1" s="1"/>
  <c r="W15" i="1" s="1"/>
  <c r="M16" i="1"/>
  <c r="R16" i="1" s="1"/>
  <c r="S16" i="1" s="1"/>
  <c r="T16" i="1" s="1"/>
  <c r="M17" i="1"/>
  <c r="R17" i="1" s="1"/>
  <c r="S17" i="1" s="1"/>
  <c r="T17" i="1" s="1"/>
  <c r="M18" i="1"/>
  <c r="R18" i="1" s="1"/>
  <c r="M19" i="1"/>
  <c r="R19" i="1" s="1"/>
  <c r="W19" i="1" s="1"/>
  <c r="M20" i="1"/>
  <c r="R20" i="1" s="1"/>
  <c r="W20" i="1" s="1"/>
  <c r="M21" i="1"/>
  <c r="R21" i="1" s="1"/>
  <c r="S21" i="1" s="1"/>
  <c r="T21" i="1" s="1"/>
  <c r="M22" i="1"/>
  <c r="R22" i="1" s="1"/>
  <c r="S22" i="1" s="1"/>
  <c r="T22" i="1" s="1"/>
  <c r="M23" i="1"/>
  <c r="R23" i="1" s="1"/>
  <c r="S23" i="1" s="1"/>
  <c r="T23" i="1" s="1"/>
  <c r="M24" i="1"/>
  <c r="R24" i="1" s="1"/>
  <c r="S24" i="1" s="1"/>
  <c r="T24" i="1" s="1"/>
  <c r="M25" i="1"/>
  <c r="R25" i="1" s="1"/>
  <c r="W25" i="1" s="1"/>
  <c r="M26" i="1"/>
  <c r="R26" i="1" s="1"/>
  <c r="W26" i="1" s="1"/>
  <c r="M27" i="1"/>
  <c r="R27" i="1" s="1"/>
  <c r="S27" i="1" s="1"/>
  <c r="T27" i="1" s="1"/>
  <c r="M28" i="1"/>
  <c r="R28" i="1" s="1"/>
  <c r="W28" i="1" s="1"/>
  <c r="M29" i="1"/>
  <c r="R29" i="1" s="1"/>
  <c r="W29" i="1" s="1"/>
  <c r="M30" i="1"/>
  <c r="R30" i="1" s="1"/>
  <c r="W30" i="1" s="1"/>
  <c r="M31" i="1"/>
  <c r="R31" i="1" s="1"/>
  <c r="W31" i="1" s="1"/>
  <c r="M32" i="1"/>
  <c r="R32" i="1" s="1"/>
  <c r="M33" i="1"/>
  <c r="R33" i="1" s="1"/>
  <c r="S33" i="1" s="1"/>
  <c r="T33" i="1" s="1"/>
  <c r="M34" i="1"/>
  <c r="R34" i="1" s="1"/>
  <c r="W34" i="1" s="1"/>
  <c r="M35" i="1"/>
  <c r="R35" i="1" s="1"/>
  <c r="M36" i="1"/>
  <c r="R36" i="1" s="1"/>
  <c r="M37" i="1"/>
  <c r="R37" i="1" s="1"/>
  <c r="W37" i="1" s="1"/>
  <c r="M38" i="1"/>
  <c r="R38" i="1" s="1"/>
  <c r="M39" i="1"/>
  <c r="R39" i="1" s="1"/>
  <c r="W39" i="1" s="1"/>
  <c r="M40" i="1"/>
  <c r="R40" i="1" s="1"/>
  <c r="M41" i="1"/>
  <c r="R41" i="1" s="1"/>
  <c r="S41" i="1" s="1"/>
  <c r="T41" i="1" s="1"/>
  <c r="M42" i="1"/>
  <c r="R42" i="1" s="1"/>
  <c r="W42" i="1" s="1"/>
  <c r="M43" i="1"/>
  <c r="R43" i="1" s="1"/>
  <c r="S43" i="1" s="1"/>
  <c r="T43" i="1" s="1"/>
  <c r="M44" i="1"/>
  <c r="R44" i="1" s="1"/>
  <c r="M45" i="1"/>
  <c r="R45" i="1" s="1"/>
  <c r="W45" i="1" s="1"/>
  <c r="M46" i="1"/>
  <c r="R46" i="1" s="1"/>
  <c r="M47" i="1"/>
  <c r="R47" i="1" s="1"/>
  <c r="W47" i="1" s="1"/>
  <c r="M48" i="1"/>
  <c r="R48" i="1" s="1"/>
  <c r="W48" i="1" s="1"/>
  <c r="M49" i="1"/>
  <c r="R49" i="1" s="1"/>
  <c r="W49" i="1" s="1"/>
  <c r="M50" i="1"/>
  <c r="R50" i="1" s="1"/>
  <c r="M51" i="1"/>
  <c r="R51" i="1" s="1"/>
  <c r="S51" i="1" s="1"/>
  <c r="T51" i="1" s="1"/>
  <c r="M52" i="1"/>
  <c r="R52" i="1" s="1"/>
  <c r="W52" i="1" s="1"/>
  <c r="M53" i="1"/>
  <c r="R53" i="1" s="1"/>
  <c r="W53" i="1" s="1"/>
  <c r="M54" i="1"/>
  <c r="R54" i="1" s="1"/>
  <c r="M55" i="1"/>
  <c r="R55" i="1" s="1"/>
  <c r="M56" i="1"/>
  <c r="R56" i="1" s="1"/>
  <c r="M57" i="1"/>
  <c r="R57" i="1" s="1"/>
  <c r="S57" i="1" s="1"/>
  <c r="T57" i="1" s="1"/>
  <c r="M58" i="1"/>
  <c r="R58" i="1" s="1"/>
  <c r="M59" i="1"/>
  <c r="R59" i="1" s="1"/>
  <c r="S59" i="1" s="1"/>
  <c r="T59" i="1" s="1"/>
  <c r="M60" i="1"/>
  <c r="R60" i="1" s="1"/>
  <c r="M61" i="1"/>
  <c r="R61" i="1" s="1"/>
  <c r="S61" i="1" s="1"/>
  <c r="T61" i="1" s="1"/>
  <c r="M62" i="1"/>
  <c r="R62" i="1" s="1"/>
  <c r="W62" i="1" s="1"/>
  <c r="M63" i="1"/>
  <c r="R63" i="1" s="1"/>
  <c r="W63" i="1" s="1"/>
  <c r="M64" i="1"/>
  <c r="R64" i="1" s="1"/>
  <c r="W64" i="1" s="1"/>
  <c r="M65" i="1"/>
  <c r="R65" i="1" s="1"/>
  <c r="W65" i="1" s="1"/>
  <c r="M66" i="1"/>
  <c r="R66" i="1" s="1"/>
  <c r="W66" i="1" s="1"/>
  <c r="M67" i="1"/>
  <c r="R67" i="1" s="1"/>
  <c r="W67" i="1" s="1"/>
  <c r="M68" i="1"/>
  <c r="R68" i="1" s="1"/>
  <c r="W68" i="1" s="1"/>
  <c r="M69" i="1"/>
  <c r="R69" i="1" s="1"/>
  <c r="W69" i="1" s="1"/>
  <c r="M70" i="1"/>
  <c r="R70" i="1" s="1"/>
  <c r="W70" i="1" s="1"/>
  <c r="M71" i="1"/>
  <c r="R71" i="1" s="1"/>
  <c r="W71" i="1" s="1"/>
  <c r="M72" i="1"/>
  <c r="R72" i="1" s="1"/>
  <c r="W72" i="1" s="1"/>
  <c r="M73" i="1"/>
  <c r="R73" i="1" s="1"/>
  <c r="W73" i="1" s="1"/>
  <c r="M74" i="1"/>
  <c r="R74" i="1" s="1"/>
  <c r="W74" i="1" s="1"/>
  <c r="M75" i="1"/>
  <c r="R75" i="1" s="1"/>
  <c r="S75" i="1" s="1"/>
  <c r="T75" i="1" s="1"/>
  <c r="M76" i="1"/>
  <c r="R76" i="1" s="1"/>
  <c r="S76" i="1" s="1"/>
  <c r="T76" i="1" s="1"/>
  <c r="M77" i="1"/>
  <c r="R77" i="1" s="1"/>
  <c r="W77" i="1" s="1"/>
  <c r="M78" i="1"/>
  <c r="R78" i="1" s="1"/>
  <c r="W78" i="1" s="1"/>
  <c r="M79" i="1"/>
  <c r="R79" i="1" s="1"/>
  <c r="W79" i="1" s="1"/>
  <c r="M80" i="1"/>
  <c r="R80" i="1" s="1"/>
  <c r="M81" i="1"/>
  <c r="R81" i="1" s="1"/>
  <c r="W81" i="1" s="1"/>
  <c r="M82" i="1"/>
  <c r="R82" i="1" s="1"/>
  <c r="M83" i="1"/>
  <c r="R83" i="1" s="1"/>
  <c r="M84" i="1"/>
  <c r="R84" i="1" s="1"/>
  <c r="W84" i="1" s="1"/>
  <c r="M85" i="1"/>
  <c r="R85" i="1" s="1"/>
  <c r="S85" i="1" s="1"/>
  <c r="T85" i="1" s="1"/>
  <c r="M86" i="1"/>
  <c r="R86" i="1" s="1"/>
  <c r="M87" i="1"/>
  <c r="R87" i="1" s="1"/>
  <c r="M88" i="1"/>
  <c r="R88" i="1" s="1"/>
  <c r="M89" i="1"/>
  <c r="R89" i="1" s="1"/>
  <c r="S89" i="1" s="1"/>
  <c r="T89" i="1" s="1"/>
  <c r="M90" i="1"/>
  <c r="R90" i="1" s="1"/>
  <c r="W90" i="1" s="1"/>
  <c r="M91" i="1"/>
  <c r="R91" i="1" s="1"/>
  <c r="M92" i="1"/>
  <c r="R92" i="1" s="1"/>
  <c r="M93" i="1"/>
  <c r="R93" i="1" s="1"/>
  <c r="W93" i="1" s="1"/>
  <c r="M6" i="1"/>
  <c r="R6" i="1" s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H5" i="1"/>
  <c r="AG5" i="1"/>
  <c r="AF5" i="1"/>
  <c r="AE5" i="1"/>
  <c r="AD5" i="1"/>
  <c r="AC5" i="1"/>
  <c r="AB5" i="1"/>
  <c r="AA5" i="1"/>
  <c r="Z5" i="1"/>
  <c r="Y5" i="1"/>
  <c r="U5" i="1"/>
  <c r="Q5" i="1"/>
  <c r="P5" i="1"/>
  <c r="O5" i="1"/>
  <c r="N5" i="1"/>
  <c r="K5" i="1"/>
  <c r="F5" i="1"/>
  <c r="E5" i="1"/>
  <c r="T55" i="1" l="1"/>
  <c r="AJ55" i="1" s="1"/>
  <c r="T18" i="1"/>
  <c r="AJ18" i="1" s="1"/>
  <c r="X6" i="1"/>
  <c r="W6" i="1"/>
  <c r="W76" i="1"/>
  <c r="AJ76" i="1"/>
  <c r="W24" i="1"/>
  <c r="AJ24" i="1"/>
  <c r="AJ22" i="1"/>
  <c r="W22" i="1"/>
  <c r="W16" i="1"/>
  <c r="AJ16" i="1"/>
  <c r="W89" i="1"/>
  <c r="AJ89" i="1"/>
  <c r="W85" i="1"/>
  <c r="AJ85" i="1"/>
  <c r="W75" i="1"/>
  <c r="AJ75" i="1"/>
  <c r="W61" i="1"/>
  <c r="AJ61" i="1"/>
  <c r="W59" i="1"/>
  <c r="AJ59" i="1"/>
  <c r="W57" i="1"/>
  <c r="AJ57" i="1"/>
  <c r="W51" i="1"/>
  <c r="AJ51" i="1"/>
  <c r="W43" i="1"/>
  <c r="AJ43" i="1"/>
  <c r="W41" i="1"/>
  <c r="AJ41" i="1"/>
  <c r="W33" i="1"/>
  <c r="AJ33" i="1"/>
  <c r="W27" i="1"/>
  <c r="AJ27" i="1"/>
  <c r="W23" i="1"/>
  <c r="AJ23" i="1"/>
  <c r="W21" i="1"/>
  <c r="AJ21" i="1"/>
  <c r="W17" i="1"/>
  <c r="AJ17" i="1"/>
  <c r="W13" i="1"/>
  <c r="AJ13" i="1"/>
  <c r="W9" i="1"/>
  <c r="AJ9" i="1"/>
  <c r="AJ7" i="1"/>
  <c r="W7" i="1"/>
  <c r="S35" i="1"/>
  <c r="T35" i="1" s="1"/>
  <c r="S92" i="1"/>
  <c r="T92" i="1" s="1"/>
  <c r="S88" i="1"/>
  <c r="T88" i="1" s="1"/>
  <c r="S86" i="1"/>
  <c r="T86" i="1" s="1"/>
  <c r="S82" i="1"/>
  <c r="T82" i="1" s="1"/>
  <c r="S80" i="1"/>
  <c r="T80" i="1" s="1"/>
  <c r="S60" i="1"/>
  <c r="T60" i="1" s="1"/>
  <c r="S58" i="1"/>
  <c r="T58" i="1" s="1"/>
  <c r="S56" i="1"/>
  <c r="T56" i="1" s="1"/>
  <c r="S36" i="1"/>
  <c r="T36" i="1" s="1"/>
  <c r="S32" i="1"/>
  <c r="T32" i="1" s="1"/>
  <c r="S38" i="1"/>
  <c r="T38" i="1" s="1"/>
  <c r="S46" i="1"/>
  <c r="T46" i="1" s="1"/>
  <c r="S40" i="1"/>
  <c r="T40" i="1" s="1"/>
  <c r="S44" i="1"/>
  <c r="T44" i="1" s="1"/>
  <c r="S50" i="1"/>
  <c r="T50" i="1" s="1"/>
  <c r="S54" i="1"/>
  <c r="T54" i="1" s="1"/>
  <c r="S83" i="1"/>
  <c r="T83" i="1" s="1"/>
  <c r="S87" i="1"/>
  <c r="T87" i="1" s="1"/>
  <c r="S91" i="1"/>
  <c r="T91" i="1" s="1"/>
  <c r="M5" i="1"/>
  <c r="L5" i="1"/>
  <c r="X92" i="1"/>
  <c r="X89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X85" i="1"/>
  <c r="X93" i="1"/>
  <c r="X91" i="1"/>
  <c r="X87" i="1"/>
  <c r="X83" i="1"/>
  <c r="X90" i="1"/>
  <c r="X8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8" i="1"/>
  <c r="X46" i="1"/>
  <c r="X44" i="1"/>
  <c r="X42" i="1"/>
  <c r="X40" i="1"/>
  <c r="X38" i="1"/>
  <c r="X36" i="1"/>
  <c r="X34" i="1"/>
  <c r="X32" i="1"/>
  <c r="X30" i="1"/>
  <c r="X28" i="1"/>
  <c r="X26" i="1"/>
  <c r="X24" i="1"/>
  <c r="X22" i="1"/>
  <c r="X20" i="1"/>
  <c r="X18" i="1"/>
  <c r="X16" i="1"/>
  <c r="X14" i="1"/>
  <c r="X12" i="1"/>
  <c r="X10" i="1"/>
  <c r="X8" i="1"/>
  <c r="R5" i="1"/>
  <c r="W18" i="1" l="1"/>
  <c r="W55" i="1"/>
  <c r="W87" i="1"/>
  <c r="AJ87" i="1"/>
  <c r="AJ54" i="1"/>
  <c r="W54" i="1"/>
  <c r="W44" i="1"/>
  <c r="AJ44" i="1"/>
  <c r="AJ46" i="1"/>
  <c r="W46" i="1"/>
  <c r="W32" i="1"/>
  <c r="AJ32" i="1"/>
  <c r="W56" i="1"/>
  <c r="AJ56" i="1"/>
  <c r="W60" i="1"/>
  <c r="AJ60" i="1"/>
  <c r="AJ82" i="1"/>
  <c r="W82" i="1"/>
  <c r="W88" i="1"/>
  <c r="AJ88" i="1"/>
  <c r="W35" i="1"/>
  <c r="AJ35" i="1"/>
  <c r="W91" i="1"/>
  <c r="AJ91" i="1"/>
  <c r="W83" i="1"/>
  <c r="AJ83" i="1"/>
  <c r="AJ50" i="1"/>
  <c r="W50" i="1"/>
  <c r="W40" i="1"/>
  <c r="AJ40" i="1"/>
  <c r="AJ38" i="1"/>
  <c r="W38" i="1"/>
  <c r="W36" i="1"/>
  <c r="AJ36" i="1"/>
  <c r="AJ58" i="1"/>
  <c r="W58" i="1"/>
  <c r="W80" i="1"/>
  <c r="AJ80" i="1"/>
  <c r="AJ86" i="1"/>
  <c r="W86" i="1"/>
  <c r="W92" i="1"/>
  <c r="AJ92" i="1"/>
  <c r="T5" i="1"/>
  <c r="S5" i="1"/>
  <c r="AJ5" i="1" l="1"/>
</calcChain>
</file>

<file path=xl/sharedStrings.xml><?xml version="1.0" encoding="utf-8"?>
<sst xmlns="http://schemas.openxmlformats.org/spreadsheetml/2006/main" count="378" uniqueCount="161">
  <si>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</si>
  <si>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</si>
  <si>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</si>
  <si>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</si>
  <si>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</si>
  <si>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</si>
  <si>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</si>
  <si>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</si>
  <si>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</si>
  <si>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</si>
  <si>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</si>
  <si>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</si>
  <si>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</si>
  <si>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</si>
  <si>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</si>
  <si>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</si>
  <si>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</si>
  <si>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</si>
  <si>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</si>
  <si>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</si>
  <si>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</si>
  <si>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</si>
  <si>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</si>
  <si>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</si>
  <si>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04,08,(1)</t>
  </si>
  <si>
    <t>Бутырин(09,08)</t>
  </si>
  <si>
    <t>09,08,</t>
  </si>
  <si>
    <t>07,08,</t>
  </si>
  <si>
    <t>06,08,</t>
  </si>
  <si>
    <t>31,07,</t>
  </si>
  <si>
    <t>30,07,</t>
  </si>
  <si>
    <t>24,07,</t>
  </si>
  <si>
    <t>23,07,</t>
  </si>
  <si>
    <t>17,07,</t>
  </si>
  <si>
    <t>16,07,</t>
  </si>
  <si>
    <t>10,07,</t>
  </si>
  <si>
    <t>09,07,</t>
  </si>
  <si>
    <t>03,07,</t>
  </si>
  <si>
    <t xml:space="preserve"> 005  Колбаса Докторская ГОСТ, Вязанка вектор,ВЕС. ПОКОМ</t>
  </si>
  <si>
    <t>кг</t>
  </si>
  <si>
    <t>матрица</t>
  </si>
  <si>
    <t>ТМА июль / 25,07,25 филиал обнулил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</si>
  <si>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</si>
  <si>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</si>
  <si>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</si>
  <si>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</si>
  <si>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</si>
  <si>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</si>
  <si>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ВНИМАНИЕ / матрица</t>
  </si>
  <si>
    <t>ТМА июль / ТС Обжора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</si>
  <si>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</si>
  <si>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</si>
  <si>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</si>
  <si>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</si>
  <si>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нужно увеличить продажи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</si>
  <si>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</si>
  <si>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</si>
  <si>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август</t>
  </si>
  <si>
    <t xml:space="preserve"> 201  Ветчина Нежная ТМ Особый рецепт, (2,5кг), ПОКОМ</t>
  </si>
  <si>
    <t>ТМА июль_август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</si>
  <si>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</si>
  <si>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</si>
  <si>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</si>
  <si>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</si>
  <si>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</si>
  <si>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</si>
  <si>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июль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</si>
  <si>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</si>
  <si>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</si>
  <si>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</si>
  <si>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</si>
  <si>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</si>
  <si>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</si>
  <si>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</si>
  <si>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</si>
  <si>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</si>
  <si>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</si>
  <si>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23,06,25 в уценку 6кг / 22,04,25 в уценку 34 кг / 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</si>
  <si>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</si>
  <si>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</si>
  <si>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</si>
  <si>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</si>
  <si>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</si>
  <si>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</si>
  <si>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</si>
  <si>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</si>
  <si>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</si>
  <si>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</si>
  <si>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</si>
  <si>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</si>
  <si>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</si>
  <si>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</si>
  <si>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</si>
  <si>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</si>
  <si>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</si>
  <si>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</si>
  <si>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</si>
  <si>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</si>
  <si>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</si>
  <si>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</si>
  <si>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</si>
  <si>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</si>
  <si>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</si>
  <si>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</si>
  <si>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</si>
  <si>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</si>
  <si>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</si>
  <si>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</si>
  <si>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</si>
  <si>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</si>
  <si>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</si>
  <si>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</si>
  <si>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</si>
  <si>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</si>
  <si>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</si>
  <si>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нужно увеличить продажи!!!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</si>
  <si>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</si>
  <si>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</si>
  <si>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</si>
  <si>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</si>
  <si>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09,12,24 в уценку 498кг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</si>
  <si>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</si>
  <si>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</si>
  <si>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</si>
  <si>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</si>
  <si>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</si>
  <si>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</si>
  <si>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август / 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</si>
  <si>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</si>
  <si>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</si>
  <si>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</si>
  <si>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20,12,24 в уценку 51кг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</si>
  <si>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</si>
  <si>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</si>
  <si>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</si>
  <si>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</si>
  <si>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</si>
  <si>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</si>
  <si>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</si>
  <si>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</si>
  <si>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</si>
  <si>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</si>
  <si>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</si>
  <si>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</si>
  <si>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</si>
  <si>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20,01,25 в уценку 20кг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</si>
  <si>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</si>
  <si>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</si>
  <si>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</si>
  <si>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</si>
  <si>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нужно увеличить продажи / 25,05,25 в уценку 56шт.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</si>
  <si>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</si>
  <si>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</si>
  <si>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t>нужно увеличить продажи / 11,03,25 списание 7кг (недостача) / 22,01,25 списание 10кг (недостача)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</si>
  <si>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02,06,25 в уценку 8шт.</t>
    </r>
  </si>
  <si>
    <t>нужно увеличить продажи / 06,01,25 в уценку 13шт.</t>
  </si>
  <si>
    <t>не в матрице</t>
  </si>
  <si>
    <t>Вареные колбасы «Молочная оригинальная» Вес П/а ТМ «Особый рецепт» большой батон</t>
  </si>
  <si>
    <t>SU002899, новинка</t>
  </si>
  <si>
    <t>заказ</t>
  </si>
  <si>
    <t>11,08,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</si>
</sst>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4" fillId="7" borderId="1" xfId="1" applyNumberFormat="1" applyFont="1" applyFill="1"/>
    <xf numFmtId="164" fontId="1" fillId="11" borderId="1" xfId="1" applyNumberFormat="1" applyFill="1"/>
    <xf numFmtId="2" fontId="1" fillId="11" borderId="1" xfId="1" applyNumberFormat="1" applyFill="1"/>
    <xf numFmtId="164" fontId="1" fillId="11" borderId="2" xfId="1" applyNumberFormat="1" applyFill="1" applyBorder="1"/>
    <xf numFmtId="164" fontId="1" fillId="12" borderId="1" xfId="1" applyNumberFormat="1" applyFill="1"/>
    <xf numFmtId="2" fontId="1" fillId="12" borderId="1" xfId="1" applyNumberFormat="1" applyFill="1"/>
    <xf numFmtId="164" fontId="1" fillId="12" borderId="2" xfId="1" applyNumberFormat="1" applyFill="1" applyBorder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4" sqref="U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21" width="7" customWidth="1"/>
    <col min="22" max="22" width="14.42578125" customWidth="1"/>
    <col min="23" max="24" width="5" customWidth="1"/>
    <col min="25" max="34" width="6" customWidth="1"/>
    <col min="35" max="35" width="25" customWidth="1"/>
    <col min="36" max="36" width="7" customWidth="1"/>
    <col min="37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8">
        <v>0.5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16</v>
      </c>
      <c r="T3" s="3" t="s">
        <v>159</v>
      </c>
      <c r="U3" s="7" t="s">
        <v>17</v>
      </c>
      <c r="V3" s="7" t="s">
        <v>18</v>
      </c>
      <c r="W3" s="2" t="s">
        <v>19</v>
      </c>
      <c r="X3" s="2" t="s">
        <v>20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22</v>
      </c>
      <c r="AJ3" s="2" t="s">
        <v>23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27</v>
      </c>
      <c r="S4" s="1"/>
      <c r="T4" s="1" t="s">
        <v>160</v>
      </c>
      <c r="U4" s="1"/>
      <c r="V4" s="1"/>
      <c r="W4" s="1"/>
      <c r="X4" s="1"/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 t="s">
        <v>37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34741.722000000002</v>
      </c>
      <c r="F5" s="4">
        <f>SUM(F6:F500)</f>
        <v>51351.60100000001</v>
      </c>
      <c r="G5" s="8"/>
      <c r="H5" s="1"/>
      <c r="I5" s="1"/>
      <c r="J5" s="1"/>
      <c r="K5" s="4">
        <f t="shared" ref="K5:U5" si="0">SUM(K6:K500)</f>
        <v>42589.049000000006</v>
      </c>
      <c r="L5" s="4">
        <f t="shared" si="0"/>
        <v>-7847.3270000000002</v>
      </c>
      <c r="M5" s="4">
        <f t="shared" si="0"/>
        <v>34351.549999999996</v>
      </c>
      <c r="N5" s="4">
        <f t="shared" si="0"/>
        <v>390.17200000000003</v>
      </c>
      <c r="O5" s="4">
        <f t="shared" si="0"/>
        <v>6960</v>
      </c>
      <c r="P5" s="4">
        <f t="shared" si="0"/>
        <v>2051</v>
      </c>
      <c r="Q5" s="4">
        <f t="shared" si="0"/>
        <v>14052.860151999996</v>
      </c>
      <c r="R5" s="4">
        <f t="shared" si="0"/>
        <v>6870.51</v>
      </c>
      <c r="S5" s="4">
        <f t="shared" si="0"/>
        <v>9201.4588620000031</v>
      </c>
      <c r="T5" s="4">
        <f t="shared" si="0"/>
        <v>10343.325862000002</v>
      </c>
      <c r="U5" s="4">
        <f t="shared" si="0"/>
        <v>0</v>
      </c>
      <c r="V5" s="1"/>
      <c r="W5" s="1"/>
      <c r="X5" s="1"/>
      <c r="Y5" s="4">
        <f t="shared" ref="Y5:AH5" si="1">SUM(Y6:Y500)</f>
        <v>6533.3864000000003</v>
      </c>
      <c r="Z5" s="4">
        <f t="shared" si="1"/>
        <v>7685.1267999999991</v>
      </c>
      <c r="AA5" s="4">
        <f t="shared" si="1"/>
        <v>6959.2389999999996</v>
      </c>
      <c r="AB5" s="4">
        <f t="shared" si="1"/>
        <v>9111.8349999999955</v>
      </c>
      <c r="AC5" s="4">
        <f t="shared" si="1"/>
        <v>8935.8065999999963</v>
      </c>
      <c r="AD5" s="4">
        <f t="shared" si="1"/>
        <v>6823.5999999999995</v>
      </c>
      <c r="AE5" s="4">
        <f t="shared" si="1"/>
        <v>7173.8292000000001</v>
      </c>
      <c r="AF5" s="4">
        <f t="shared" si="1"/>
        <v>7444.6731999999984</v>
      </c>
      <c r="AG5" s="4">
        <f t="shared" si="1"/>
        <v>7303.3779999999997</v>
      </c>
      <c r="AH5" s="4">
        <f t="shared" si="1"/>
        <v>6318.7809999999999</v>
      </c>
      <c r="AI5" s="1"/>
      <c r="AJ5" s="4">
        <f>SUM(AJ6:AJ500)</f>
        <v>8494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20" t="s">
        <v>38</v>
      </c>
      <c r="B6" s="20" t="s">
        <v>39</v>
      </c>
      <c r="C6" s="20">
        <v>589.22500000000002</v>
      </c>
      <c r="D6" s="20">
        <v>899.92</v>
      </c>
      <c r="E6" s="20">
        <v>363.27800000000002</v>
      </c>
      <c r="F6" s="20">
        <v>729.60900000000004</v>
      </c>
      <c r="G6" s="21">
        <v>1</v>
      </c>
      <c r="H6" s="20">
        <v>50</v>
      </c>
      <c r="I6" s="20" t="s">
        <v>40</v>
      </c>
      <c r="J6" s="20"/>
      <c r="K6" s="20">
        <v>432.113</v>
      </c>
      <c r="L6" s="20">
        <f t="shared" ref="L6:L37" si="2">E6-K6</f>
        <v>-68.83499999999998</v>
      </c>
      <c r="M6" s="20">
        <f>E6-N6</f>
        <v>342.07800000000003</v>
      </c>
      <c r="N6" s="20">
        <v>21.2</v>
      </c>
      <c r="O6" s="20"/>
      <c r="P6" s="20">
        <v>0</v>
      </c>
      <c r="Q6" s="20">
        <v>9.4982000000000539</v>
      </c>
      <c r="R6" s="20">
        <f>M6/5</f>
        <v>68.415600000000012</v>
      </c>
      <c r="S6" s="22"/>
      <c r="T6" s="5">
        <f>S6</f>
        <v>0</v>
      </c>
      <c r="U6" s="22"/>
      <c r="V6" s="20"/>
      <c r="W6" s="1">
        <f>(F6+O6+Q6+T6)/R6</f>
        <v>10.803196931693941</v>
      </c>
      <c r="X6" s="20">
        <f>(F6+O6+Q6)/R6</f>
        <v>10.803196931693941</v>
      </c>
      <c r="Y6" s="20">
        <v>86.022000000000006</v>
      </c>
      <c r="Z6" s="20">
        <v>129.69159999999999</v>
      </c>
      <c r="AA6" s="20">
        <v>132.0342</v>
      </c>
      <c r="AB6" s="20">
        <v>159.0694</v>
      </c>
      <c r="AC6" s="20">
        <v>180.245</v>
      </c>
      <c r="AD6" s="20">
        <v>143.02000000000001</v>
      </c>
      <c r="AE6" s="20">
        <v>117.80719999999999</v>
      </c>
      <c r="AF6" s="20">
        <v>117.7688</v>
      </c>
      <c r="AG6" s="20">
        <v>107.3282</v>
      </c>
      <c r="AH6" s="20">
        <v>101.3222</v>
      </c>
      <c r="AI6" s="20" t="s">
        <v>41</v>
      </c>
      <c r="AJ6" s="1">
        <f>ROUND(G6*T6,0)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42</v>
      </c>
      <c r="B7" s="1" t="s">
        <v>39</v>
      </c>
      <c r="C7" s="1">
        <v>447.63600000000002</v>
      </c>
      <c r="D7" s="1">
        <v>244.02799999999999</v>
      </c>
      <c r="E7" s="1">
        <v>283.41800000000001</v>
      </c>
      <c r="F7" s="1">
        <v>207.01499999999999</v>
      </c>
      <c r="G7" s="8">
        <v>1</v>
      </c>
      <c r="H7" s="1">
        <v>45</v>
      </c>
      <c r="I7" s="1" t="s">
        <v>40</v>
      </c>
      <c r="J7" s="1"/>
      <c r="K7" s="1">
        <v>383.67399999999998</v>
      </c>
      <c r="L7" s="1">
        <f t="shared" si="2"/>
        <v>-100.25599999999997</v>
      </c>
      <c r="M7" s="1">
        <f t="shared" ref="M7:M70" si="3">E7-N7</f>
        <v>283.41800000000001</v>
      </c>
      <c r="N7" s="1"/>
      <c r="O7" s="1"/>
      <c r="P7" s="1">
        <v>137</v>
      </c>
      <c r="Q7" s="1">
        <v>346.24300000000011</v>
      </c>
      <c r="R7" s="1">
        <f t="shared" ref="R7:R70" si="4">M7/5</f>
        <v>56.683599999999998</v>
      </c>
      <c r="S7" s="5">
        <f t="shared" ref="S7:S13" si="5">11*R7-Q7-O7-F7</f>
        <v>70.261599999999873</v>
      </c>
      <c r="T7" s="30">
        <f>S7+$T$1*R7</f>
        <v>98.60339999999988</v>
      </c>
      <c r="U7" s="5"/>
      <c r="V7" s="1"/>
      <c r="W7" s="1">
        <f>(F7+O7+Q7+T7)/R7</f>
        <v>11.499999999999998</v>
      </c>
      <c r="X7" s="1">
        <f t="shared" ref="X7:X70" si="6">(F7+O7+Q7)/R7</f>
        <v>9.7604598155374749</v>
      </c>
      <c r="Y7" s="1">
        <v>57.147000000000013</v>
      </c>
      <c r="Z7" s="1">
        <v>42.757199999999997</v>
      </c>
      <c r="AA7" s="1">
        <v>39.599800000000002</v>
      </c>
      <c r="AB7" s="1">
        <v>65.504999999999995</v>
      </c>
      <c r="AC7" s="1">
        <v>70.475399999999993</v>
      </c>
      <c r="AD7" s="1">
        <v>43.914200000000001</v>
      </c>
      <c r="AE7" s="1">
        <v>45.536000000000001</v>
      </c>
      <c r="AF7" s="1">
        <v>38.333599999999997</v>
      </c>
      <c r="AG7" s="1">
        <v>54.767000000000003</v>
      </c>
      <c r="AH7" s="1">
        <v>50.662000000000013</v>
      </c>
      <c r="AI7" s="1"/>
      <c r="AJ7" s="1">
        <f>ROUND(G7*T7,0)</f>
        <v>99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43</v>
      </c>
      <c r="B8" s="1" t="s">
        <v>39</v>
      </c>
      <c r="C8" s="1">
        <v>396.59199999999998</v>
      </c>
      <c r="D8" s="1">
        <v>2044.8130000000001</v>
      </c>
      <c r="E8" s="1">
        <v>702.47299999999996</v>
      </c>
      <c r="F8" s="1">
        <v>1278.482</v>
      </c>
      <c r="G8" s="8">
        <v>1</v>
      </c>
      <c r="H8" s="1">
        <v>45</v>
      </c>
      <c r="I8" s="1" t="s">
        <v>40</v>
      </c>
      <c r="J8" s="1"/>
      <c r="K8" s="1">
        <v>881.63599999999997</v>
      </c>
      <c r="L8" s="1">
        <f t="shared" si="2"/>
        <v>-179.16300000000001</v>
      </c>
      <c r="M8" s="1">
        <f t="shared" si="3"/>
        <v>677.60299999999995</v>
      </c>
      <c r="N8" s="1">
        <v>24.87</v>
      </c>
      <c r="O8" s="1">
        <v>300</v>
      </c>
      <c r="P8" s="1">
        <v>137</v>
      </c>
      <c r="Q8" s="1">
        <v>0</v>
      </c>
      <c r="R8" s="1">
        <f t="shared" si="4"/>
        <v>135.5206</v>
      </c>
      <c r="S8" s="5"/>
      <c r="T8" s="5">
        <f t="shared" ref="T8:T71" si="7">S8</f>
        <v>0</v>
      </c>
      <c r="U8" s="5"/>
      <c r="V8" s="1"/>
      <c r="W8" s="1">
        <f t="shared" ref="W8:W71" si="8">(F8+O8+Q8+T8)/R8</f>
        <v>11.647542882779444</v>
      </c>
      <c r="X8" s="1">
        <f t="shared" si="6"/>
        <v>11.647542882779444</v>
      </c>
      <c r="Y8" s="1">
        <v>131.565</v>
      </c>
      <c r="Z8" s="1">
        <v>185.7578</v>
      </c>
      <c r="AA8" s="1">
        <v>167.68940000000001</v>
      </c>
      <c r="AB8" s="1">
        <v>163.09379999999999</v>
      </c>
      <c r="AC8" s="1">
        <v>152.78219999999999</v>
      </c>
      <c r="AD8" s="1">
        <v>155.4734</v>
      </c>
      <c r="AE8" s="1">
        <v>157.7688</v>
      </c>
      <c r="AF8" s="1">
        <v>147.90899999999999</v>
      </c>
      <c r="AG8" s="1">
        <v>160.29159999999999</v>
      </c>
      <c r="AH8" s="1">
        <v>196.15219999999999</v>
      </c>
      <c r="AI8" s="1"/>
      <c r="AJ8" s="1">
        <f t="shared" ref="AJ8:AJ71" si="9">ROUND(G8*T8,0)</f>
        <v>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44</v>
      </c>
      <c r="B9" s="1" t="s">
        <v>45</v>
      </c>
      <c r="C9" s="1">
        <v>441</v>
      </c>
      <c r="D9" s="1">
        <v>2511</v>
      </c>
      <c r="E9" s="1">
        <v>856</v>
      </c>
      <c r="F9" s="1">
        <v>1063</v>
      </c>
      <c r="G9" s="8">
        <v>0.45</v>
      </c>
      <c r="H9" s="1">
        <v>45</v>
      </c>
      <c r="I9" s="1" t="s">
        <v>40</v>
      </c>
      <c r="J9" s="1"/>
      <c r="K9" s="1">
        <v>1161</v>
      </c>
      <c r="L9" s="1">
        <f t="shared" si="2"/>
        <v>-305</v>
      </c>
      <c r="M9" s="1">
        <f t="shared" si="3"/>
        <v>856</v>
      </c>
      <c r="N9" s="1"/>
      <c r="O9" s="1"/>
      <c r="P9" s="1">
        <v>0</v>
      </c>
      <c r="Q9" s="1">
        <v>586.94799999999987</v>
      </c>
      <c r="R9" s="1">
        <f t="shared" si="4"/>
        <v>171.2</v>
      </c>
      <c r="S9" s="5">
        <f t="shared" si="5"/>
        <v>233.25199999999995</v>
      </c>
      <c r="T9" s="30">
        <f>S9+$T$1*R9</f>
        <v>318.85199999999998</v>
      </c>
      <c r="U9" s="5"/>
      <c r="V9" s="1"/>
      <c r="W9" s="1">
        <f t="shared" si="8"/>
        <v>11.5</v>
      </c>
      <c r="X9" s="1">
        <f t="shared" si="6"/>
        <v>9.6375467289719623</v>
      </c>
      <c r="Y9" s="1">
        <v>171.4</v>
      </c>
      <c r="Z9" s="1">
        <v>151.4</v>
      </c>
      <c r="AA9" s="1">
        <v>132</v>
      </c>
      <c r="AB9" s="1">
        <v>220.6</v>
      </c>
      <c r="AC9" s="1">
        <v>220.8</v>
      </c>
      <c r="AD9" s="1">
        <v>132.80000000000001</v>
      </c>
      <c r="AE9" s="1">
        <v>120</v>
      </c>
      <c r="AF9" s="1">
        <v>134.19999999999999</v>
      </c>
      <c r="AG9" s="1">
        <v>142</v>
      </c>
      <c r="AH9" s="1">
        <v>135.80000000000001</v>
      </c>
      <c r="AI9" s="1" t="s">
        <v>46</v>
      </c>
      <c r="AJ9" s="1">
        <f t="shared" si="9"/>
        <v>143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20" t="s">
        <v>47</v>
      </c>
      <c r="B10" s="20" t="s">
        <v>45</v>
      </c>
      <c r="C10" s="20">
        <v>136.86000000000001</v>
      </c>
      <c r="D10" s="20">
        <v>2020.14</v>
      </c>
      <c r="E10" s="20">
        <v>871</v>
      </c>
      <c r="F10" s="20">
        <v>433</v>
      </c>
      <c r="G10" s="21">
        <v>0.45</v>
      </c>
      <c r="H10" s="20">
        <v>45</v>
      </c>
      <c r="I10" s="10" t="s">
        <v>48</v>
      </c>
      <c r="J10" s="20"/>
      <c r="K10" s="20">
        <v>1537</v>
      </c>
      <c r="L10" s="20">
        <f t="shared" si="2"/>
        <v>-666</v>
      </c>
      <c r="M10" s="20">
        <f t="shared" si="3"/>
        <v>871</v>
      </c>
      <c r="N10" s="20"/>
      <c r="O10" s="20"/>
      <c r="P10" s="20">
        <v>0</v>
      </c>
      <c r="Q10" s="20">
        <v>1271.576</v>
      </c>
      <c r="R10" s="20">
        <f t="shared" si="4"/>
        <v>174.2</v>
      </c>
      <c r="S10" s="22"/>
      <c r="T10" s="5">
        <f t="shared" si="7"/>
        <v>0</v>
      </c>
      <c r="U10" s="22"/>
      <c r="V10" s="20"/>
      <c r="W10" s="1">
        <f t="shared" si="8"/>
        <v>9.7851664753157301</v>
      </c>
      <c r="X10" s="20">
        <f t="shared" si="6"/>
        <v>9.7851664753157301</v>
      </c>
      <c r="Y10" s="20">
        <v>243.2</v>
      </c>
      <c r="Z10" s="20">
        <v>155.22800000000001</v>
      </c>
      <c r="AA10" s="20">
        <v>163.428</v>
      </c>
      <c r="AB10" s="20">
        <v>752</v>
      </c>
      <c r="AC10" s="20">
        <v>662.8</v>
      </c>
      <c r="AD10" s="20">
        <v>333</v>
      </c>
      <c r="AE10" s="20">
        <v>572.50440000000003</v>
      </c>
      <c r="AF10" s="20">
        <v>530.10439999999994</v>
      </c>
      <c r="AG10" s="20">
        <v>329.2</v>
      </c>
      <c r="AH10" s="20">
        <v>295.39999999999998</v>
      </c>
      <c r="AI10" s="20" t="s">
        <v>49</v>
      </c>
      <c r="AJ10" s="1">
        <f t="shared" si="9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50</v>
      </c>
      <c r="B11" s="1" t="s">
        <v>45</v>
      </c>
      <c r="C11" s="1">
        <v>11</v>
      </c>
      <c r="D11" s="1">
        <v>189</v>
      </c>
      <c r="E11" s="1">
        <v>33</v>
      </c>
      <c r="F11" s="1">
        <v>146</v>
      </c>
      <c r="G11" s="8">
        <v>0.17</v>
      </c>
      <c r="H11" s="1">
        <v>180</v>
      </c>
      <c r="I11" s="1" t="s">
        <v>40</v>
      </c>
      <c r="J11" s="1"/>
      <c r="K11" s="1">
        <v>48</v>
      </c>
      <c r="L11" s="1">
        <f t="shared" si="2"/>
        <v>-15</v>
      </c>
      <c r="M11" s="1">
        <f t="shared" si="3"/>
        <v>33</v>
      </c>
      <c r="N11" s="1"/>
      <c r="O11" s="1"/>
      <c r="P11" s="1">
        <v>0</v>
      </c>
      <c r="Q11" s="1">
        <v>0</v>
      </c>
      <c r="R11" s="1">
        <f t="shared" si="4"/>
        <v>6.6</v>
      </c>
      <c r="S11" s="5"/>
      <c r="T11" s="5">
        <f t="shared" si="7"/>
        <v>0</v>
      </c>
      <c r="U11" s="5"/>
      <c r="V11" s="1"/>
      <c r="W11" s="1">
        <f t="shared" si="8"/>
        <v>22.121212121212121</v>
      </c>
      <c r="X11" s="1">
        <f t="shared" si="6"/>
        <v>22.121212121212121</v>
      </c>
      <c r="Y11" s="1">
        <v>7</v>
      </c>
      <c r="Z11" s="1">
        <v>8.8000000000000007</v>
      </c>
      <c r="AA11" s="1">
        <v>9</v>
      </c>
      <c r="AB11" s="1">
        <v>12.6</v>
      </c>
      <c r="AC11" s="1">
        <v>13.8</v>
      </c>
      <c r="AD11" s="1">
        <v>13.2</v>
      </c>
      <c r="AE11" s="1">
        <v>13.6</v>
      </c>
      <c r="AF11" s="1">
        <v>8</v>
      </c>
      <c r="AG11" s="1">
        <v>5.4</v>
      </c>
      <c r="AH11" s="1">
        <v>11.2</v>
      </c>
      <c r="AI11" s="1" t="s">
        <v>46</v>
      </c>
      <c r="AJ11" s="1">
        <f t="shared" si="9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51</v>
      </c>
      <c r="B12" s="1" t="s">
        <v>45</v>
      </c>
      <c r="C12" s="1">
        <v>33</v>
      </c>
      <c r="D12" s="1"/>
      <c r="E12" s="1">
        <v>13</v>
      </c>
      <c r="F12" s="1">
        <v>20</v>
      </c>
      <c r="G12" s="8">
        <v>0.3</v>
      </c>
      <c r="H12" s="1">
        <v>40</v>
      </c>
      <c r="I12" s="1" t="s">
        <v>40</v>
      </c>
      <c r="J12" s="1"/>
      <c r="K12" s="1">
        <v>13</v>
      </c>
      <c r="L12" s="1">
        <f t="shared" si="2"/>
        <v>0</v>
      </c>
      <c r="M12" s="1">
        <f t="shared" si="3"/>
        <v>13</v>
      </c>
      <c r="N12" s="1"/>
      <c r="O12" s="1"/>
      <c r="P12" s="1">
        <v>0</v>
      </c>
      <c r="Q12" s="1">
        <v>6</v>
      </c>
      <c r="R12" s="1">
        <f t="shared" si="4"/>
        <v>2.6</v>
      </c>
      <c r="S12" s="5"/>
      <c r="T12" s="5">
        <f t="shared" si="7"/>
        <v>0</v>
      </c>
      <c r="U12" s="5"/>
      <c r="V12" s="1"/>
      <c r="W12" s="1">
        <f t="shared" si="8"/>
        <v>10</v>
      </c>
      <c r="X12" s="1">
        <f t="shared" si="6"/>
        <v>10</v>
      </c>
      <c r="Y12" s="1">
        <v>2.6</v>
      </c>
      <c r="Z12" s="1">
        <v>2.2000000000000002</v>
      </c>
      <c r="AA12" s="1">
        <v>3.2</v>
      </c>
      <c r="AB12" s="1">
        <v>2.6</v>
      </c>
      <c r="AC12" s="1">
        <v>4</v>
      </c>
      <c r="AD12" s="1">
        <v>3.4</v>
      </c>
      <c r="AE12" s="1">
        <v>1.2</v>
      </c>
      <c r="AF12" s="1">
        <v>1.4</v>
      </c>
      <c r="AG12" s="1">
        <v>1.8</v>
      </c>
      <c r="AH12" s="1">
        <v>2.2000000000000002</v>
      </c>
      <c r="AI12" s="1"/>
      <c r="AJ12" s="1">
        <f t="shared" si="9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52</v>
      </c>
      <c r="B13" s="1" t="s">
        <v>45</v>
      </c>
      <c r="C13" s="1">
        <v>335</v>
      </c>
      <c r="D13" s="1">
        <v>145</v>
      </c>
      <c r="E13" s="1">
        <v>138</v>
      </c>
      <c r="F13" s="1">
        <v>199</v>
      </c>
      <c r="G13" s="8">
        <v>0.17</v>
      </c>
      <c r="H13" s="1">
        <v>180</v>
      </c>
      <c r="I13" s="1" t="s">
        <v>40</v>
      </c>
      <c r="J13" s="1"/>
      <c r="K13" s="1">
        <v>213</v>
      </c>
      <c r="L13" s="1">
        <f t="shared" si="2"/>
        <v>-75</v>
      </c>
      <c r="M13" s="1">
        <f t="shared" si="3"/>
        <v>138</v>
      </c>
      <c r="N13" s="1"/>
      <c r="O13" s="1"/>
      <c r="P13" s="1">
        <v>0</v>
      </c>
      <c r="Q13" s="1">
        <v>0</v>
      </c>
      <c r="R13" s="1">
        <f t="shared" si="4"/>
        <v>27.6</v>
      </c>
      <c r="S13" s="5">
        <f t="shared" si="5"/>
        <v>104.60000000000002</v>
      </c>
      <c r="T13" s="5">
        <f t="shared" si="7"/>
        <v>104.60000000000002</v>
      </c>
      <c r="U13" s="5"/>
      <c r="V13" s="1"/>
      <c r="W13" s="1">
        <f t="shared" si="8"/>
        <v>11</v>
      </c>
      <c r="X13" s="1">
        <f t="shared" si="6"/>
        <v>7.2101449275362315</v>
      </c>
      <c r="Y13" s="1">
        <v>21.4</v>
      </c>
      <c r="Z13" s="1">
        <v>31.8</v>
      </c>
      <c r="AA13" s="1">
        <v>17.2</v>
      </c>
      <c r="AB13" s="1">
        <v>37.799999999999997</v>
      </c>
      <c r="AC13" s="1">
        <v>40.4</v>
      </c>
      <c r="AD13" s="1">
        <v>35.799999999999997</v>
      </c>
      <c r="AE13" s="1">
        <v>40.6</v>
      </c>
      <c r="AF13" s="1">
        <v>34.4</v>
      </c>
      <c r="AG13" s="1">
        <v>25.6</v>
      </c>
      <c r="AH13" s="1">
        <v>23.6</v>
      </c>
      <c r="AI13" s="1"/>
      <c r="AJ13" s="1">
        <f t="shared" si="9"/>
        <v>18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24" t="s">
        <v>53</v>
      </c>
      <c r="B14" s="24" t="s">
        <v>45</v>
      </c>
      <c r="C14" s="24">
        <v>14</v>
      </c>
      <c r="D14" s="24">
        <v>6</v>
      </c>
      <c r="E14" s="24">
        <v>3</v>
      </c>
      <c r="F14" s="24">
        <v>17</v>
      </c>
      <c r="G14" s="25">
        <v>0</v>
      </c>
      <c r="H14" s="24">
        <v>50</v>
      </c>
      <c r="I14" s="24" t="s">
        <v>156</v>
      </c>
      <c r="J14" s="24"/>
      <c r="K14" s="24">
        <v>3</v>
      </c>
      <c r="L14" s="24">
        <f t="shared" si="2"/>
        <v>0</v>
      </c>
      <c r="M14" s="24">
        <f t="shared" si="3"/>
        <v>3</v>
      </c>
      <c r="N14" s="24"/>
      <c r="O14" s="24"/>
      <c r="P14" s="24">
        <v>0</v>
      </c>
      <c r="Q14" s="24">
        <v>0</v>
      </c>
      <c r="R14" s="24">
        <f t="shared" si="4"/>
        <v>0.6</v>
      </c>
      <c r="S14" s="26"/>
      <c r="T14" s="5">
        <f t="shared" si="7"/>
        <v>0</v>
      </c>
      <c r="U14" s="26"/>
      <c r="V14" s="24"/>
      <c r="W14" s="1">
        <f t="shared" si="8"/>
        <v>28.333333333333336</v>
      </c>
      <c r="X14" s="24">
        <f t="shared" si="6"/>
        <v>28.333333333333336</v>
      </c>
      <c r="Y14" s="24">
        <v>0.8</v>
      </c>
      <c r="Z14" s="24">
        <v>0.8</v>
      </c>
      <c r="AA14" s="24">
        <v>0.6</v>
      </c>
      <c r="AB14" s="24">
        <v>1.2</v>
      </c>
      <c r="AC14" s="24">
        <v>1</v>
      </c>
      <c r="AD14" s="24">
        <v>1.4</v>
      </c>
      <c r="AE14" s="24">
        <v>1.6</v>
      </c>
      <c r="AF14" s="24">
        <v>0.8</v>
      </c>
      <c r="AG14" s="24">
        <v>1</v>
      </c>
      <c r="AH14" s="24">
        <v>0.8</v>
      </c>
      <c r="AI14" s="23" t="s">
        <v>115</v>
      </c>
      <c r="AJ14" s="1">
        <f t="shared" si="9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55</v>
      </c>
      <c r="B15" s="1" t="s">
        <v>45</v>
      </c>
      <c r="C15" s="1">
        <v>99</v>
      </c>
      <c r="D15" s="1">
        <v>132</v>
      </c>
      <c r="E15" s="1">
        <v>13</v>
      </c>
      <c r="F15" s="1">
        <v>152</v>
      </c>
      <c r="G15" s="8">
        <v>0.35</v>
      </c>
      <c r="H15" s="1">
        <v>50</v>
      </c>
      <c r="I15" s="1" t="s">
        <v>40</v>
      </c>
      <c r="J15" s="1"/>
      <c r="K15" s="1">
        <v>15</v>
      </c>
      <c r="L15" s="1">
        <f t="shared" si="2"/>
        <v>-2</v>
      </c>
      <c r="M15" s="1">
        <f t="shared" si="3"/>
        <v>13</v>
      </c>
      <c r="N15" s="1"/>
      <c r="O15" s="1"/>
      <c r="P15" s="1">
        <v>0</v>
      </c>
      <c r="Q15" s="1">
        <v>0</v>
      </c>
      <c r="R15" s="1">
        <f t="shared" si="4"/>
        <v>2.6</v>
      </c>
      <c r="S15" s="5"/>
      <c r="T15" s="5">
        <f t="shared" si="7"/>
        <v>0</v>
      </c>
      <c r="U15" s="5"/>
      <c r="V15" s="1"/>
      <c r="W15" s="1">
        <f t="shared" si="8"/>
        <v>58.46153846153846</v>
      </c>
      <c r="X15" s="1">
        <f t="shared" si="6"/>
        <v>58.46153846153846</v>
      </c>
      <c r="Y15" s="1">
        <v>6.4</v>
      </c>
      <c r="Z15" s="1">
        <v>8.4</v>
      </c>
      <c r="AA15" s="1">
        <v>7.6</v>
      </c>
      <c r="AB15" s="1">
        <v>15.2</v>
      </c>
      <c r="AC15" s="1">
        <v>13.6</v>
      </c>
      <c r="AD15" s="1">
        <v>10.4</v>
      </c>
      <c r="AE15" s="1">
        <v>13.6</v>
      </c>
      <c r="AF15" s="1">
        <v>13.2</v>
      </c>
      <c r="AG15" s="1">
        <v>9.8000000000000007</v>
      </c>
      <c r="AH15" s="1">
        <v>18</v>
      </c>
      <c r="AI15" s="1" t="s">
        <v>46</v>
      </c>
      <c r="AJ15" s="1">
        <f t="shared" si="9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6" t="s">
        <v>56</v>
      </c>
      <c r="B16" s="16" t="s">
        <v>39</v>
      </c>
      <c r="C16" s="16">
        <v>900.88800000000003</v>
      </c>
      <c r="D16" s="16">
        <v>3695.7130000000002</v>
      </c>
      <c r="E16" s="16">
        <v>1559.4</v>
      </c>
      <c r="F16" s="16">
        <v>2264.3429999999998</v>
      </c>
      <c r="G16" s="17">
        <v>1</v>
      </c>
      <c r="H16" s="16">
        <v>55</v>
      </c>
      <c r="I16" s="16" t="s">
        <v>40</v>
      </c>
      <c r="J16" s="16"/>
      <c r="K16" s="16">
        <v>1577.076</v>
      </c>
      <c r="L16" s="16">
        <f t="shared" si="2"/>
        <v>-17.675999999999931</v>
      </c>
      <c r="M16" s="16">
        <f t="shared" si="3"/>
        <v>1517.1690000000001</v>
      </c>
      <c r="N16" s="16">
        <v>42.231000000000002</v>
      </c>
      <c r="O16" s="16">
        <v>700</v>
      </c>
      <c r="P16" s="16">
        <v>136</v>
      </c>
      <c r="Q16" s="16">
        <v>395.03079000000008</v>
      </c>
      <c r="R16" s="16">
        <f t="shared" si="4"/>
        <v>303.43380000000002</v>
      </c>
      <c r="S16" s="18">
        <f>12*R16-Q16-O16-F16</f>
        <v>281.83181000000013</v>
      </c>
      <c r="T16" s="30">
        <f>S16+$T$1*R16</f>
        <v>433.54871000000014</v>
      </c>
      <c r="U16" s="18"/>
      <c r="V16" s="16"/>
      <c r="W16" s="1">
        <f t="shared" si="8"/>
        <v>12.5</v>
      </c>
      <c r="X16" s="16">
        <f t="shared" si="6"/>
        <v>11.071191772307502</v>
      </c>
      <c r="Y16" s="16">
        <v>292.61540000000002</v>
      </c>
      <c r="Z16" s="16">
        <v>341.21539999999999</v>
      </c>
      <c r="AA16" s="16">
        <v>264.26760000000002</v>
      </c>
      <c r="AB16" s="16">
        <v>306.24740000000003</v>
      </c>
      <c r="AC16" s="16">
        <v>266.8974</v>
      </c>
      <c r="AD16" s="16">
        <v>145.39240000000001</v>
      </c>
      <c r="AE16" s="16">
        <v>209.9734</v>
      </c>
      <c r="AF16" s="16">
        <v>303.63560000000001</v>
      </c>
      <c r="AG16" s="16">
        <v>305.4674</v>
      </c>
      <c r="AH16" s="16">
        <v>244.11420000000001</v>
      </c>
      <c r="AI16" s="16" t="s">
        <v>57</v>
      </c>
      <c r="AJ16" s="1">
        <f t="shared" si="9"/>
        <v>434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6" t="s">
        <v>58</v>
      </c>
      <c r="B17" s="16" t="s">
        <v>39</v>
      </c>
      <c r="C17" s="16">
        <v>2296.951</v>
      </c>
      <c r="D17" s="16">
        <v>6584.3490000000002</v>
      </c>
      <c r="E17" s="16">
        <v>2745.8389999999999</v>
      </c>
      <c r="F17" s="16">
        <v>2978.3209999999999</v>
      </c>
      <c r="G17" s="17">
        <v>1</v>
      </c>
      <c r="H17" s="16">
        <v>50</v>
      </c>
      <c r="I17" s="16" t="s">
        <v>40</v>
      </c>
      <c r="J17" s="16"/>
      <c r="K17" s="16">
        <v>4000.0749999999998</v>
      </c>
      <c r="L17" s="16">
        <f t="shared" si="2"/>
        <v>-1254.2359999999999</v>
      </c>
      <c r="M17" s="16">
        <f t="shared" si="3"/>
        <v>2685.0039999999999</v>
      </c>
      <c r="N17" s="16">
        <v>60.835000000000001</v>
      </c>
      <c r="O17" s="16">
        <v>300</v>
      </c>
      <c r="P17" s="16">
        <v>135</v>
      </c>
      <c r="Q17" s="16">
        <v>832.65124599999876</v>
      </c>
      <c r="R17" s="16">
        <f t="shared" si="4"/>
        <v>537.00080000000003</v>
      </c>
      <c r="S17" s="19">
        <f>11*R17-Q17-O17-F17</f>
        <v>1796.0365540000021</v>
      </c>
      <c r="T17" s="5">
        <f t="shared" si="7"/>
        <v>1796.0365540000021</v>
      </c>
      <c r="U17" s="18"/>
      <c r="V17" s="16"/>
      <c r="W17" s="1">
        <f t="shared" si="8"/>
        <v>11</v>
      </c>
      <c r="X17" s="16">
        <f t="shared" si="6"/>
        <v>7.6554303941446609</v>
      </c>
      <c r="Y17" s="16">
        <v>361.52140000000003</v>
      </c>
      <c r="Z17" s="16">
        <v>461.87979999999999</v>
      </c>
      <c r="AA17" s="16">
        <v>455.86419999999998</v>
      </c>
      <c r="AB17" s="16">
        <v>558.49559999999997</v>
      </c>
      <c r="AC17" s="16">
        <v>562.65740000000005</v>
      </c>
      <c r="AD17" s="16">
        <v>388.6746</v>
      </c>
      <c r="AE17" s="16">
        <v>368.59039999999999</v>
      </c>
      <c r="AF17" s="16">
        <v>370.58199999999999</v>
      </c>
      <c r="AG17" s="16">
        <v>388.39760000000001</v>
      </c>
      <c r="AH17" s="16">
        <v>282.26280000000003</v>
      </c>
      <c r="AI17" s="16" t="s">
        <v>59</v>
      </c>
      <c r="AJ17" s="1">
        <f t="shared" si="9"/>
        <v>1796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60</v>
      </c>
      <c r="B18" s="1" t="s">
        <v>39</v>
      </c>
      <c r="C18" s="1">
        <v>157.982</v>
      </c>
      <c r="D18" s="1">
        <v>405.51100000000002</v>
      </c>
      <c r="E18" s="1">
        <v>185.148</v>
      </c>
      <c r="F18" s="1">
        <v>227.24</v>
      </c>
      <c r="G18" s="8">
        <v>1</v>
      </c>
      <c r="H18" s="1">
        <v>60</v>
      </c>
      <c r="I18" s="1" t="s">
        <v>40</v>
      </c>
      <c r="J18" s="1"/>
      <c r="K18" s="1">
        <v>201.78800000000001</v>
      </c>
      <c r="L18" s="1">
        <f t="shared" si="2"/>
        <v>-16.640000000000015</v>
      </c>
      <c r="M18" s="1">
        <f t="shared" si="3"/>
        <v>185.148</v>
      </c>
      <c r="N18" s="1"/>
      <c r="O18" s="1"/>
      <c r="P18" s="1">
        <v>0</v>
      </c>
      <c r="Q18" s="1">
        <v>182.16527999999991</v>
      </c>
      <c r="R18" s="1">
        <f t="shared" si="4"/>
        <v>37.029600000000002</v>
      </c>
      <c r="S18" s="5"/>
      <c r="T18" s="30">
        <f>S18+$T$1*R18</f>
        <v>18.514800000000001</v>
      </c>
      <c r="U18" s="5"/>
      <c r="V18" s="1"/>
      <c r="W18" s="1">
        <f t="shared" si="8"/>
        <v>11.556162637457598</v>
      </c>
      <c r="X18" s="1">
        <f t="shared" si="6"/>
        <v>11.0561626374576</v>
      </c>
      <c r="Y18" s="1">
        <v>37.272799999999997</v>
      </c>
      <c r="Z18" s="1">
        <v>35.485999999999997</v>
      </c>
      <c r="AA18" s="1">
        <v>36.704999999999998</v>
      </c>
      <c r="AB18" s="1">
        <v>38.287199999999999</v>
      </c>
      <c r="AC18" s="1">
        <v>39.398200000000003</v>
      </c>
      <c r="AD18" s="1">
        <v>36.1218</v>
      </c>
      <c r="AE18" s="1">
        <v>38.089599999999997</v>
      </c>
      <c r="AF18" s="1">
        <v>39.860199999999999</v>
      </c>
      <c r="AG18" s="1">
        <v>36.631999999999998</v>
      </c>
      <c r="AH18" s="1">
        <v>34.732199999999999</v>
      </c>
      <c r="AI18" s="1"/>
      <c r="AJ18" s="1">
        <f t="shared" si="9"/>
        <v>19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6" t="s">
        <v>61</v>
      </c>
      <c r="B19" s="16" t="s">
        <v>39</v>
      </c>
      <c r="C19" s="16">
        <v>437.63099999999997</v>
      </c>
      <c r="D19" s="16">
        <v>3132.0329999999999</v>
      </c>
      <c r="E19" s="16">
        <v>664.87199999999996</v>
      </c>
      <c r="F19" s="16">
        <v>2439.596</v>
      </c>
      <c r="G19" s="17">
        <v>1</v>
      </c>
      <c r="H19" s="16">
        <v>60</v>
      </c>
      <c r="I19" s="16" t="s">
        <v>40</v>
      </c>
      <c r="J19" s="16"/>
      <c r="K19" s="16">
        <v>667.9</v>
      </c>
      <c r="L19" s="16">
        <f t="shared" si="2"/>
        <v>-3.02800000000002</v>
      </c>
      <c r="M19" s="16">
        <f t="shared" si="3"/>
        <v>635.92399999999998</v>
      </c>
      <c r="N19" s="16">
        <v>28.948</v>
      </c>
      <c r="O19" s="16"/>
      <c r="P19" s="16">
        <v>99</v>
      </c>
      <c r="Q19" s="16">
        <v>0</v>
      </c>
      <c r="R19" s="16">
        <f t="shared" si="4"/>
        <v>127.1848</v>
      </c>
      <c r="S19" s="18"/>
      <c r="T19" s="5">
        <f t="shared" si="7"/>
        <v>0</v>
      </c>
      <c r="U19" s="18"/>
      <c r="V19" s="16"/>
      <c r="W19" s="1">
        <f t="shared" si="8"/>
        <v>19.181505966121737</v>
      </c>
      <c r="X19" s="16">
        <f t="shared" si="6"/>
        <v>19.181505966121737</v>
      </c>
      <c r="Y19" s="16">
        <v>98.499600000000015</v>
      </c>
      <c r="Z19" s="16">
        <v>195.4282</v>
      </c>
      <c r="AA19" s="16">
        <v>205.9366</v>
      </c>
      <c r="AB19" s="16">
        <v>171.65880000000001</v>
      </c>
      <c r="AC19" s="16">
        <v>152.57939999999999</v>
      </c>
      <c r="AD19" s="16">
        <v>146.43539999999999</v>
      </c>
      <c r="AE19" s="16">
        <v>173.25040000000001</v>
      </c>
      <c r="AF19" s="16">
        <v>160.00219999999999</v>
      </c>
      <c r="AG19" s="16">
        <v>168.9376</v>
      </c>
      <c r="AH19" s="16">
        <v>180.7294</v>
      </c>
      <c r="AI19" s="16" t="s">
        <v>57</v>
      </c>
      <c r="AJ19" s="1">
        <f t="shared" si="9"/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1" t="s">
        <v>62</v>
      </c>
      <c r="B20" s="11" t="s">
        <v>39</v>
      </c>
      <c r="C20" s="11"/>
      <c r="D20" s="11"/>
      <c r="E20" s="11"/>
      <c r="F20" s="11"/>
      <c r="G20" s="12">
        <v>0</v>
      </c>
      <c r="H20" s="11">
        <v>60</v>
      </c>
      <c r="I20" s="11" t="s">
        <v>40</v>
      </c>
      <c r="J20" s="11"/>
      <c r="K20" s="11"/>
      <c r="L20" s="11">
        <f t="shared" si="2"/>
        <v>0</v>
      </c>
      <c r="M20" s="11">
        <f t="shared" si="3"/>
        <v>0</v>
      </c>
      <c r="N20" s="11"/>
      <c r="O20" s="11"/>
      <c r="P20" s="11">
        <v>0</v>
      </c>
      <c r="Q20" s="11">
        <v>0</v>
      </c>
      <c r="R20" s="11">
        <f t="shared" si="4"/>
        <v>0</v>
      </c>
      <c r="S20" s="13"/>
      <c r="T20" s="5">
        <f t="shared" si="7"/>
        <v>0</v>
      </c>
      <c r="U20" s="13"/>
      <c r="V20" s="11"/>
      <c r="W20" s="1" t="e">
        <f t="shared" si="8"/>
        <v>#DIV/0!</v>
      </c>
      <c r="X20" s="11" t="e">
        <f t="shared" si="6"/>
        <v>#DIV/0!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 t="s">
        <v>63</v>
      </c>
      <c r="AJ20" s="1">
        <f t="shared" si="9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6" t="s">
        <v>64</v>
      </c>
      <c r="B21" s="16" t="s">
        <v>39</v>
      </c>
      <c r="C21" s="16">
        <v>3274.9380000000001</v>
      </c>
      <c r="D21" s="16">
        <v>2550.3339999999998</v>
      </c>
      <c r="E21" s="16">
        <v>2238.578</v>
      </c>
      <c r="F21" s="16">
        <v>3447.0590000000002</v>
      </c>
      <c r="G21" s="17">
        <v>1</v>
      </c>
      <c r="H21" s="16">
        <v>60</v>
      </c>
      <c r="I21" s="16" t="s">
        <v>40</v>
      </c>
      <c r="J21" s="16"/>
      <c r="K21" s="16">
        <v>2180.2600000000002</v>
      </c>
      <c r="L21" s="16">
        <f t="shared" si="2"/>
        <v>58.317999999999756</v>
      </c>
      <c r="M21" s="16">
        <f t="shared" si="3"/>
        <v>2186.288</v>
      </c>
      <c r="N21" s="16">
        <v>52.29</v>
      </c>
      <c r="O21" s="16">
        <v>500</v>
      </c>
      <c r="P21" s="16">
        <v>340</v>
      </c>
      <c r="Q21" s="16">
        <v>885.27754799999934</v>
      </c>
      <c r="R21" s="16">
        <f t="shared" si="4"/>
        <v>437.25760000000002</v>
      </c>
      <c r="S21" s="18">
        <f>12*R21-Q21-O21-F21</f>
        <v>414.75465200000144</v>
      </c>
      <c r="T21" s="30">
        <f>S21+$T$1*R21</f>
        <v>633.3834520000014</v>
      </c>
      <c r="U21" s="18"/>
      <c r="V21" s="16"/>
      <c r="W21" s="1">
        <f t="shared" si="8"/>
        <v>12.500000000000002</v>
      </c>
      <c r="X21" s="16">
        <f t="shared" si="6"/>
        <v>11.051463823613355</v>
      </c>
      <c r="Y21" s="16">
        <v>424.34440000000012</v>
      </c>
      <c r="Z21" s="16">
        <v>461.00240000000002</v>
      </c>
      <c r="AA21" s="16">
        <v>451.80239999999992</v>
      </c>
      <c r="AB21" s="16">
        <v>539.97180000000003</v>
      </c>
      <c r="AC21" s="16">
        <v>564.37860000000001</v>
      </c>
      <c r="AD21" s="16">
        <v>439.40379999999988</v>
      </c>
      <c r="AE21" s="16">
        <v>434.84800000000001</v>
      </c>
      <c r="AF21" s="16">
        <v>462.38619999999997</v>
      </c>
      <c r="AG21" s="16">
        <v>478.88420000000002</v>
      </c>
      <c r="AH21" s="16">
        <v>404.51760000000002</v>
      </c>
      <c r="AI21" s="16" t="s">
        <v>59</v>
      </c>
      <c r="AJ21" s="1">
        <f t="shared" si="9"/>
        <v>633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20" t="s">
        <v>65</v>
      </c>
      <c r="B22" s="20" t="s">
        <v>39</v>
      </c>
      <c r="C22" s="20">
        <v>286.09899999999999</v>
      </c>
      <c r="D22" s="20">
        <v>563.43499999999995</v>
      </c>
      <c r="E22" s="20">
        <v>309.74900000000002</v>
      </c>
      <c r="F22" s="20">
        <v>509.274</v>
      </c>
      <c r="G22" s="21">
        <v>1</v>
      </c>
      <c r="H22" s="20">
        <v>60</v>
      </c>
      <c r="I22" s="20" t="s">
        <v>40</v>
      </c>
      <c r="J22" s="20"/>
      <c r="K22" s="20">
        <v>308.39999999999998</v>
      </c>
      <c r="L22" s="20">
        <f t="shared" si="2"/>
        <v>1.3490000000000464</v>
      </c>
      <c r="M22" s="20">
        <f t="shared" si="3"/>
        <v>309.74900000000002</v>
      </c>
      <c r="N22" s="20"/>
      <c r="O22" s="20"/>
      <c r="P22" s="20">
        <v>88</v>
      </c>
      <c r="Q22" s="20">
        <v>24.573800000000009</v>
      </c>
      <c r="R22" s="20">
        <f t="shared" si="4"/>
        <v>61.949800000000003</v>
      </c>
      <c r="S22" s="22">
        <f>9*R22-Q22-O22-F22</f>
        <v>23.700400000000059</v>
      </c>
      <c r="T22" s="5">
        <f t="shared" si="7"/>
        <v>23.700400000000059</v>
      </c>
      <c r="U22" s="22"/>
      <c r="V22" s="20"/>
      <c r="W22" s="1">
        <f t="shared" si="8"/>
        <v>9</v>
      </c>
      <c r="X22" s="20">
        <f t="shared" si="6"/>
        <v>8.6174257221169395</v>
      </c>
      <c r="Y22" s="20">
        <v>65.077399999999997</v>
      </c>
      <c r="Z22" s="20">
        <v>99.620800000000003</v>
      </c>
      <c r="AA22" s="20">
        <v>104.06319999999999</v>
      </c>
      <c r="AB22" s="20">
        <v>139.09479999999999</v>
      </c>
      <c r="AC22" s="20">
        <v>135.62139999999999</v>
      </c>
      <c r="AD22" s="20">
        <v>96.094000000000008</v>
      </c>
      <c r="AE22" s="20">
        <v>89.822000000000003</v>
      </c>
      <c r="AF22" s="20">
        <v>94.687399999999997</v>
      </c>
      <c r="AG22" s="20">
        <v>111.5882</v>
      </c>
      <c r="AH22" s="20">
        <v>97.998200000000011</v>
      </c>
      <c r="AI22" s="20" t="s">
        <v>66</v>
      </c>
      <c r="AJ22" s="1">
        <f t="shared" si="9"/>
        <v>24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6" t="s">
        <v>67</v>
      </c>
      <c r="B23" s="16" t="s">
        <v>39</v>
      </c>
      <c r="C23" s="16">
        <v>864.67399999999998</v>
      </c>
      <c r="D23" s="16">
        <v>484.71499999999997</v>
      </c>
      <c r="E23" s="16">
        <v>682.56799999999998</v>
      </c>
      <c r="F23" s="16">
        <v>635.13599999999997</v>
      </c>
      <c r="G23" s="17">
        <v>1</v>
      </c>
      <c r="H23" s="16">
        <v>60</v>
      </c>
      <c r="I23" s="16" t="s">
        <v>40</v>
      </c>
      <c r="J23" s="16"/>
      <c r="K23" s="16">
        <v>652.48199999999997</v>
      </c>
      <c r="L23" s="16">
        <f t="shared" si="2"/>
        <v>30.086000000000013</v>
      </c>
      <c r="M23" s="16">
        <f t="shared" si="3"/>
        <v>682.56799999999998</v>
      </c>
      <c r="N23" s="16"/>
      <c r="O23" s="16"/>
      <c r="P23" s="16">
        <v>85</v>
      </c>
      <c r="Q23" s="16">
        <v>756.25215800000001</v>
      </c>
      <c r="R23" s="16">
        <f t="shared" si="4"/>
        <v>136.5136</v>
      </c>
      <c r="S23" s="18">
        <f t="shared" ref="S23:S24" si="10">12*R23-Q23-O23-F23</f>
        <v>246.77504199999998</v>
      </c>
      <c r="T23" s="30">
        <f t="shared" ref="T23:T24" si="11">S23+$T$1*R23</f>
        <v>315.03184199999998</v>
      </c>
      <c r="U23" s="18"/>
      <c r="V23" s="16"/>
      <c r="W23" s="1">
        <f t="shared" si="8"/>
        <v>12.5</v>
      </c>
      <c r="X23" s="16">
        <f t="shared" si="6"/>
        <v>10.192304341838469</v>
      </c>
      <c r="Y23" s="16">
        <v>123.0706</v>
      </c>
      <c r="Z23" s="16">
        <v>94.346399999999988</v>
      </c>
      <c r="AA23" s="16">
        <v>95.048000000000002</v>
      </c>
      <c r="AB23" s="16">
        <v>140.0378</v>
      </c>
      <c r="AC23" s="16">
        <v>134.8638</v>
      </c>
      <c r="AD23" s="16">
        <v>103.4538</v>
      </c>
      <c r="AE23" s="16">
        <v>104.9114</v>
      </c>
      <c r="AF23" s="16">
        <v>145.2414</v>
      </c>
      <c r="AG23" s="16">
        <v>162.42500000000001</v>
      </c>
      <c r="AH23" s="16">
        <v>118.03360000000001</v>
      </c>
      <c r="AI23" s="16" t="s">
        <v>57</v>
      </c>
      <c r="AJ23" s="1">
        <f t="shared" si="9"/>
        <v>315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6" t="s">
        <v>68</v>
      </c>
      <c r="B24" s="16" t="s">
        <v>39</v>
      </c>
      <c r="C24" s="16">
        <v>1042.0440000000001</v>
      </c>
      <c r="D24" s="16">
        <v>2429.0500000000002</v>
      </c>
      <c r="E24" s="16">
        <v>1175.2929999999999</v>
      </c>
      <c r="F24" s="16">
        <v>1699.96</v>
      </c>
      <c r="G24" s="17">
        <v>1</v>
      </c>
      <c r="H24" s="16">
        <v>60</v>
      </c>
      <c r="I24" s="16" t="s">
        <v>40</v>
      </c>
      <c r="J24" s="16"/>
      <c r="K24" s="16">
        <v>1146.5830000000001</v>
      </c>
      <c r="L24" s="16">
        <f t="shared" si="2"/>
        <v>28.709999999999809</v>
      </c>
      <c r="M24" s="16">
        <f t="shared" si="3"/>
        <v>1143.567</v>
      </c>
      <c r="N24" s="16">
        <v>31.725999999999999</v>
      </c>
      <c r="O24" s="16">
        <v>600</v>
      </c>
      <c r="P24" s="16">
        <v>83</v>
      </c>
      <c r="Q24" s="16">
        <v>294.83784000000009</v>
      </c>
      <c r="R24" s="16">
        <f t="shared" si="4"/>
        <v>228.71340000000001</v>
      </c>
      <c r="S24" s="18">
        <f t="shared" si="10"/>
        <v>149.76296000000002</v>
      </c>
      <c r="T24" s="30">
        <f t="shared" si="11"/>
        <v>264.11966000000001</v>
      </c>
      <c r="U24" s="18"/>
      <c r="V24" s="16"/>
      <c r="W24" s="1">
        <f t="shared" si="8"/>
        <v>12.5</v>
      </c>
      <c r="X24" s="16">
        <f t="shared" si="6"/>
        <v>11.345193766521769</v>
      </c>
      <c r="Y24" s="16">
        <v>218.39840000000001</v>
      </c>
      <c r="Z24" s="16">
        <v>261.24540000000002</v>
      </c>
      <c r="AA24" s="16">
        <v>198.59</v>
      </c>
      <c r="AB24" s="16">
        <v>232.54560000000001</v>
      </c>
      <c r="AC24" s="16">
        <v>235.4008</v>
      </c>
      <c r="AD24" s="16">
        <v>201.32060000000001</v>
      </c>
      <c r="AE24" s="16">
        <v>202.9872</v>
      </c>
      <c r="AF24" s="16">
        <v>225.99080000000001</v>
      </c>
      <c r="AG24" s="16">
        <v>232.1754</v>
      </c>
      <c r="AH24" s="16">
        <v>191.55680000000001</v>
      </c>
      <c r="AI24" s="16" t="s">
        <v>57</v>
      </c>
      <c r="AJ24" s="1">
        <f t="shared" si="9"/>
        <v>264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1" t="s">
        <v>69</v>
      </c>
      <c r="B25" s="11" t="s">
        <v>39</v>
      </c>
      <c r="C25" s="11"/>
      <c r="D25" s="11"/>
      <c r="E25" s="11"/>
      <c r="F25" s="11"/>
      <c r="G25" s="12">
        <v>0</v>
      </c>
      <c r="H25" s="11">
        <v>30</v>
      </c>
      <c r="I25" s="11" t="s">
        <v>40</v>
      </c>
      <c r="J25" s="11"/>
      <c r="K25" s="11"/>
      <c r="L25" s="11">
        <f t="shared" si="2"/>
        <v>0</v>
      </c>
      <c r="M25" s="11">
        <f t="shared" si="3"/>
        <v>0</v>
      </c>
      <c r="N25" s="11"/>
      <c r="O25" s="11"/>
      <c r="P25" s="11">
        <v>0</v>
      </c>
      <c r="Q25" s="11">
        <v>0</v>
      </c>
      <c r="R25" s="11">
        <f t="shared" si="4"/>
        <v>0</v>
      </c>
      <c r="S25" s="13"/>
      <c r="T25" s="5">
        <f t="shared" si="7"/>
        <v>0</v>
      </c>
      <c r="U25" s="13"/>
      <c r="V25" s="11"/>
      <c r="W25" s="1" t="e">
        <f t="shared" si="8"/>
        <v>#DIV/0!</v>
      </c>
      <c r="X25" s="11" t="e">
        <f t="shared" si="6"/>
        <v>#DIV/0!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 t="s">
        <v>63</v>
      </c>
      <c r="AJ25" s="1">
        <f t="shared" si="9"/>
        <v>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1" t="s">
        <v>70</v>
      </c>
      <c r="B26" s="11" t="s">
        <v>39</v>
      </c>
      <c r="C26" s="11"/>
      <c r="D26" s="11"/>
      <c r="E26" s="11"/>
      <c r="F26" s="11"/>
      <c r="G26" s="12">
        <v>0</v>
      </c>
      <c r="H26" s="11">
        <v>30</v>
      </c>
      <c r="I26" s="11" t="s">
        <v>40</v>
      </c>
      <c r="J26" s="11"/>
      <c r="K26" s="11"/>
      <c r="L26" s="11">
        <f t="shared" si="2"/>
        <v>0</v>
      </c>
      <c r="M26" s="11">
        <f t="shared" si="3"/>
        <v>0</v>
      </c>
      <c r="N26" s="11"/>
      <c r="O26" s="11"/>
      <c r="P26" s="11">
        <v>0</v>
      </c>
      <c r="Q26" s="11">
        <v>0</v>
      </c>
      <c r="R26" s="11">
        <f t="shared" si="4"/>
        <v>0</v>
      </c>
      <c r="S26" s="13"/>
      <c r="T26" s="5">
        <f t="shared" si="7"/>
        <v>0</v>
      </c>
      <c r="U26" s="13"/>
      <c r="V26" s="11"/>
      <c r="W26" s="1" t="e">
        <f t="shared" si="8"/>
        <v>#DIV/0!</v>
      </c>
      <c r="X26" s="11" t="e">
        <f t="shared" si="6"/>
        <v>#DIV/0!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 t="s">
        <v>63</v>
      </c>
      <c r="AJ26" s="1">
        <f t="shared" si="9"/>
        <v>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6" t="s">
        <v>71</v>
      </c>
      <c r="B27" s="16" t="s">
        <v>39</v>
      </c>
      <c r="C27" s="16">
        <v>726.65899999999999</v>
      </c>
      <c r="D27" s="16">
        <v>2506.75</v>
      </c>
      <c r="E27" s="16">
        <v>1023.712</v>
      </c>
      <c r="F27" s="16">
        <v>1553.3030000000001</v>
      </c>
      <c r="G27" s="17">
        <v>1</v>
      </c>
      <c r="H27" s="16">
        <v>30</v>
      </c>
      <c r="I27" s="16" t="s">
        <v>40</v>
      </c>
      <c r="J27" s="16"/>
      <c r="K27" s="16">
        <v>1305.3499999999999</v>
      </c>
      <c r="L27" s="16">
        <f t="shared" si="2"/>
        <v>-281.63799999999992</v>
      </c>
      <c r="M27" s="16">
        <f t="shared" si="3"/>
        <v>1023.712</v>
      </c>
      <c r="N27" s="16"/>
      <c r="O27" s="16">
        <v>500</v>
      </c>
      <c r="P27" s="16">
        <v>65</v>
      </c>
      <c r="Q27" s="16">
        <v>128.9162000000002</v>
      </c>
      <c r="R27" s="16">
        <f t="shared" si="4"/>
        <v>204.7424</v>
      </c>
      <c r="S27" s="18">
        <f>12*R27-Q27-O27-F27</f>
        <v>274.68959999999993</v>
      </c>
      <c r="T27" s="5">
        <f t="shared" si="7"/>
        <v>274.68959999999993</v>
      </c>
      <c r="U27" s="18"/>
      <c r="V27" s="16"/>
      <c r="W27" s="1">
        <f t="shared" si="8"/>
        <v>12</v>
      </c>
      <c r="X27" s="16">
        <f t="shared" si="6"/>
        <v>10.658364852614797</v>
      </c>
      <c r="Y27" s="16">
        <v>208.33879999999999</v>
      </c>
      <c r="Z27" s="16">
        <v>250.77879999999999</v>
      </c>
      <c r="AA27" s="16">
        <v>210.34299999999999</v>
      </c>
      <c r="AB27" s="16">
        <v>213.1086</v>
      </c>
      <c r="AC27" s="16">
        <v>236.9854</v>
      </c>
      <c r="AD27" s="16">
        <v>176.1448</v>
      </c>
      <c r="AE27" s="16">
        <v>170.4014</v>
      </c>
      <c r="AF27" s="16">
        <v>188.78100000000001</v>
      </c>
      <c r="AG27" s="16">
        <v>216.02340000000001</v>
      </c>
      <c r="AH27" s="16">
        <v>188.02359999999999</v>
      </c>
      <c r="AI27" s="16" t="s">
        <v>57</v>
      </c>
      <c r="AJ27" s="1">
        <f t="shared" si="9"/>
        <v>275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1" t="s">
        <v>72</v>
      </c>
      <c r="B28" s="11" t="s">
        <v>39</v>
      </c>
      <c r="C28" s="11"/>
      <c r="D28" s="11"/>
      <c r="E28" s="11"/>
      <c r="F28" s="11"/>
      <c r="G28" s="12">
        <v>0</v>
      </c>
      <c r="H28" s="11">
        <v>45</v>
      </c>
      <c r="I28" s="11" t="s">
        <v>40</v>
      </c>
      <c r="J28" s="11"/>
      <c r="K28" s="11"/>
      <c r="L28" s="11">
        <f t="shared" si="2"/>
        <v>0</v>
      </c>
      <c r="M28" s="11">
        <f t="shared" si="3"/>
        <v>0</v>
      </c>
      <c r="N28" s="11"/>
      <c r="O28" s="11"/>
      <c r="P28" s="11">
        <v>0</v>
      </c>
      <c r="Q28" s="11">
        <v>0</v>
      </c>
      <c r="R28" s="11">
        <f t="shared" si="4"/>
        <v>0</v>
      </c>
      <c r="S28" s="13"/>
      <c r="T28" s="5">
        <f t="shared" si="7"/>
        <v>0</v>
      </c>
      <c r="U28" s="13"/>
      <c r="V28" s="11"/>
      <c r="W28" s="1" t="e">
        <f t="shared" si="8"/>
        <v>#DIV/0!</v>
      </c>
      <c r="X28" s="11" t="e">
        <f t="shared" si="6"/>
        <v>#DIV/0!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 t="s">
        <v>63</v>
      </c>
      <c r="AJ28" s="1">
        <f t="shared" si="9"/>
        <v>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1" t="s">
        <v>73</v>
      </c>
      <c r="B29" s="11" t="s">
        <v>39</v>
      </c>
      <c r="C29" s="11"/>
      <c r="D29" s="11"/>
      <c r="E29" s="11"/>
      <c r="F29" s="11"/>
      <c r="G29" s="12">
        <v>0</v>
      </c>
      <c r="H29" s="11">
        <v>40</v>
      </c>
      <c r="I29" s="11" t="s">
        <v>40</v>
      </c>
      <c r="J29" s="11"/>
      <c r="K29" s="11"/>
      <c r="L29" s="11">
        <f t="shared" si="2"/>
        <v>0</v>
      </c>
      <c r="M29" s="11">
        <f t="shared" si="3"/>
        <v>0</v>
      </c>
      <c r="N29" s="11"/>
      <c r="O29" s="11"/>
      <c r="P29" s="11">
        <v>0</v>
      </c>
      <c r="Q29" s="11">
        <v>0</v>
      </c>
      <c r="R29" s="11">
        <f t="shared" si="4"/>
        <v>0</v>
      </c>
      <c r="S29" s="13"/>
      <c r="T29" s="5">
        <f t="shared" si="7"/>
        <v>0</v>
      </c>
      <c r="U29" s="13"/>
      <c r="V29" s="11"/>
      <c r="W29" s="1" t="e">
        <f t="shared" si="8"/>
        <v>#DIV/0!</v>
      </c>
      <c r="X29" s="11" t="e">
        <f t="shared" si="6"/>
        <v>#DIV/0!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 t="s">
        <v>63</v>
      </c>
      <c r="AJ29" s="1">
        <f t="shared" si="9"/>
        <v>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1" t="s">
        <v>74</v>
      </c>
      <c r="B30" s="11" t="s">
        <v>39</v>
      </c>
      <c r="C30" s="11"/>
      <c r="D30" s="11"/>
      <c r="E30" s="11"/>
      <c r="F30" s="11"/>
      <c r="G30" s="12">
        <v>0</v>
      </c>
      <c r="H30" s="11">
        <v>30</v>
      </c>
      <c r="I30" s="11" t="s">
        <v>40</v>
      </c>
      <c r="J30" s="11"/>
      <c r="K30" s="11"/>
      <c r="L30" s="11">
        <f t="shared" si="2"/>
        <v>0</v>
      </c>
      <c r="M30" s="11">
        <f t="shared" si="3"/>
        <v>0</v>
      </c>
      <c r="N30" s="11"/>
      <c r="O30" s="11"/>
      <c r="P30" s="11">
        <v>0</v>
      </c>
      <c r="Q30" s="11">
        <v>0</v>
      </c>
      <c r="R30" s="11">
        <f t="shared" si="4"/>
        <v>0</v>
      </c>
      <c r="S30" s="13"/>
      <c r="T30" s="5">
        <f t="shared" si="7"/>
        <v>0</v>
      </c>
      <c r="U30" s="13"/>
      <c r="V30" s="11"/>
      <c r="W30" s="1" t="e">
        <f t="shared" si="8"/>
        <v>#DIV/0!</v>
      </c>
      <c r="X30" s="11" t="e">
        <f t="shared" si="6"/>
        <v>#DIV/0!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 t="s">
        <v>63</v>
      </c>
      <c r="AJ30" s="1">
        <f t="shared" si="9"/>
        <v>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1" t="s">
        <v>75</v>
      </c>
      <c r="B31" s="11" t="s">
        <v>39</v>
      </c>
      <c r="C31" s="11"/>
      <c r="D31" s="11"/>
      <c r="E31" s="11"/>
      <c r="F31" s="11"/>
      <c r="G31" s="12">
        <v>0</v>
      </c>
      <c r="H31" s="11">
        <v>50</v>
      </c>
      <c r="I31" s="11" t="s">
        <v>40</v>
      </c>
      <c r="J31" s="11"/>
      <c r="K31" s="11"/>
      <c r="L31" s="11">
        <f t="shared" si="2"/>
        <v>0</v>
      </c>
      <c r="M31" s="11">
        <f t="shared" si="3"/>
        <v>0</v>
      </c>
      <c r="N31" s="11"/>
      <c r="O31" s="11"/>
      <c r="P31" s="11">
        <v>0</v>
      </c>
      <c r="Q31" s="11">
        <v>0</v>
      </c>
      <c r="R31" s="11">
        <f t="shared" si="4"/>
        <v>0</v>
      </c>
      <c r="S31" s="13"/>
      <c r="T31" s="5">
        <f t="shared" si="7"/>
        <v>0</v>
      </c>
      <c r="U31" s="13"/>
      <c r="V31" s="11"/>
      <c r="W31" s="1" t="e">
        <f t="shared" si="8"/>
        <v>#DIV/0!</v>
      </c>
      <c r="X31" s="11" t="e">
        <f t="shared" si="6"/>
        <v>#DIV/0!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 t="s">
        <v>63</v>
      </c>
      <c r="AJ31" s="1">
        <f t="shared" si="9"/>
        <v>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76</v>
      </c>
      <c r="B32" s="1" t="s">
        <v>39</v>
      </c>
      <c r="C32" s="1">
        <v>6.4429999999999996</v>
      </c>
      <c r="D32" s="1"/>
      <c r="E32" s="1">
        <v>4.6150000000000002</v>
      </c>
      <c r="F32" s="1">
        <v>1.8280000000000001</v>
      </c>
      <c r="G32" s="8">
        <v>1</v>
      </c>
      <c r="H32" s="1">
        <v>50</v>
      </c>
      <c r="I32" s="1" t="s">
        <v>40</v>
      </c>
      <c r="J32" s="1"/>
      <c r="K32" s="1">
        <v>3.9</v>
      </c>
      <c r="L32" s="1">
        <f t="shared" si="2"/>
        <v>0.7150000000000003</v>
      </c>
      <c r="M32" s="1">
        <f t="shared" si="3"/>
        <v>4.6150000000000002</v>
      </c>
      <c r="N32" s="1"/>
      <c r="O32" s="1"/>
      <c r="P32" s="1">
        <v>0</v>
      </c>
      <c r="Q32" s="1">
        <v>4</v>
      </c>
      <c r="R32" s="1">
        <f t="shared" si="4"/>
        <v>0.92300000000000004</v>
      </c>
      <c r="S32" s="5">
        <f t="shared" ref="S32:S36" si="12">11*R32-Q32-O32-F32</f>
        <v>4.3250000000000002</v>
      </c>
      <c r="T32" s="5">
        <f t="shared" si="7"/>
        <v>4.3250000000000002</v>
      </c>
      <c r="U32" s="5"/>
      <c r="V32" s="1"/>
      <c r="W32" s="1">
        <f t="shared" si="8"/>
        <v>11</v>
      </c>
      <c r="X32" s="1">
        <f t="shared" si="6"/>
        <v>6.3141928494041171</v>
      </c>
      <c r="Y32" s="1">
        <v>0.54980000000000007</v>
      </c>
      <c r="Z32" s="1">
        <v>0.55859999999999999</v>
      </c>
      <c r="AA32" s="1">
        <v>0.74439999999999995</v>
      </c>
      <c r="AB32" s="1">
        <v>0.18579999999999999</v>
      </c>
      <c r="AC32" s="1">
        <v>0</v>
      </c>
      <c r="AD32" s="1">
        <v>0.19259999999999999</v>
      </c>
      <c r="AE32" s="1">
        <v>0.19259999999999999</v>
      </c>
      <c r="AF32" s="1">
        <v>0.37519999999999998</v>
      </c>
      <c r="AG32" s="1">
        <v>0.74580000000000002</v>
      </c>
      <c r="AH32" s="1">
        <v>0.184</v>
      </c>
      <c r="AI32" s="1" t="s">
        <v>77</v>
      </c>
      <c r="AJ32" s="1">
        <f t="shared" si="9"/>
        <v>4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78</v>
      </c>
      <c r="B33" s="1" t="s">
        <v>45</v>
      </c>
      <c r="C33" s="1">
        <v>1253</v>
      </c>
      <c r="D33" s="1">
        <v>2399</v>
      </c>
      <c r="E33" s="1">
        <v>1198</v>
      </c>
      <c r="F33" s="1">
        <v>1532</v>
      </c>
      <c r="G33" s="8">
        <v>0.4</v>
      </c>
      <c r="H33" s="1">
        <v>45</v>
      </c>
      <c r="I33" s="1" t="s">
        <v>40</v>
      </c>
      <c r="J33" s="1"/>
      <c r="K33" s="1">
        <v>1556</v>
      </c>
      <c r="L33" s="1">
        <f t="shared" si="2"/>
        <v>-358</v>
      </c>
      <c r="M33" s="1">
        <f t="shared" si="3"/>
        <v>1198</v>
      </c>
      <c r="N33" s="1"/>
      <c r="O33" s="1">
        <v>500</v>
      </c>
      <c r="P33" s="1">
        <v>142</v>
      </c>
      <c r="Q33" s="1">
        <v>179.1759999999999</v>
      </c>
      <c r="R33" s="1">
        <f t="shared" si="4"/>
        <v>239.6</v>
      </c>
      <c r="S33" s="5">
        <f t="shared" si="12"/>
        <v>424.42399999999998</v>
      </c>
      <c r="T33" s="30">
        <f>S33+$T$1*R33</f>
        <v>544.22399999999993</v>
      </c>
      <c r="U33" s="5"/>
      <c r="V33" s="1"/>
      <c r="W33" s="1">
        <f t="shared" si="8"/>
        <v>11.499999999999998</v>
      </c>
      <c r="X33" s="1">
        <f t="shared" si="6"/>
        <v>9.2286143572621029</v>
      </c>
      <c r="Y33" s="1">
        <v>234.8</v>
      </c>
      <c r="Z33" s="1">
        <v>256.8</v>
      </c>
      <c r="AA33" s="1">
        <v>215.8</v>
      </c>
      <c r="AB33" s="1">
        <v>271.8</v>
      </c>
      <c r="AC33" s="1">
        <v>261.8</v>
      </c>
      <c r="AD33" s="1">
        <v>199.4</v>
      </c>
      <c r="AE33" s="1">
        <v>191.4</v>
      </c>
      <c r="AF33" s="1">
        <v>179.6</v>
      </c>
      <c r="AG33" s="1">
        <v>201.8</v>
      </c>
      <c r="AH33" s="1">
        <v>197</v>
      </c>
      <c r="AI33" s="1" t="s">
        <v>46</v>
      </c>
      <c r="AJ33" s="1">
        <f t="shared" si="9"/>
        <v>218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79</v>
      </c>
      <c r="B34" s="1" t="s">
        <v>45</v>
      </c>
      <c r="C34" s="1">
        <v>117</v>
      </c>
      <c r="D34" s="1">
        <v>815</v>
      </c>
      <c r="E34" s="1">
        <v>315</v>
      </c>
      <c r="F34" s="1">
        <v>480</v>
      </c>
      <c r="G34" s="8">
        <v>0.45</v>
      </c>
      <c r="H34" s="1">
        <v>50</v>
      </c>
      <c r="I34" s="10" t="s">
        <v>48</v>
      </c>
      <c r="J34" s="1"/>
      <c r="K34" s="1">
        <v>412</v>
      </c>
      <c r="L34" s="1">
        <f t="shared" si="2"/>
        <v>-97</v>
      </c>
      <c r="M34" s="1">
        <f t="shared" si="3"/>
        <v>315</v>
      </c>
      <c r="N34" s="1"/>
      <c r="O34" s="1"/>
      <c r="P34" s="1">
        <v>0</v>
      </c>
      <c r="Q34" s="1">
        <v>564</v>
      </c>
      <c r="R34" s="1">
        <f t="shared" si="4"/>
        <v>63</v>
      </c>
      <c r="S34" s="5"/>
      <c r="T34" s="5">
        <f t="shared" si="7"/>
        <v>0</v>
      </c>
      <c r="U34" s="5"/>
      <c r="V34" s="1"/>
      <c r="W34" s="1">
        <f t="shared" si="8"/>
        <v>16.571428571428573</v>
      </c>
      <c r="X34" s="1">
        <f t="shared" si="6"/>
        <v>16.571428571428573</v>
      </c>
      <c r="Y34" s="1">
        <v>102.2</v>
      </c>
      <c r="Z34" s="1">
        <v>67</v>
      </c>
      <c r="AA34" s="1">
        <v>41</v>
      </c>
      <c r="AB34" s="1">
        <v>229</v>
      </c>
      <c r="AC34" s="1">
        <v>249.4</v>
      </c>
      <c r="AD34" s="1">
        <v>257</v>
      </c>
      <c r="AE34" s="1">
        <v>334.4</v>
      </c>
      <c r="AF34" s="1">
        <v>184.6</v>
      </c>
      <c r="AG34" s="1">
        <v>80.2</v>
      </c>
      <c r="AH34" s="1">
        <v>85.4</v>
      </c>
      <c r="AI34" s="1" t="s">
        <v>46</v>
      </c>
      <c r="AJ34" s="1">
        <f t="shared" si="9"/>
        <v>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0" t="s">
        <v>80</v>
      </c>
      <c r="B35" s="20" t="s">
        <v>45</v>
      </c>
      <c r="C35" s="20">
        <v>267</v>
      </c>
      <c r="D35" s="20">
        <v>2486</v>
      </c>
      <c r="E35" s="20">
        <v>1016</v>
      </c>
      <c r="F35" s="20">
        <v>1114</v>
      </c>
      <c r="G35" s="21">
        <v>0.4</v>
      </c>
      <c r="H35" s="20">
        <v>45</v>
      </c>
      <c r="I35" s="20" t="s">
        <v>40</v>
      </c>
      <c r="J35" s="20"/>
      <c r="K35" s="20">
        <v>1284</v>
      </c>
      <c r="L35" s="20">
        <f t="shared" si="2"/>
        <v>-268</v>
      </c>
      <c r="M35" s="20">
        <f t="shared" si="3"/>
        <v>1016</v>
      </c>
      <c r="N35" s="20"/>
      <c r="O35" s="20"/>
      <c r="P35" s="20">
        <v>216</v>
      </c>
      <c r="Q35" s="20">
        <v>412.2</v>
      </c>
      <c r="R35" s="20">
        <f t="shared" si="4"/>
        <v>203.2</v>
      </c>
      <c r="S35" s="22">
        <f>9*R35-Q35-O35-F35</f>
        <v>302.59999999999991</v>
      </c>
      <c r="T35" s="5">
        <f t="shared" si="7"/>
        <v>302.59999999999991</v>
      </c>
      <c r="U35" s="22"/>
      <c r="V35" s="20"/>
      <c r="W35" s="1">
        <f t="shared" si="8"/>
        <v>9</v>
      </c>
      <c r="X35" s="20">
        <f t="shared" si="6"/>
        <v>7.5108267716535435</v>
      </c>
      <c r="Y35" s="20">
        <v>180.6</v>
      </c>
      <c r="Z35" s="20">
        <v>260.2</v>
      </c>
      <c r="AA35" s="20">
        <v>241.8</v>
      </c>
      <c r="AB35" s="20">
        <v>288.2</v>
      </c>
      <c r="AC35" s="20">
        <v>289.60000000000002</v>
      </c>
      <c r="AD35" s="20">
        <v>201.6</v>
      </c>
      <c r="AE35" s="20">
        <v>203.2</v>
      </c>
      <c r="AF35" s="20">
        <v>225.4</v>
      </c>
      <c r="AG35" s="20">
        <v>240.2</v>
      </c>
      <c r="AH35" s="20">
        <v>194.6</v>
      </c>
      <c r="AI35" s="20" t="s">
        <v>66</v>
      </c>
      <c r="AJ35" s="1">
        <f t="shared" si="9"/>
        <v>121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81</v>
      </c>
      <c r="B36" s="1" t="s">
        <v>39</v>
      </c>
      <c r="C36" s="1">
        <v>461.98099999999999</v>
      </c>
      <c r="D36" s="1">
        <v>573.31100000000004</v>
      </c>
      <c r="E36" s="1">
        <v>373.57600000000002</v>
      </c>
      <c r="F36" s="1">
        <v>513.14599999999996</v>
      </c>
      <c r="G36" s="8">
        <v>1</v>
      </c>
      <c r="H36" s="1">
        <v>45</v>
      </c>
      <c r="I36" s="1" t="s">
        <v>40</v>
      </c>
      <c r="J36" s="1"/>
      <c r="K36" s="1">
        <v>495.03</v>
      </c>
      <c r="L36" s="1">
        <f t="shared" si="2"/>
        <v>-121.45399999999995</v>
      </c>
      <c r="M36" s="1">
        <f t="shared" si="3"/>
        <v>373.57600000000002</v>
      </c>
      <c r="N36" s="1"/>
      <c r="O36" s="1"/>
      <c r="P36" s="1">
        <v>0</v>
      </c>
      <c r="Q36" s="1">
        <v>77.874191999999994</v>
      </c>
      <c r="R36" s="1">
        <f t="shared" si="4"/>
        <v>74.71520000000001</v>
      </c>
      <c r="S36" s="5">
        <f t="shared" si="12"/>
        <v>230.84700800000019</v>
      </c>
      <c r="T36" s="30">
        <f>S36+$T$1*R36</f>
        <v>268.20460800000018</v>
      </c>
      <c r="U36" s="5"/>
      <c r="V36" s="1"/>
      <c r="W36" s="1">
        <f t="shared" si="8"/>
        <v>11.500000000000002</v>
      </c>
      <c r="X36" s="1">
        <f t="shared" si="6"/>
        <v>7.910307300254833</v>
      </c>
      <c r="Y36" s="1">
        <v>65.141000000000005</v>
      </c>
      <c r="Z36" s="1">
        <v>69.625600000000006</v>
      </c>
      <c r="AA36" s="1">
        <v>68.394599999999997</v>
      </c>
      <c r="AB36" s="1">
        <v>73.153400000000005</v>
      </c>
      <c r="AC36" s="1">
        <v>82.155799999999999</v>
      </c>
      <c r="AD36" s="1">
        <v>76.114999999999995</v>
      </c>
      <c r="AE36" s="1">
        <v>69.273400000000009</v>
      </c>
      <c r="AF36" s="1">
        <v>70.552999999999997</v>
      </c>
      <c r="AG36" s="1">
        <v>76.597400000000007</v>
      </c>
      <c r="AH36" s="1">
        <v>80.703400000000002</v>
      </c>
      <c r="AI36" s="1"/>
      <c r="AJ36" s="1">
        <f t="shared" si="9"/>
        <v>268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1" t="s">
        <v>82</v>
      </c>
      <c r="B37" s="11" t="s">
        <v>45</v>
      </c>
      <c r="C37" s="11"/>
      <c r="D37" s="11"/>
      <c r="E37" s="11"/>
      <c r="F37" s="11"/>
      <c r="G37" s="12">
        <v>0</v>
      </c>
      <c r="H37" s="11">
        <v>45</v>
      </c>
      <c r="I37" s="11" t="s">
        <v>40</v>
      </c>
      <c r="J37" s="11"/>
      <c r="K37" s="11"/>
      <c r="L37" s="11">
        <f t="shared" si="2"/>
        <v>0</v>
      </c>
      <c r="M37" s="11">
        <f t="shared" si="3"/>
        <v>0</v>
      </c>
      <c r="N37" s="11"/>
      <c r="O37" s="11"/>
      <c r="P37" s="11">
        <v>0</v>
      </c>
      <c r="Q37" s="11">
        <v>0</v>
      </c>
      <c r="R37" s="11">
        <f t="shared" si="4"/>
        <v>0</v>
      </c>
      <c r="S37" s="13"/>
      <c r="T37" s="5">
        <f t="shared" si="7"/>
        <v>0</v>
      </c>
      <c r="U37" s="13"/>
      <c r="V37" s="11"/>
      <c r="W37" s="1" t="e">
        <f t="shared" si="8"/>
        <v>#DIV/0!</v>
      </c>
      <c r="X37" s="11" t="e">
        <f t="shared" si="6"/>
        <v>#DIV/0!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 t="s">
        <v>83</v>
      </c>
      <c r="AJ37" s="1">
        <f t="shared" si="9"/>
        <v>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84</v>
      </c>
      <c r="B38" s="1" t="s">
        <v>45</v>
      </c>
      <c r="C38" s="1">
        <v>264</v>
      </c>
      <c r="D38" s="1">
        <v>334</v>
      </c>
      <c r="E38" s="1">
        <v>291</v>
      </c>
      <c r="F38" s="1">
        <v>172</v>
      </c>
      <c r="G38" s="8">
        <v>0.35</v>
      </c>
      <c r="H38" s="1">
        <v>40</v>
      </c>
      <c r="I38" s="1" t="s">
        <v>40</v>
      </c>
      <c r="J38" s="1"/>
      <c r="K38" s="1">
        <v>402</v>
      </c>
      <c r="L38" s="1">
        <f t="shared" ref="L38:L69" si="13">E38-K38</f>
        <v>-111</v>
      </c>
      <c r="M38" s="1">
        <f t="shared" si="3"/>
        <v>291</v>
      </c>
      <c r="N38" s="1"/>
      <c r="O38" s="1"/>
      <c r="P38" s="1">
        <v>0</v>
      </c>
      <c r="Q38" s="1">
        <v>266.75000000000011</v>
      </c>
      <c r="R38" s="1">
        <f t="shared" si="4"/>
        <v>58.2</v>
      </c>
      <c r="S38" s="5">
        <f t="shared" ref="S38:S46" si="14">11*R38-Q38-O38-F38</f>
        <v>201.44999999999993</v>
      </c>
      <c r="T38" s="5">
        <f t="shared" si="7"/>
        <v>201.44999999999993</v>
      </c>
      <c r="U38" s="5"/>
      <c r="V38" s="1"/>
      <c r="W38" s="1">
        <f t="shared" si="8"/>
        <v>11</v>
      </c>
      <c r="X38" s="1">
        <f t="shared" si="6"/>
        <v>7.5386597938144346</v>
      </c>
      <c r="Y38" s="1">
        <v>45.2</v>
      </c>
      <c r="Z38" s="1">
        <v>38.799999999999997</v>
      </c>
      <c r="AA38" s="1">
        <v>42.4</v>
      </c>
      <c r="AB38" s="1">
        <v>57</v>
      </c>
      <c r="AC38" s="1">
        <v>55</v>
      </c>
      <c r="AD38" s="1">
        <v>47</v>
      </c>
      <c r="AE38" s="1">
        <v>49</v>
      </c>
      <c r="AF38" s="1">
        <v>40.4</v>
      </c>
      <c r="AG38" s="1">
        <v>39.200000000000003</v>
      </c>
      <c r="AH38" s="1">
        <v>45.8</v>
      </c>
      <c r="AI38" s="1"/>
      <c r="AJ38" s="1">
        <f t="shared" si="9"/>
        <v>71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85</v>
      </c>
      <c r="B39" s="1" t="s">
        <v>39</v>
      </c>
      <c r="C39" s="1">
        <v>69.412000000000006</v>
      </c>
      <c r="D39" s="1">
        <v>50.231000000000002</v>
      </c>
      <c r="E39" s="1">
        <v>33.457999999999998</v>
      </c>
      <c r="F39" s="1">
        <v>71.63</v>
      </c>
      <c r="G39" s="8">
        <v>1</v>
      </c>
      <c r="H39" s="1">
        <v>40</v>
      </c>
      <c r="I39" s="1" t="s">
        <v>40</v>
      </c>
      <c r="J39" s="1"/>
      <c r="K39" s="1">
        <v>34.200000000000003</v>
      </c>
      <c r="L39" s="1">
        <f t="shared" si="13"/>
        <v>-0.74200000000000443</v>
      </c>
      <c r="M39" s="1">
        <f t="shared" si="3"/>
        <v>33.457999999999998</v>
      </c>
      <c r="N39" s="1"/>
      <c r="O39" s="1"/>
      <c r="P39" s="1">
        <v>0</v>
      </c>
      <c r="Q39" s="1">
        <v>0</v>
      </c>
      <c r="R39" s="1">
        <f t="shared" si="4"/>
        <v>6.6915999999999993</v>
      </c>
      <c r="S39" s="5">
        <v>4</v>
      </c>
      <c r="T39" s="5">
        <f t="shared" si="7"/>
        <v>4</v>
      </c>
      <c r="U39" s="5"/>
      <c r="V39" s="1"/>
      <c r="W39" s="1">
        <f t="shared" si="8"/>
        <v>11.302229661067608</v>
      </c>
      <c r="X39" s="1">
        <f t="shared" si="6"/>
        <v>10.704465299778828</v>
      </c>
      <c r="Y39" s="1">
        <v>5.8218000000000014</v>
      </c>
      <c r="Z39" s="1">
        <v>8.3680000000000003</v>
      </c>
      <c r="AA39" s="1">
        <v>8.6486000000000001</v>
      </c>
      <c r="AB39" s="1">
        <v>8.718399999999999</v>
      </c>
      <c r="AC39" s="1">
        <v>11.184200000000001</v>
      </c>
      <c r="AD39" s="1">
        <v>9.6757999999999988</v>
      </c>
      <c r="AE39" s="1">
        <v>6.9428000000000001</v>
      </c>
      <c r="AF39" s="1">
        <v>11.9434</v>
      </c>
      <c r="AG39" s="1">
        <v>12.6538</v>
      </c>
      <c r="AH39" s="1">
        <v>6.9028000000000009</v>
      </c>
      <c r="AI39" s="1"/>
      <c r="AJ39" s="1">
        <f t="shared" si="9"/>
        <v>4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86</v>
      </c>
      <c r="B40" s="1" t="s">
        <v>45</v>
      </c>
      <c r="C40" s="1">
        <v>415</v>
      </c>
      <c r="D40" s="1">
        <v>188</v>
      </c>
      <c r="E40" s="1">
        <v>255</v>
      </c>
      <c r="F40" s="1">
        <v>298</v>
      </c>
      <c r="G40" s="8">
        <v>0.4</v>
      </c>
      <c r="H40" s="1">
        <v>40</v>
      </c>
      <c r="I40" s="1" t="s">
        <v>40</v>
      </c>
      <c r="J40" s="1"/>
      <c r="K40" s="1">
        <v>288</v>
      </c>
      <c r="L40" s="1">
        <f t="shared" si="13"/>
        <v>-33</v>
      </c>
      <c r="M40" s="1">
        <f t="shared" si="3"/>
        <v>255</v>
      </c>
      <c r="N40" s="1"/>
      <c r="O40" s="1"/>
      <c r="P40" s="1">
        <v>98</v>
      </c>
      <c r="Q40" s="1">
        <v>129.66999999999999</v>
      </c>
      <c r="R40" s="1">
        <f t="shared" si="4"/>
        <v>51</v>
      </c>
      <c r="S40" s="5">
        <f t="shared" si="14"/>
        <v>133.33000000000004</v>
      </c>
      <c r="T40" s="5">
        <f t="shared" si="7"/>
        <v>133.33000000000004</v>
      </c>
      <c r="U40" s="5"/>
      <c r="V40" s="1"/>
      <c r="W40" s="1">
        <f t="shared" si="8"/>
        <v>11</v>
      </c>
      <c r="X40" s="1">
        <f t="shared" si="6"/>
        <v>8.3856862745098031</v>
      </c>
      <c r="Y40" s="1">
        <v>46.6</v>
      </c>
      <c r="Z40" s="1">
        <v>49.4</v>
      </c>
      <c r="AA40" s="1">
        <v>35.4</v>
      </c>
      <c r="AB40" s="1">
        <v>58</v>
      </c>
      <c r="AC40" s="1">
        <v>61.8</v>
      </c>
      <c r="AD40" s="1">
        <v>39</v>
      </c>
      <c r="AE40" s="1">
        <v>41.8</v>
      </c>
      <c r="AF40" s="1">
        <v>49.2</v>
      </c>
      <c r="AG40" s="1">
        <v>57.4</v>
      </c>
      <c r="AH40" s="1">
        <v>36.799999999999997</v>
      </c>
      <c r="AI40" s="1"/>
      <c r="AJ40" s="1">
        <f t="shared" si="9"/>
        <v>53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87</v>
      </c>
      <c r="B41" s="1" t="s">
        <v>45</v>
      </c>
      <c r="C41" s="1">
        <v>854</v>
      </c>
      <c r="D41" s="1">
        <v>252</v>
      </c>
      <c r="E41" s="1">
        <v>393</v>
      </c>
      <c r="F41" s="1">
        <v>687</v>
      </c>
      <c r="G41" s="8">
        <v>0.4</v>
      </c>
      <c r="H41" s="1">
        <v>45</v>
      </c>
      <c r="I41" s="1" t="s">
        <v>40</v>
      </c>
      <c r="J41" s="1"/>
      <c r="K41" s="1">
        <v>396</v>
      </c>
      <c r="L41" s="1">
        <f t="shared" si="13"/>
        <v>-3</v>
      </c>
      <c r="M41" s="1">
        <f t="shared" si="3"/>
        <v>393</v>
      </c>
      <c r="N41" s="1"/>
      <c r="O41" s="1"/>
      <c r="P41" s="1">
        <v>143</v>
      </c>
      <c r="Q41" s="1">
        <v>25</v>
      </c>
      <c r="R41" s="1">
        <f t="shared" si="4"/>
        <v>78.599999999999994</v>
      </c>
      <c r="S41" s="5">
        <f t="shared" si="14"/>
        <v>152.59999999999991</v>
      </c>
      <c r="T41" s="30">
        <f>S41+$T$1*R41</f>
        <v>191.89999999999992</v>
      </c>
      <c r="U41" s="5"/>
      <c r="V41" s="1"/>
      <c r="W41" s="1">
        <f t="shared" si="8"/>
        <v>11.499999999999998</v>
      </c>
      <c r="X41" s="1">
        <f t="shared" si="6"/>
        <v>9.0585241730279904</v>
      </c>
      <c r="Y41" s="1">
        <v>78.599999999999994</v>
      </c>
      <c r="Z41" s="1">
        <v>76</v>
      </c>
      <c r="AA41" s="1">
        <v>66</v>
      </c>
      <c r="AB41" s="1">
        <v>118.2</v>
      </c>
      <c r="AC41" s="1">
        <v>121</v>
      </c>
      <c r="AD41" s="1">
        <v>93.6</v>
      </c>
      <c r="AE41" s="1">
        <v>91.8</v>
      </c>
      <c r="AF41" s="1">
        <v>86.6</v>
      </c>
      <c r="AG41" s="1">
        <v>99.6</v>
      </c>
      <c r="AH41" s="1">
        <v>103.2</v>
      </c>
      <c r="AI41" s="1" t="s">
        <v>46</v>
      </c>
      <c r="AJ41" s="1">
        <f t="shared" si="9"/>
        <v>77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88</v>
      </c>
      <c r="B42" s="1" t="s">
        <v>39</v>
      </c>
      <c r="C42" s="1">
        <v>100.726</v>
      </c>
      <c r="D42" s="1">
        <v>224.767</v>
      </c>
      <c r="E42" s="1">
        <v>70.227000000000004</v>
      </c>
      <c r="F42" s="1">
        <v>181.75200000000001</v>
      </c>
      <c r="G42" s="8">
        <v>1</v>
      </c>
      <c r="H42" s="1">
        <v>40</v>
      </c>
      <c r="I42" s="1" t="s">
        <v>40</v>
      </c>
      <c r="J42" s="1"/>
      <c r="K42" s="1">
        <v>72.2</v>
      </c>
      <c r="L42" s="1">
        <f t="shared" si="13"/>
        <v>-1.972999999999999</v>
      </c>
      <c r="M42" s="1">
        <f t="shared" si="3"/>
        <v>70.227000000000004</v>
      </c>
      <c r="N42" s="1"/>
      <c r="O42" s="1"/>
      <c r="P42" s="1">
        <v>0</v>
      </c>
      <c r="Q42" s="1">
        <v>0</v>
      </c>
      <c r="R42" s="1">
        <f t="shared" si="4"/>
        <v>14.045400000000001</v>
      </c>
      <c r="S42" s="5"/>
      <c r="T42" s="5">
        <f t="shared" si="7"/>
        <v>0</v>
      </c>
      <c r="U42" s="5"/>
      <c r="V42" s="1"/>
      <c r="W42" s="1">
        <f t="shared" si="8"/>
        <v>12.940322098338246</v>
      </c>
      <c r="X42" s="1">
        <f t="shared" si="6"/>
        <v>12.940322098338246</v>
      </c>
      <c r="Y42" s="1">
        <v>13.469799999999999</v>
      </c>
      <c r="Z42" s="1">
        <v>22.4056</v>
      </c>
      <c r="AA42" s="1">
        <v>16.251000000000001</v>
      </c>
      <c r="AB42" s="1">
        <v>22.1892</v>
      </c>
      <c r="AC42" s="1">
        <v>19.838000000000001</v>
      </c>
      <c r="AD42" s="1">
        <v>10.396599999999999</v>
      </c>
      <c r="AE42" s="1">
        <v>17.164999999999999</v>
      </c>
      <c r="AF42" s="1">
        <v>29.230399999999999</v>
      </c>
      <c r="AG42" s="1">
        <v>24.4754</v>
      </c>
      <c r="AH42" s="1">
        <v>12.2744</v>
      </c>
      <c r="AI42" s="1"/>
      <c r="AJ42" s="1">
        <f t="shared" si="9"/>
        <v>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89</v>
      </c>
      <c r="B43" s="1" t="s">
        <v>45</v>
      </c>
      <c r="C43" s="1">
        <v>354</v>
      </c>
      <c r="D43" s="1">
        <v>592</v>
      </c>
      <c r="E43" s="1">
        <v>384</v>
      </c>
      <c r="F43" s="1">
        <v>430</v>
      </c>
      <c r="G43" s="8">
        <v>0.35</v>
      </c>
      <c r="H43" s="1">
        <v>40</v>
      </c>
      <c r="I43" s="1" t="s">
        <v>40</v>
      </c>
      <c r="J43" s="1"/>
      <c r="K43" s="1">
        <v>474</v>
      </c>
      <c r="L43" s="1">
        <f t="shared" si="13"/>
        <v>-90</v>
      </c>
      <c r="M43" s="1">
        <f t="shared" si="3"/>
        <v>384</v>
      </c>
      <c r="N43" s="1"/>
      <c r="O43" s="1"/>
      <c r="P43" s="1">
        <v>0</v>
      </c>
      <c r="Q43" s="1">
        <v>217.8</v>
      </c>
      <c r="R43" s="1">
        <f t="shared" si="4"/>
        <v>76.8</v>
      </c>
      <c r="S43" s="5">
        <f t="shared" si="14"/>
        <v>197</v>
      </c>
      <c r="T43" s="5">
        <f t="shared" si="7"/>
        <v>197</v>
      </c>
      <c r="U43" s="5"/>
      <c r="V43" s="1"/>
      <c r="W43" s="1">
        <f t="shared" si="8"/>
        <v>11</v>
      </c>
      <c r="X43" s="1">
        <f t="shared" si="6"/>
        <v>8.4348958333333339</v>
      </c>
      <c r="Y43" s="1">
        <v>71.2</v>
      </c>
      <c r="Z43" s="1">
        <v>72.2</v>
      </c>
      <c r="AA43" s="1">
        <v>67.400000000000006</v>
      </c>
      <c r="AB43" s="1">
        <v>79.599999999999994</v>
      </c>
      <c r="AC43" s="1">
        <v>82.2</v>
      </c>
      <c r="AD43" s="1">
        <v>67.8</v>
      </c>
      <c r="AE43" s="1">
        <v>70</v>
      </c>
      <c r="AF43" s="1">
        <v>80.8</v>
      </c>
      <c r="AG43" s="1">
        <v>74.2</v>
      </c>
      <c r="AH43" s="1">
        <v>76.400000000000006</v>
      </c>
      <c r="AI43" s="1" t="s">
        <v>46</v>
      </c>
      <c r="AJ43" s="1">
        <f t="shared" si="9"/>
        <v>69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90</v>
      </c>
      <c r="B44" s="1" t="s">
        <v>45</v>
      </c>
      <c r="C44" s="1">
        <v>363</v>
      </c>
      <c r="D44" s="1">
        <v>471</v>
      </c>
      <c r="E44" s="1">
        <v>390</v>
      </c>
      <c r="F44" s="1">
        <v>164</v>
      </c>
      <c r="G44" s="8">
        <v>0.4</v>
      </c>
      <c r="H44" s="1">
        <v>40</v>
      </c>
      <c r="I44" s="1" t="s">
        <v>40</v>
      </c>
      <c r="J44" s="1"/>
      <c r="K44" s="1">
        <v>415</v>
      </c>
      <c r="L44" s="1">
        <f t="shared" si="13"/>
        <v>-25</v>
      </c>
      <c r="M44" s="1">
        <f t="shared" si="3"/>
        <v>390</v>
      </c>
      <c r="N44" s="1"/>
      <c r="O44" s="1"/>
      <c r="P44" s="1">
        <v>0</v>
      </c>
      <c r="Q44" s="1">
        <v>431.62000000000018</v>
      </c>
      <c r="R44" s="1">
        <f t="shared" si="4"/>
        <v>78</v>
      </c>
      <c r="S44" s="5">
        <f t="shared" si="14"/>
        <v>262.37999999999982</v>
      </c>
      <c r="T44" s="5">
        <f t="shared" si="7"/>
        <v>262.37999999999982</v>
      </c>
      <c r="U44" s="5"/>
      <c r="V44" s="1"/>
      <c r="W44" s="1">
        <f t="shared" si="8"/>
        <v>11</v>
      </c>
      <c r="X44" s="1">
        <f t="shared" si="6"/>
        <v>7.6361538461538476</v>
      </c>
      <c r="Y44" s="1">
        <v>73.599999999999994</v>
      </c>
      <c r="Z44" s="1">
        <v>49.4</v>
      </c>
      <c r="AA44" s="1">
        <v>53.2</v>
      </c>
      <c r="AB44" s="1">
        <v>67.400000000000006</v>
      </c>
      <c r="AC44" s="1">
        <v>65.599999999999994</v>
      </c>
      <c r="AD44" s="1">
        <v>62.2</v>
      </c>
      <c r="AE44" s="1">
        <v>62</v>
      </c>
      <c r="AF44" s="1">
        <v>63.2</v>
      </c>
      <c r="AG44" s="1">
        <v>63.2</v>
      </c>
      <c r="AH44" s="1">
        <v>69.8</v>
      </c>
      <c r="AI44" s="1" t="s">
        <v>46</v>
      </c>
      <c r="AJ44" s="1">
        <f t="shared" si="9"/>
        <v>105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91</v>
      </c>
      <c r="B45" s="1" t="s">
        <v>39</v>
      </c>
      <c r="C45" s="1">
        <v>172.59100000000001</v>
      </c>
      <c r="D45" s="1">
        <v>171.45599999999999</v>
      </c>
      <c r="E45" s="1">
        <v>142.827</v>
      </c>
      <c r="F45" s="1">
        <v>50.625999999999998</v>
      </c>
      <c r="G45" s="8">
        <v>1</v>
      </c>
      <c r="H45" s="1">
        <v>50</v>
      </c>
      <c r="I45" s="1" t="s">
        <v>40</v>
      </c>
      <c r="J45" s="1"/>
      <c r="K45" s="1">
        <v>199.565</v>
      </c>
      <c r="L45" s="1">
        <f t="shared" si="13"/>
        <v>-56.738</v>
      </c>
      <c r="M45" s="1">
        <f t="shared" si="3"/>
        <v>142.827</v>
      </c>
      <c r="N45" s="1"/>
      <c r="O45" s="1"/>
      <c r="P45" s="1">
        <v>0</v>
      </c>
      <c r="Q45" s="1">
        <v>269.49983999999989</v>
      </c>
      <c r="R45" s="1">
        <f t="shared" si="4"/>
        <v>28.5654</v>
      </c>
      <c r="S45" s="5"/>
      <c r="T45" s="5">
        <f t="shared" si="7"/>
        <v>0</v>
      </c>
      <c r="U45" s="5"/>
      <c r="V45" s="1"/>
      <c r="W45" s="1">
        <f t="shared" si="8"/>
        <v>11.20676902826496</v>
      </c>
      <c r="X45" s="1">
        <f t="shared" si="6"/>
        <v>11.20676902826496</v>
      </c>
      <c r="Y45" s="1">
        <v>34.4664</v>
      </c>
      <c r="Z45" s="1">
        <v>21.773599999999998</v>
      </c>
      <c r="AA45" s="1">
        <v>19.187200000000001</v>
      </c>
      <c r="AB45" s="1">
        <v>26.2836</v>
      </c>
      <c r="AC45" s="1">
        <v>27.843599999999999</v>
      </c>
      <c r="AD45" s="1">
        <v>20.196999999999999</v>
      </c>
      <c r="AE45" s="1">
        <v>18.057400000000001</v>
      </c>
      <c r="AF45" s="1">
        <v>18.0276</v>
      </c>
      <c r="AG45" s="1">
        <v>17.4956</v>
      </c>
      <c r="AH45" s="1">
        <v>17.861799999999999</v>
      </c>
      <c r="AI45" s="1"/>
      <c r="AJ45" s="1">
        <f t="shared" si="9"/>
        <v>0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92</v>
      </c>
      <c r="B46" s="1" t="s">
        <v>39</v>
      </c>
      <c r="C46" s="1">
        <v>277.52</v>
      </c>
      <c r="D46" s="1">
        <v>1901.7639999999999</v>
      </c>
      <c r="E46" s="1">
        <v>774.62400000000002</v>
      </c>
      <c r="F46" s="1">
        <v>894.78099999999995</v>
      </c>
      <c r="G46" s="8">
        <v>1</v>
      </c>
      <c r="H46" s="1">
        <v>50</v>
      </c>
      <c r="I46" s="1" t="s">
        <v>40</v>
      </c>
      <c r="J46" s="1"/>
      <c r="K46" s="1">
        <v>1063.2829999999999</v>
      </c>
      <c r="L46" s="1">
        <f t="shared" si="13"/>
        <v>-288.65899999999988</v>
      </c>
      <c r="M46" s="1">
        <f t="shared" si="3"/>
        <v>753.31799999999998</v>
      </c>
      <c r="N46" s="1">
        <v>21.306000000000001</v>
      </c>
      <c r="O46" s="1"/>
      <c r="P46" s="1">
        <v>0</v>
      </c>
      <c r="Q46" s="1">
        <v>488.48328999999978</v>
      </c>
      <c r="R46" s="1">
        <f t="shared" si="4"/>
        <v>150.6636</v>
      </c>
      <c r="S46" s="5">
        <f t="shared" si="14"/>
        <v>274.03531000000021</v>
      </c>
      <c r="T46" s="30">
        <f>S46+$T$1*R46</f>
        <v>349.3671100000002</v>
      </c>
      <c r="U46" s="5"/>
      <c r="V46" s="1"/>
      <c r="W46" s="1">
        <f t="shared" si="8"/>
        <v>11.499999999999998</v>
      </c>
      <c r="X46" s="1">
        <f t="shared" si="6"/>
        <v>9.1811445498448165</v>
      </c>
      <c r="Y46" s="1">
        <v>131.27379999999999</v>
      </c>
      <c r="Z46" s="1">
        <v>125.21299999999999</v>
      </c>
      <c r="AA46" s="1">
        <v>140.15719999999999</v>
      </c>
      <c r="AB46" s="1">
        <v>209.74780000000001</v>
      </c>
      <c r="AC46" s="1">
        <v>190.33879999999999</v>
      </c>
      <c r="AD46" s="1">
        <v>102.7022</v>
      </c>
      <c r="AE46" s="1">
        <v>124.3322</v>
      </c>
      <c r="AF46" s="1">
        <v>157.3734</v>
      </c>
      <c r="AG46" s="1">
        <v>155.3366</v>
      </c>
      <c r="AH46" s="1">
        <v>154.08680000000001</v>
      </c>
      <c r="AI46" s="1"/>
      <c r="AJ46" s="1">
        <f t="shared" si="9"/>
        <v>349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1" t="s">
        <v>93</v>
      </c>
      <c r="B47" s="11" t="s">
        <v>39</v>
      </c>
      <c r="C47" s="11"/>
      <c r="D47" s="11"/>
      <c r="E47" s="11"/>
      <c r="F47" s="11"/>
      <c r="G47" s="12">
        <v>0</v>
      </c>
      <c r="H47" s="11">
        <v>40</v>
      </c>
      <c r="I47" s="11" t="s">
        <v>40</v>
      </c>
      <c r="J47" s="11"/>
      <c r="K47" s="11"/>
      <c r="L47" s="11">
        <f t="shared" si="13"/>
        <v>0</v>
      </c>
      <c r="M47" s="11">
        <f t="shared" si="3"/>
        <v>0</v>
      </c>
      <c r="N47" s="11"/>
      <c r="O47" s="11"/>
      <c r="P47" s="11">
        <v>0</v>
      </c>
      <c r="Q47" s="11">
        <v>0</v>
      </c>
      <c r="R47" s="11">
        <f t="shared" si="4"/>
        <v>0</v>
      </c>
      <c r="S47" s="13"/>
      <c r="T47" s="5">
        <f t="shared" si="7"/>
        <v>0</v>
      </c>
      <c r="U47" s="13"/>
      <c r="V47" s="11"/>
      <c r="W47" s="1" t="e">
        <f t="shared" si="8"/>
        <v>#DIV/0!</v>
      </c>
      <c r="X47" s="11" t="e">
        <f t="shared" si="6"/>
        <v>#DIV/0!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 t="s">
        <v>63</v>
      </c>
      <c r="AJ47" s="1">
        <f t="shared" si="9"/>
        <v>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94</v>
      </c>
      <c r="B48" s="1" t="s">
        <v>45</v>
      </c>
      <c r="C48" s="1">
        <v>124</v>
      </c>
      <c r="D48" s="1">
        <v>814</v>
      </c>
      <c r="E48" s="1">
        <v>216</v>
      </c>
      <c r="F48" s="1">
        <v>527</v>
      </c>
      <c r="G48" s="8">
        <v>0.45</v>
      </c>
      <c r="H48" s="1">
        <v>50</v>
      </c>
      <c r="I48" s="1" t="s">
        <v>40</v>
      </c>
      <c r="J48" s="1"/>
      <c r="K48" s="1">
        <v>307</v>
      </c>
      <c r="L48" s="1">
        <f t="shared" si="13"/>
        <v>-91</v>
      </c>
      <c r="M48" s="1">
        <f t="shared" si="3"/>
        <v>216</v>
      </c>
      <c r="N48" s="1"/>
      <c r="O48" s="1"/>
      <c r="P48" s="1">
        <v>0</v>
      </c>
      <c r="Q48" s="1">
        <v>0</v>
      </c>
      <c r="R48" s="1">
        <f t="shared" si="4"/>
        <v>43.2</v>
      </c>
      <c r="S48" s="5"/>
      <c r="T48" s="5">
        <f t="shared" si="7"/>
        <v>0</v>
      </c>
      <c r="U48" s="5"/>
      <c r="V48" s="1"/>
      <c r="W48" s="1">
        <f t="shared" si="8"/>
        <v>12.199074074074073</v>
      </c>
      <c r="X48" s="1">
        <f t="shared" si="6"/>
        <v>12.199074074074073</v>
      </c>
      <c r="Y48" s="1">
        <v>43.4</v>
      </c>
      <c r="Z48" s="1">
        <v>58.2</v>
      </c>
      <c r="AA48" s="1">
        <v>63.8</v>
      </c>
      <c r="AB48" s="1">
        <v>50.4</v>
      </c>
      <c r="AC48" s="1">
        <v>45.4</v>
      </c>
      <c r="AD48" s="1">
        <v>49.4</v>
      </c>
      <c r="AE48" s="1">
        <v>52.4</v>
      </c>
      <c r="AF48" s="1">
        <v>33.200000000000003</v>
      </c>
      <c r="AG48" s="1">
        <v>31.6</v>
      </c>
      <c r="AH48" s="1">
        <v>40.799999999999997</v>
      </c>
      <c r="AI48" s="1" t="s">
        <v>46</v>
      </c>
      <c r="AJ48" s="1">
        <f t="shared" si="9"/>
        <v>0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1" t="s">
        <v>95</v>
      </c>
      <c r="B49" s="11" t="s">
        <v>39</v>
      </c>
      <c r="C49" s="11"/>
      <c r="D49" s="11"/>
      <c r="E49" s="11"/>
      <c r="F49" s="11"/>
      <c r="G49" s="12">
        <v>0</v>
      </c>
      <c r="H49" s="11">
        <v>40</v>
      </c>
      <c r="I49" s="11" t="s">
        <v>40</v>
      </c>
      <c r="J49" s="11"/>
      <c r="K49" s="11"/>
      <c r="L49" s="11">
        <f t="shared" si="13"/>
        <v>0</v>
      </c>
      <c r="M49" s="11">
        <f t="shared" si="3"/>
        <v>0</v>
      </c>
      <c r="N49" s="11"/>
      <c r="O49" s="11"/>
      <c r="P49" s="11">
        <v>0</v>
      </c>
      <c r="Q49" s="11">
        <v>0</v>
      </c>
      <c r="R49" s="11">
        <f t="shared" si="4"/>
        <v>0</v>
      </c>
      <c r="S49" s="13"/>
      <c r="T49" s="5">
        <f t="shared" si="7"/>
        <v>0</v>
      </c>
      <c r="U49" s="13"/>
      <c r="V49" s="11"/>
      <c r="W49" s="1" t="e">
        <f t="shared" si="8"/>
        <v>#DIV/0!</v>
      </c>
      <c r="X49" s="11" t="e">
        <f t="shared" si="6"/>
        <v>#DIV/0!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 t="s">
        <v>83</v>
      </c>
      <c r="AJ49" s="1">
        <f t="shared" si="9"/>
        <v>0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96</v>
      </c>
      <c r="B50" s="1" t="s">
        <v>45</v>
      </c>
      <c r="C50" s="1">
        <v>40</v>
      </c>
      <c r="D50" s="1">
        <v>79</v>
      </c>
      <c r="E50" s="1">
        <v>59</v>
      </c>
      <c r="F50" s="1">
        <v>50</v>
      </c>
      <c r="G50" s="8">
        <v>0.4</v>
      </c>
      <c r="H50" s="1">
        <v>40</v>
      </c>
      <c r="I50" s="1" t="s">
        <v>40</v>
      </c>
      <c r="J50" s="1"/>
      <c r="K50" s="1">
        <v>61</v>
      </c>
      <c r="L50" s="1">
        <f t="shared" si="13"/>
        <v>-2</v>
      </c>
      <c r="M50" s="1">
        <f t="shared" si="3"/>
        <v>59</v>
      </c>
      <c r="N50" s="1"/>
      <c r="O50" s="1"/>
      <c r="P50" s="1">
        <v>0</v>
      </c>
      <c r="Q50" s="1">
        <v>74.199999999999989</v>
      </c>
      <c r="R50" s="1">
        <f t="shared" si="4"/>
        <v>11.8</v>
      </c>
      <c r="S50" s="5">
        <f t="shared" ref="S50:S61" si="15">11*R50-Q50-O50-F50</f>
        <v>5.6000000000000227</v>
      </c>
      <c r="T50" s="5">
        <f t="shared" si="7"/>
        <v>5.6000000000000227</v>
      </c>
      <c r="U50" s="5"/>
      <c r="V50" s="1"/>
      <c r="W50" s="1">
        <f t="shared" si="8"/>
        <v>11</v>
      </c>
      <c r="X50" s="1">
        <f t="shared" si="6"/>
        <v>10.525423728813557</v>
      </c>
      <c r="Y50" s="1">
        <v>12.2</v>
      </c>
      <c r="Z50" s="1">
        <v>8.8000000000000007</v>
      </c>
      <c r="AA50" s="1">
        <v>9.4</v>
      </c>
      <c r="AB50" s="1">
        <v>8.6</v>
      </c>
      <c r="AC50" s="1">
        <v>7</v>
      </c>
      <c r="AD50" s="1">
        <v>4.5999999999999996</v>
      </c>
      <c r="AE50" s="1">
        <v>3.4</v>
      </c>
      <c r="AF50" s="1">
        <v>10.4</v>
      </c>
      <c r="AG50" s="1">
        <v>14.2</v>
      </c>
      <c r="AH50" s="1">
        <v>11</v>
      </c>
      <c r="AI50" s="1"/>
      <c r="AJ50" s="1">
        <f t="shared" si="9"/>
        <v>2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97</v>
      </c>
      <c r="B51" s="1" t="s">
        <v>45</v>
      </c>
      <c r="C51" s="1">
        <v>15</v>
      </c>
      <c r="D51" s="1">
        <v>108</v>
      </c>
      <c r="E51" s="1">
        <v>34</v>
      </c>
      <c r="F51" s="1">
        <v>65</v>
      </c>
      <c r="G51" s="8">
        <v>0.4</v>
      </c>
      <c r="H51" s="1">
        <v>40</v>
      </c>
      <c r="I51" s="1" t="s">
        <v>40</v>
      </c>
      <c r="J51" s="1"/>
      <c r="K51" s="1">
        <v>43</v>
      </c>
      <c r="L51" s="1">
        <f t="shared" si="13"/>
        <v>-9</v>
      </c>
      <c r="M51" s="1">
        <f t="shared" si="3"/>
        <v>34</v>
      </c>
      <c r="N51" s="1"/>
      <c r="O51" s="1"/>
      <c r="P51" s="1">
        <v>0</v>
      </c>
      <c r="Q51" s="1">
        <v>0</v>
      </c>
      <c r="R51" s="1">
        <f t="shared" si="4"/>
        <v>6.8</v>
      </c>
      <c r="S51" s="5">
        <f t="shared" si="15"/>
        <v>9.7999999999999972</v>
      </c>
      <c r="T51" s="5">
        <f t="shared" si="7"/>
        <v>9.7999999999999972</v>
      </c>
      <c r="U51" s="5"/>
      <c r="V51" s="1"/>
      <c r="W51" s="1">
        <f t="shared" si="8"/>
        <v>11</v>
      </c>
      <c r="X51" s="1">
        <f t="shared" si="6"/>
        <v>9.5588235294117645</v>
      </c>
      <c r="Y51" s="1">
        <v>6.4</v>
      </c>
      <c r="Z51" s="1">
        <v>8.1999999999999993</v>
      </c>
      <c r="AA51" s="1">
        <v>8.6</v>
      </c>
      <c r="AB51" s="1">
        <v>7.8</v>
      </c>
      <c r="AC51" s="1">
        <v>6</v>
      </c>
      <c r="AD51" s="1">
        <v>4</v>
      </c>
      <c r="AE51" s="1">
        <v>4.5999999999999996</v>
      </c>
      <c r="AF51" s="1">
        <v>8.8000000000000007</v>
      </c>
      <c r="AG51" s="1">
        <v>10.199999999999999</v>
      </c>
      <c r="AH51" s="1">
        <v>9.4</v>
      </c>
      <c r="AI51" s="1" t="s">
        <v>98</v>
      </c>
      <c r="AJ51" s="1">
        <f t="shared" si="9"/>
        <v>4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99</v>
      </c>
      <c r="B52" s="1" t="s">
        <v>39</v>
      </c>
      <c r="C52" s="1">
        <v>170.322</v>
      </c>
      <c r="D52" s="1">
        <v>540.19399999999996</v>
      </c>
      <c r="E52" s="1">
        <v>214.71600000000001</v>
      </c>
      <c r="F52" s="1">
        <v>410.30099999999999</v>
      </c>
      <c r="G52" s="8">
        <v>1</v>
      </c>
      <c r="H52" s="1">
        <v>50</v>
      </c>
      <c r="I52" s="1" t="s">
        <v>40</v>
      </c>
      <c r="J52" s="1"/>
      <c r="K52" s="1">
        <v>292.149</v>
      </c>
      <c r="L52" s="1">
        <f t="shared" si="13"/>
        <v>-77.432999999999993</v>
      </c>
      <c r="M52" s="1">
        <f t="shared" si="3"/>
        <v>214.71600000000001</v>
      </c>
      <c r="N52" s="1"/>
      <c r="O52" s="1"/>
      <c r="P52" s="1">
        <v>0</v>
      </c>
      <c r="Q52" s="1">
        <v>89.604510000000062</v>
      </c>
      <c r="R52" s="1">
        <f t="shared" si="4"/>
        <v>42.943200000000004</v>
      </c>
      <c r="S52" s="5"/>
      <c r="T52" s="5">
        <f t="shared" si="7"/>
        <v>0</v>
      </c>
      <c r="U52" s="5"/>
      <c r="V52" s="1"/>
      <c r="W52" s="1">
        <f t="shared" si="8"/>
        <v>11.641086598110993</v>
      </c>
      <c r="X52" s="1">
        <f t="shared" si="6"/>
        <v>11.641086598110993</v>
      </c>
      <c r="Y52" s="1">
        <v>45.397000000000013</v>
      </c>
      <c r="Z52" s="1">
        <v>43.11</v>
      </c>
      <c r="AA52" s="1">
        <v>42.560600000000001</v>
      </c>
      <c r="AB52" s="1">
        <v>43.384399999999999</v>
      </c>
      <c r="AC52" s="1">
        <v>41.558</v>
      </c>
      <c r="AD52" s="1">
        <v>41.238199999999999</v>
      </c>
      <c r="AE52" s="1">
        <v>37.407600000000002</v>
      </c>
      <c r="AF52" s="1">
        <v>32.5458</v>
      </c>
      <c r="AG52" s="1">
        <v>34.837000000000003</v>
      </c>
      <c r="AH52" s="1">
        <v>23.5562</v>
      </c>
      <c r="AI52" s="1"/>
      <c r="AJ52" s="1">
        <f t="shared" si="9"/>
        <v>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100</v>
      </c>
      <c r="B53" s="1" t="s">
        <v>39</v>
      </c>
      <c r="C53" s="1">
        <v>222.244</v>
      </c>
      <c r="D53" s="1">
        <v>1709.6969999999999</v>
      </c>
      <c r="E53" s="1">
        <v>637.73599999999999</v>
      </c>
      <c r="F53" s="1">
        <v>987.79700000000003</v>
      </c>
      <c r="G53" s="8">
        <v>1</v>
      </c>
      <c r="H53" s="1">
        <v>50</v>
      </c>
      <c r="I53" s="1" t="s">
        <v>40</v>
      </c>
      <c r="J53" s="1"/>
      <c r="K53" s="1">
        <v>858.61699999999996</v>
      </c>
      <c r="L53" s="1">
        <f t="shared" si="13"/>
        <v>-220.88099999999997</v>
      </c>
      <c r="M53" s="1">
        <f t="shared" si="3"/>
        <v>637.73599999999999</v>
      </c>
      <c r="N53" s="1"/>
      <c r="O53" s="1"/>
      <c r="P53" s="1">
        <v>0</v>
      </c>
      <c r="Q53" s="1">
        <v>559.64058399999976</v>
      </c>
      <c r="R53" s="1">
        <f t="shared" si="4"/>
        <v>127.5472</v>
      </c>
      <c r="S53" s="5"/>
      <c r="T53" s="5">
        <f t="shared" si="7"/>
        <v>0</v>
      </c>
      <c r="U53" s="5"/>
      <c r="V53" s="1"/>
      <c r="W53" s="1">
        <f t="shared" si="8"/>
        <v>12.132274044432176</v>
      </c>
      <c r="X53" s="1">
        <f t="shared" si="6"/>
        <v>12.132274044432176</v>
      </c>
      <c r="Y53" s="1">
        <v>137.80080000000001</v>
      </c>
      <c r="Z53" s="1">
        <v>125.3412</v>
      </c>
      <c r="AA53" s="1">
        <v>137.40719999999999</v>
      </c>
      <c r="AB53" s="1">
        <v>204.02160000000001</v>
      </c>
      <c r="AC53" s="1">
        <v>182.7406</v>
      </c>
      <c r="AD53" s="1">
        <v>109.23220000000001</v>
      </c>
      <c r="AE53" s="1">
        <v>131.0198</v>
      </c>
      <c r="AF53" s="1">
        <v>139.00299999999999</v>
      </c>
      <c r="AG53" s="1">
        <v>133.56200000000001</v>
      </c>
      <c r="AH53" s="1">
        <v>144.41220000000001</v>
      </c>
      <c r="AI53" s="1"/>
      <c r="AJ53" s="1">
        <f t="shared" si="9"/>
        <v>0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101</v>
      </c>
      <c r="B54" s="1" t="s">
        <v>39</v>
      </c>
      <c r="C54" s="1">
        <v>178.08699999999999</v>
      </c>
      <c r="D54" s="1">
        <v>288.47800000000001</v>
      </c>
      <c r="E54" s="1">
        <v>142.767</v>
      </c>
      <c r="F54" s="1">
        <v>127.11799999999999</v>
      </c>
      <c r="G54" s="8">
        <v>1</v>
      </c>
      <c r="H54" s="1">
        <v>50</v>
      </c>
      <c r="I54" s="1" t="s">
        <v>40</v>
      </c>
      <c r="J54" s="1"/>
      <c r="K54" s="1">
        <v>241.935</v>
      </c>
      <c r="L54" s="1">
        <f t="shared" si="13"/>
        <v>-99.168000000000006</v>
      </c>
      <c r="M54" s="1">
        <f t="shared" si="3"/>
        <v>142.767</v>
      </c>
      <c r="N54" s="1"/>
      <c r="O54" s="1"/>
      <c r="P54" s="1">
        <v>0</v>
      </c>
      <c r="Q54" s="1">
        <v>88.84499999999997</v>
      </c>
      <c r="R54" s="1">
        <f t="shared" si="4"/>
        <v>28.5534</v>
      </c>
      <c r="S54" s="5">
        <f t="shared" si="15"/>
        <v>98.124400000000037</v>
      </c>
      <c r="T54" s="5">
        <f t="shared" si="7"/>
        <v>98.124400000000037</v>
      </c>
      <c r="U54" s="5"/>
      <c r="V54" s="1"/>
      <c r="W54" s="1">
        <f t="shared" si="8"/>
        <v>11</v>
      </c>
      <c r="X54" s="1">
        <f t="shared" si="6"/>
        <v>7.5634775543367851</v>
      </c>
      <c r="Y54" s="1">
        <v>21.732800000000001</v>
      </c>
      <c r="Z54" s="1">
        <v>19.531199999999998</v>
      </c>
      <c r="AA54" s="1">
        <v>11.9512</v>
      </c>
      <c r="AB54" s="1">
        <v>35.343800000000002</v>
      </c>
      <c r="AC54" s="1">
        <v>33.697600000000001</v>
      </c>
      <c r="AD54" s="1">
        <v>21.495799999999999</v>
      </c>
      <c r="AE54" s="1">
        <v>22.317599999999999</v>
      </c>
      <c r="AF54" s="1">
        <v>27.025400000000001</v>
      </c>
      <c r="AG54" s="1">
        <v>27.571200000000001</v>
      </c>
      <c r="AH54" s="1">
        <v>12.4732</v>
      </c>
      <c r="AI54" s="1" t="s">
        <v>102</v>
      </c>
      <c r="AJ54" s="1">
        <f t="shared" si="9"/>
        <v>98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103</v>
      </c>
      <c r="B55" s="1" t="s">
        <v>45</v>
      </c>
      <c r="C55" s="1">
        <v>108</v>
      </c>
      <c r="D55" s="1">
        <v>540.33000000000004</v>
      </c>
      <c r="E55" s="1">
        <v>174</v>
      </c>
      <c r="F55" s="1">
        <v>312</v>
      </c>
      <c r="G55" s="8">
        <v>0.4</v>
      </c>
      <c r="H55" s="1">
        <v>50</v>
      </c>
      <c r="I55" s="1" t="s">
        <v>40</v>
      </c>
      <c r="J55" s="1"/>
      <c r="K55" s="1">
        <v>255</v>
      </c>
      <c r="L55" s="1">
        <f t="shared" si="13"/>
        <v>-81</v>
      </c>
      <c r="M55" s="1">
        <f t="shared" si="3"/>
        <v>174</v>
      </c>
      <c r="N55" s="1"/>
      <c r="O55" s="1"/>
      <c r="P55" s="1">
        <v>0</v>
      </c>
      <c r="Q55" s="1">
        <v>73.366000000000014</v>
      </c>
      <c r="R55" s="1">
        <f t="shared" si="4"/>
        <v>34.799999999999997</v>
      </c>
      <c r="S55" s="5"/>
      <c r="T55" s="30">
        <f>S55+$T$1*R55</f>
        <v>17.399999999999999</v>
      </c>
      <c r="U55" s="5"/>
      <c r="V55" s="1"/>
      <c r="W55" s="1">
        <f t="shared" si="8"/>
        <v>11.573735632183908</v>
      </c>
      <c r="X55" s="1">
        <f t="shared" si="6"/>
        <v>11.073735632183908</v>
      </c>
      <c r="Y55" s="1">
        <v>35</v>
      </c>
      <c r="Z55" s="1">
        <v>43.8</v>
      </c>
      <c r="AA55" s="1">
        <v>36</v>
      </c>
      <c r="AB55" s="1">
        <v>38.4</v>
      </c>
      <c r="AC55" s="1">
        <v>33.799999999999997</v>
      </c>
      <c r="AD55" s="1">
        <v>31.6</v>
      </c>
      <c r="AE55" s="1">
        <v>36.200000000000003</v>
      </c>
      <c r="AF55" s="1">
        <v>31</v>
      </c>
      <c r="AG55" s="1">
        <v>27.8</v>
      </c>
      <c r="AH55" s="1">
        <v>25</v>
      </c>
      <c r="AI55" s="1"/>
      <c r="AJ55" s="1">
        <f t="shared" si="9"/>
        <v>7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104</v>
      </c>
      <c r="B56" s="1" t="s">
        <v>45</v>
      </c>
      <c r="C56" s="1">
        <v>213</v>
      </c>
      <c r="D56" s="1">
        <v>2220</v>
      </c>
      <c r="E56" s="1">
        <v>949</v>
      </c>
      <c r="F56" s="1">
        <v>1001</v>
      </c>
      <c r="G56" s="8">
        <v>0.4</v>
      </c>
      <c r="H56" s="1">
        <v>40</v>
      </c>
      <c r="I56" s="1" t="s">
        <v>40</v>
      </c>
      <c r="J56" s="1"/>
      <c r="K56" s="1">
        <v>1235</v>
      </c>
      <c r="L56" s="1">
        <f t="shared" si="13"/>
        <v>-286</v>
      </c>
      <c r="M56" s="1">
        <f t="shared" si="3"/>
        <v>949</v>
      </c>
      <c r="N56" s="1"/>
      <c r="O56" s="1"/>
      <c r="P56" s="1">
        <v>0</v>
      </c>
      <c r="Q56" s="1">
        <v>790</v>
      </c>
      <c r="R56" s="1">
        <f t="shared" si="4"/>
        <v>189.8</v>
      </c>
      <c r="S56" s="5">
        <f t="shared" si="15"/>
        <v>296.80000000000018</v>
      </c>
      <c r="T56" s="5">
        <f t="shared" si="7"/>
        <v>296.80000000000018</v>
      </c>
      <c r="U56" s="5"/>
      <c r="V56" s="1"/>
      <c r="W56" s="1">
        <f t="shared" si="8"/>
        <v>11</v>
      </c>
      <c r="X56" s="1">
        <f t="shared" si="6"/>
        <v>9.436248682824024</v>
      </c>
      <c r="Y56" s="1">
        <v>192.2</v>
      </c>
      <c r="Z56" s="1">
        <v>235.2</v>
      </c>
      <c r="AA56" s="1">
        <v>233.2</v>
      </c>
      <c r="AB56" s="1">
        <v>260.2</v>
      </c>
      <c r="AC56" s="1">
        <v>257.2</v>
      </c>
      <c r="AD56" s="1">
        <v>178.2</v>
      </c>
      <c r="AE56" s="1">
        <v>177.6</v>
      </c>
      <c r="AF56" s="1">
        <v>221.2</v>
      </c>
      <c r="AG56" s="1">
        <v>225.4</v>
      </c>
      <c r="AH56" s="1">
        <v>197.6</v>
      </c>
      <c r="AI56" s="1"/>
      <c r="AJ56" s="1">
        <f t="shared" si="9"/>
        <v>119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105</v>
      </c>
      <c r="B57" s="1" t="s">
        <v>45</v>
      </c>
      <c r="C57" s="1">
        <v>264</v>
      </c>
      <c r="D57" s="1">
        <v>1751</v>
      </c>
      <c r="E57" s="1">
        <v>667</v>
      </c>
      <c r="F57" s="1">
        <v>953</v>
      </c>
      <c r="G57" s="8">
        <v>0.4</v>
      </c>
      <c r="H57" s="1">
        <v>40</v>
      </c>
      <c r="I57" s="1" t="s">
        <v>40</v>
      </c>
      <c r="J57" s="1"/>
      <c r="K57" s="1">
        <v>848</v>
      </c>
      <c r="L57" s="1">
        <f t="shared" si="13"/>
        <v>-181</v>
      </c>
      <c r="M57" s="1">
        <f t="shared" si="3"/>
        <v>667</v>
      </c>
      <c r="N57" s="1"/>
      <c r="O57" s="1"/>
      <c r="P57" s="1">
        <v>0</v>
      </c>
      <c r="Q57" s="1">
        <v>301</v>
      </c>
      <c r="R57" s="1">
        <f t="shared" si="4"/>
        <v>133.4</v>
      </c>
      <c r="S57" s="5">
        <f t="shared" si="15"/>
        <v>213.40000000000009</v>
      </c>
      <c r="T57" s="5">
        <f t="shared" si="7"/>
        <v>213.40000000000009</v>
      </c>
      <c r="U57" s="5"/>
      <c r="V57" s="1"/>
      <c r="W57" s="1">
        <f t="shared" si="8"/>
        <v>11</v>
      </c>
      <c r="X57" s="1">
        <f t="shared" si="6"/>
        <v>9.4002998500749619</v>
      </c>
      <c r="Y57" s="1">
        <v>134.6</v>
      </c>
      <c r="Z57" s="1">
        <v>189.6</v>
      </c>
      <c r="AA57" s="1">
        <v>167.2</v>
      </c>
      <c r="AB57" s="1">
        <v>182.4</v>
      </c>
      <c r="AC57" s="1">
        <v>186.8</v>
      </c>
      <c r="AD57" s="1">
        <v>130.19999999999999</v>
      </c>
      <c r="AE57" s="1">
        <v>126.8</v>
      </c>
      <c r="AF57" s="1">
        <v>142</v>
      </c>
      <c r="AG57" s="1">
        <v>150.80000000000001</v>
      </c>
      <c r="AH57" s="1">
        <v>121.8</v>
      </c>
      <c r="AI57" s="1"/>
      <c r="AJ57" s="1">
        <f t="shared" si="9"/>
        <v>85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106</v>
      </c>
      <c r="B58" s="1" t="s">
        <v>39</v>
      </c>
      <c r="C58" s="1">
        <v>584.62300000000005</v>
      </c>
      <c r="D58" s="1">
        <v>449.47500000000002</v>
      </c>
      <c r="E58" s="1">
        <v>338.10599999999999</v>
      </c>
      <c r="F58" s="1">
        <v>468.43900000000002</v>
      </c>
      <c r="G58" s="8">
        <v>1</v>
      </c>
      <c r="H58" s="1">
        <v>40</v>
      </c>
      <c r="I58" s="1" t="s">
        <v>40</v>
      </c>
      <c r="J58" s="1"/>
      <c r="K58" s="1">
        <v>507.017</v>
      </c>
      <c r="L58" s="1">
        <f t="shared" si="13"/>
        <v>-168.911</v>
      </c>
      <c r="M58" s="1">
        <f t="shared" si="3"/>
        <v>338.10599999999999</v>
      </c>
      <c r="N58" s="1"/>
      <c r="O58" s="1"/>
      <c r="P58" s="1">
        <v>0</v>
      </c>
      <c r="Q58" s="1">
        <v>50.553400000000067</v>
      </c>
      <c r="R58" s="1">
        <f t="shared" si="4"/>
        <v>67.621200000000002</v>
      </c>
      <c r="S58" s="5">
        <f t="shared" si="15"/>
        <v>224.8408</v>
      </c>
      <c r="T58" s="5">
        <f t="shared" si="7"/>
        <v>224.8408</v>
      </c>
      <c r="U58" s="5"/>
      <c r="V58" s="1"/>
      <c r="W58" s="1">
        <f t="shared" si="8"/>
        <v>11</v>
      </c>
      <c r="X58" s="1">
        <f t="shared" si="6"/>
        <v>7.6749954156388833</v>
      </c>
      <c r="Y58" s="1">
        <v>58.877200000000002</v>
      </c>
      <c r="Z58" s="1">
        <v>72.7136</v>
      </c>
      <c r="AA58" s="1">
        <v>66.600200000000001</v>
      </c>
      <c r="AB58" s="1">
        <v>73.413600000000002</v>
      </c>
      <c r="AC58" s="1">
        <v>87.097400000000007</v>
      </c>
      <c r="AD58" s="1">
        <v>63.089399999999998</v>
      </c>
      <c r="AE58" s="1">
        <v>55.241200000000013</v>
      </c>
      <c r="AF58" s="1">
        <v>66.8566</v>
      </c>
      <c r="AG58" s="1">
        <v>66.894800000000004</v>
      </c>
      <c r="AH58" s="1">
        <v>65.976399999999984</v>
      </c>
      <c r="AI58" s="1"/>
      <c r="AJ58" s="1">
        <f t="shared" si="9"/>
        <v>225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107</v>
      </c>
      <c r="B59" s="1" t="s">
        <v>39</v>
      </c>
      <c r="C59" s="1">
        <v>313.68799999999999</v>
      </c>
      <c r="D59" s="1">
        <v>629.93600000000004</v>
      </c>
      <c r="E59" s="1">
        <v>262.05</v>
      </c>
      <c r="F59" s="1">
        <v>351.09699999999998</v>
      </c>
      <c r="G59" s="8">
        <v>1</v>
      </c>
      <c r="H59" s="1">
        <v>40</v>
      </c>
      <c r="I59" s="1" t="s">
        <v>40</v>
      </c>
      <c r="J59" s="1"/>
      <c r="K59" s="1">
        <v>402.03500000000003</v>
      </c>
      <c r="L59" s="1">
        <f t="shared" si="13"/>
        <v>-139.98500000000001</v>
      </c>
      <c r="M59" s="1">
        <f t="shared" si="3"/>
        <v>262.05</v>
      </c>
      <c r="N59" s="1"/>
      <c r="O59" s="1"/>
      <c r="P59" s="1">
        <v>0</v>
      </c>
      <c r="Q59" s="1">
        <v>106.809</v>
      </c>
      <c r="R59" s="1">
        <f t="shared" si="4"/>
        <v>52.410000000000004</v>
      </c>
      <c r="S59" s="5">
        <f t="shared" si="15"/>
        <v>118.60400000000004</v>
      </c>
      <c r="T59" s="5">
        <f t="shared" si="7"/>
        <v>118.60400000000004</v>
      </c>
      <c r="U59" s="5"/>
      <c r="V59" s="1"/>
      <c r="W59" s="1">
        <f t="shared" si="8"/>
        <v>10.999999999999998</v>
      </c>
      <c r="X59" s="1">
        <f t="shared" si="6"/>
        <v>8.7369967563442081</v>
      </c>
      <c r="Y59" s="1">
        <v>50.162999999999997</v>
      </c>
      <c r="Z59" s="1">
        <v>63.509</v>
      </c>
      <c r="AA59" s="1">
        <v>59.794800000000002</v>
      </c>
      <c r="AB59" s="1">
        <v>51.628</v>
      </c>
      <c r="AC59" s="1">
        <v>58.153200000000012</v>
      </c>
      <c r="AD59" s="1">
        <v>51.646000000000001</v>
      </c>
      <c r="AE59" s="1">
        <v>45.8414</v>
      </c>
      <c r="AF59" s="1">
        <v>43.5976</v>
      </c>
      <c r="AG59" s="1">
        <v>42.4514</v>
      </c>
      <c r="AH59" s="1">
        <v>47.151000000000003</v>
      </c>
      <c r="AI59" s="1"/>
      <c r="AJ59" s="1">
        <f t="shared" si="9"/>
        <v>119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108</v>
      </c>
      <c r="B60" s="1" t="s">
        <v>39</v>
      </c>
      <c r="C60" s="1">
        <v>660.15300000000002</v>
      </c>
      <c r="D60" s="1">
        <v>768.678</v>
      </c>
      <c r="E60" s="1">
        <v>432.20400000000001</v>
      </c>
      <c r="F60" s="1">
        <v>512.84699999999998</v>
      </c>
      <c r="G60" s="8">
        <v>1</v>
      </c>
      <c r="H60" s="1">
        <v>40</v>
      </c>
      <c r="I60" s="1" t="s">
        <v>40</v>
      </c>
      <c r="J60" s="1"/>
      <c r="K60" s="1">
        <v>670.76800000000003</v>
      </c>
      <c r="L60" s="1">
        <f t="shared" si="13"/>
        <v>-238.56400000000002</v>
      </c>
      <c r="M60" s="1">
        <f t="shared" si="3"/>
        <v>432.20400000000001</v>
      </c>
      <c r="N60" s="1"/>
      <c r="O60" s="1"/>
      <c r="P60" s="1">
        <v>0</v>
      </c>
      <c r="Q60" s="1">
        <v>51.631200000000092</v>
      </c>
      <c r="R60" s="1">
        <f t="shared" si="4"/>
        <v>86.440799999999996</v>
      </c>
      <c r="S60" s="5">
        <f t="shared" si="15"/>
        <v>386.37059999999997</v>
      </c>
      <c r="T60" s="5">
        <f t="shared" si="7"/>
        <v>386.37059999999997</v>
      </c>
      <c r="U60" s="5"/>
      <c r="V60" s="1"/>
      <c r="W60" s="1">
        <f t="shared" si="8"/>
        <v>11</v>
      </c>
      <c r="X60" s="1">
        <f t="shared" si="6"/>
        <v>6.530228780853486</v>
      </c>
      <c r="Y60" s="1">
        <v>67.859000000000009</v>
      </c>
      <c r="Z60" s="1">
        <v>84.910799999999995</v>
      </c>
      <c r="AA60" s="1">
        <v>79.094799999999992</v>
      </c>
      <c r="AB60" s="1">
        <v>73.268799999999999</v>
      </c>
      <c r="AC60" s="1">
        <v>96.21459999999999</v>
      </c>
      <c r="AD60" s="1">
        <v>69.495000000000005</v>
      </c>
      <c r="AE60" s="1">
        <v>69.407000000000011</v>
      </c>
      <c r="AF60" s="1">
        <v>79.727400000000003</v>
      </c>
      <c r="AG60" s="1">
        <v>77.525400000000005</v>
      </c>
      <c r="AH60" s="1">
        <v>80.505799999999994</v>
      </c>
      <c r="AI60" s="1"/>
      <c r="AJ60" s="1">
        <f t="shared" si="9"/>
        <v>386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109</v>
      </c>
      <c r="B61" s="1" t="s">
        <v>39</v>
      </c>
      <c r="C61" s="1">
        <v>61.405000000000001</v>
      </c>
      <c r="D61" s="1">
        <v>94.733999999999995</v>
      </c>
      <c r="E61" s="1">
        <v>65.989000000000004</v>
      </c>
      <c r="F61" s="1">
        <v>46.417000000000002</v>
      </c>
      <c r="G61" s="8">
        <v>1</v>
      </c>
      <c r="H61" s="1">
        <v>30</v>
      </c>
      <c r="I61" s="1" t="s">
        <v>40</v>
      </c>
      <c r="J61" s="1"/>
      <c r="K61" s="1">
        <v>70.099999999999994</v>
      </c>
      <c r="L61" s="1">
        <f t="shared" si="13"/>
        <v>-4.11099999999999</v>
      </c>
      <c r="M61" s="1">
        <f t="shared" si="3"/>
        <v>65.989000000000004</v>
      </c>
      <c r="N61" s="1"/>
      <c r="O61" s="1"/>
      <c r="P61" s="1">
        <v>0</v>
      </c>
      <c r="Q61" s="1">
        <v>71.893799999999999</v>
      </c>
      <c r="R61" s="1">
        <f t="shared" si="4"/>
        <v>13.197800000000001</v>
      </c>
      <c r="S61" s="5">
        <f t="shared" si="15"/>
        <v>26.865000000000009</v>
      </c>
      <c r="T61" s="5">
        <f t="shared" si="7"/>
        <v>26.865000000000009</v>
      </c>
      <c r="U61" s="5"/>
      <c r="V61" s="1"/>
      <c r="W61" s="1">
        <f t="shared" si="8"/>
        <v>11</v>
      </c>
      <c r="X61" s="1">
        <f t="shared" si="6"/>
        <v>8.9644334661837579</v>
      </c>
      <c r="Y61" s="1">
        <v>12.559799999999999</v>
      </c>
      <c r="Z61" s="1">
        <v>9.2561999999999998</v>
      </c>
      <c r="AA61" s="1">
        <v>9.0839999999999996</v>
      </c>
      <c r="AB61" s="1">
        <v>9.7495999999999992</v>
      </c>
      <c r="AC61" s="1">
        <v>10.4552</v>
      </c>
      <c r="AD61" s="1">
        <v>10.8696</v>
      </c>
      <c r="AE61" s="1">
        <v>10.617599999999999</v>
      </c>
      <c r="AF61" s="1">
        <v>11.7212</v>
      </c>
      <c r="AG61" s="1">
        <v>12.434799999999999</v>
      </c>
      <c r="AH61" s="1">
        <v>10.943</v>
      </c>
      <c r="AI61" s="1"/>
      <c r="AJ61" s="1">
        <f t="shared" si="9"/>
        <v>27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110</v>
      </c>
      <c r="B62" s="1" t="s">
        <v>45</v>
      </c>
      <c r="C62" s="1">
        <v>262</v>
      </c>
      <c r="D62" s="1">
        <v>256</v>
      </c>
      <c r="E62" s="1">
        <v>45</v>
      </c>
      <c r="F62" s="1">
        <v>352</v>
      </c>
      <c r="G62" s="8">
        <v>0.6</v>
      </c>
      <c r="H62" s="1">
        <v>60</v>
      </c>
      <c r="I62" s="10" t="s">
        <v>48</v>
      </c>
      <c r="J62" s="1"/>
      <c r="K62" s="1">
        <v>45</v>
      </c>
      <c r="L62" s="1">
        <f t="shared" si="13"/>
        <v>0</v>
      </c>
      <c r="M62" s="1">
        <f t="shared" si="3"/>
        <v>45</v>
      </c>
      <c r="N62" s="1"/>
      <c r="O62" s="1"/>
      <c r="P62" s="1">
        <v>0</v>
      </c>
      <c r="Q62" s="1">
        <v>0</v>
      </c>
      <c r="R62" s="1">
        <f t="shared" si="4"/>
        <v>9</v>
      </c>
      <c r="S62" s="5"/>
      <c r="T62" s="5">
        <f t="shared" si="7"/>
        <v>0</v>
      </c>
      <c r="U62" s="5"/>
      <c r="V62" s="1"/>
      <c r="W62" s="1">
        <f t="shared" si="8"/>
        <v>39.111111111111114</v>
      </c>
      <c r="X62" s="1">
        <f t="shared" si="6"/>
        <v>39.111111111111114</v>
      </c>
      <c r="Y62" s="1">
        <v>26.6</v>
      </c>
      <c r="Z62" s="1">
        <v>26.8</v>
      </c>
      <c r="AA62" s="1">
        <v>19.8</v>
      </c>
      <c r="AB62" s="1">
        <v>42</v>
      </c>
      <c r="AC62" s="1">
        <v>41.4</v>
      </c>
      <c r="AD62" s="1">
        <v>37.6</v>
      </c>
      <c r="AE62" s="1">
        <v>40</v>
      </c>
      <c r="AF62" s="1">
        <v>20.399999999999999</v>
      </c>
      <c r="AG62" s="1">
        <v>4.8</v>
      </c>
      <c r="AH62" s="1">
        <v>34.6</v>
      </c>
      <c r="AI62" s="1" t="s">
        <v>46</v>
      </c>
      <c r="AJ62" s="1">
        <f t="shared" si="9"/>
        <v>0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1" t="s">
        <v>111</v>
      </c>
      <c r="B63" s="11" t="s">
        <v>45</v>
      </c>
      <c r="C63" s="11"/>
      <c r="D63" s="11"/>
      <c r="E63" s="11"/>
      <c r="F63" s="11"/>
      <c r="G63" s="12">
        <v>0</v>
      </c>
      <c r="H63" s="11">
        <v>50</v>
      </c>
      <c r="I63" s="11" t="s">
        <v>40</v>
      </c>
      <c r="J63" s="11"/>
      <c r="K63" s="11"/>
      <c r="L63" s="11">
        <f t="shared" si="13"/>
        <v>0</v>
      </c>
      <c r="M63" s="11">
        <f t="shared" si="3"/>
        <v>0</v>
      </c>
      <c r="N63" s="11"/>
      <c r="O63" s="11"/>
      <c r="P63" s="11">
        <v>0</v>
      </c>
      <c r="Q63" s="11">
        <v>0</v>
      </c>
      <c r="R63" s="11">
        <f t="shared" si="4"/>
        <v>0</v>
      </c>
      <c r="S63" s="13"/>
      <c r="T63" s="5">
        <f t="shared" si="7"/>
        <v>0</v>
      </c>
      <c r="U63" s="13"/>
      <c r="V63" s="11"/>
      <c r="W63" s="1" t="e">
        <f t="shared" si="8"/>
        <v>#DIV/0!</v>
      </c>
      <c r="X63" s="11" t="e">
        <f t="shared" si="6"/>
        <v>#DIV/0!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 t="s">
        <v>63</v>
      </c>
      <c r="AJ63" s="1">
        <f t="shared" si="9"/>
        <v>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1" t="s">
        <v>112</v>
      </c>
      <c r="B64" s="11" t="s">
        <v>45</v>
      </c>
      <c r="C64" s="11"/>
      <c r="D64" s="11"/>
      <c r="E64" s="11"/>
      <c r="F64" s="11"/>
      <c r="G64" s="12">
        <v>0</v>
      </c>
      <c r="H64" s="11">
        <v>50</v>
      </c>
      <c r="I64" s="11" t="s">
        <v>40</v>
      </c>
      <c r="J64" s="11"/>
      <c r="K64" s="11"/>
      <c r="L64" s="11">
        <f t="shared" si="13"/>
        <v>0</v>
      </c>
      <c r="M64" s="11">
        <f t="shared" si="3"/>
        <v>0</v>
      </c>
      <c r="N64" s="11"/>
      <c r="O64" s="11"/>
      <c r="P64" s="11">
        <v>0</v>
      </c>
      <c r="Q64" s="11">
        <v>0</v>
      </c>
      <c r="R64" s="11">
        <f t="shared" si="4"/>
        <v>0</v>
      </c>
      <c r="S64" s="13"/>
      <c r="T64" s="5">
        <f t="shared" si="7"/>
        <v>0</v>
      </c>
      <c r="U64" s="13"/>
      <c r="V64" s="11"/>
      <c r="W64" s="1" t="e">
        <f t="shared" si="8"/>
        <v>#DIV/0!</v>
      </c>
      <c r="X64" s="11" t="e">
        <f t="shared" si="6"/>
        <v>#DIV/0!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 t="s">
        <v>63</v>
      </c>
      <c r="AJ64" s="1">
        <f t="shared" si="9"/>
        <v>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1" t="s">
        <v>113</v>
      </c>
      <c r="B65" s="11" t="s">
        <v>45</v>
      </c>
      <c r="C65" s="11"/>
      <c r="D65" s="11"/>
      <c r="E65" s="11"/>
      <c r="F65" s="11"/>
      <c r="G65" s="12">
        <v>0</v>
      </c>
      <c r="H65" s="11">
        <v>30</v>
      </c>
      <c r="I65" s="11" t="s">
        <v>40</v>
      </c>
      <c r="J65" s="11"/>
      <c r="K65" s="11">
        <v>12</v>
      </c>
      <c r="L65" s="11">
        <f t="shared" si="13"/>
        <v>-12</v>
      </c>
      <c r="M65" s="11">
        <f t="shared" si="3"/>
        <v>0</v>
      </c>
      <c r="N65" s="11"/>
      <c r="O65" s="11"/>
      <c r="P65" s="11">
        <v>0</v>
      </c>
      <c r="Q65" s="11">
        <v>0</v>
      </c>
      <c r="R65" s="11">
        <f t="shared" si="4"/>
        <v>0</v>
      </c>
      <c r="S65" s="13"/>
      <c r="T65" s="5">
        <f t="shared" si="7"/>
        <v>0</v>
      </c>
      <c r="U65" s="13"/>
      <c r="V65" s="11"/>
      <c r="W65" s="1" t="e">
        <f t="shared" si="8"/>
        <v>#DIV/0!</v>
      </c>
      <c r="X65" s="11" t="e">
        <f t="shared" si="6"/>
        <v>#DIV/0!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 t="s">
        <v>63</v>
      </c>
      <c r="AJ65" s="1">
        <f t="shared" si="9"/>
        <v>0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114</v>
      </c>
      <c r="B66" s="1" t="s">
        <v>45</v>
      </c>
      <c r="C66" s="1">
        <v>321</v>
      </c>
      <c r="D66" s="1">
        <v>315</v>
      </c>
      <c r="E66" s="1">
        <v>31</v>
      </c>
      <c r="F66" s="1">
        <v>365</v>
      </c>
      <c r="G66" s="8">
        <v>0.6</v>
      </c>
      <c r="H66" s="1">
        <v>55</v>
      </c>
      <c r="I66" s="1" t="s">
        <v>40</v>
      </c>
      <c r="J66" s="1"/>
      <c r="K66" s="1">
        <v>31</v>
      </c>
      <c r="L66" s="1">
        <f t="shared" si="13"/>
        <v>0</v>
      </c>
      <c r="M66" s="1">
        <f t="shared" si="3"/>
        <v>31</v>
      </c>
      <c r="N66" s="1"/>
      <c r="O66" s="1"/>
      <c r="P66" s="1">
        <v>0</v>
      </c>
      <c r="Q66" s="1">
        <v>0</v>
      </c>
      <c r="R66" s="1">
        <f t="shared" si="4"/>
        <v>6.2</v>
      </c>
      <c r="S66" s="5"/>
      <c r="T66" s="5">
        <f t="shared" si="7"/>
        <v>0</v>
      </c>
      <c r="U66" s="5"/>
      <c r="V66" s="1"/>
      <c r="W66" s="1">
        <f t="shared" si="8"/>
        <v>58.87096774193548</v>
      </c>
      <c r="X66" s="1">
        <f t="shared" si="6"/>
        <v>58.87096774193548</v>
      </c>
      <c r="Y66" s="1">
        <v>14.8</v>
      </c>
      <c r="Z66" s="1">
        <v>17.399999999999999</v>
      </c>
      <c r="AA66" s="1">
        <v>14</v>
      </c>
      <c r="AB66" s="1">
        <v>37.6</v>
      </c>
      <c r="AC66" s="1">
        <v>42.8</v>
      </c>
      <c r="AD66" s="1">
        <v>33</v>
      </c>
      <c r="AE66" s="1">
        <v>27</v>
      </c>
      <c r="AF66" s="1">
        <v>25</v>
      </c>
      <c r="AG66" s="1">
        <v>27</v>
      </c>
      <c r="AH66" s="1">
        <v>35.799999999999997</v>
      </c>
      <c r="AI66" s="23" t="s">
        <v>115</v>
      </c>
      <c r="AJ66" s="1">
        <f t="shared" si="9"/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1" t="s">
        <v>116</v>
      </c>
      <c r="B67" s="11" t="s">
        <v>45</v>
      </c>
      <c r="C67" s="11"/>
      <c r="D67" s="11"/>
      <c r="E67" s="11"/>
      <c r="F67" s="11"/>
      <c r="G67" s="12">
        <v>0</v>
      </c>
      <c r="H67" s="11">
        <v>40</v>
      </c>
      <c r="I67" s="11" t="s">
        <v>40</v>
      </c>
      <c r="J67" s="11"/>
      <c r="K67" s="11"/>
      <c r="L67" s="11">
        <f t="shared" si="13"/>
        <v>0</v>
      </c>
      <c r="M67" s="11">
        <f t="shared" si="3"/>
        <v>0</v>
      </c>
      <c r="N67" s="11"/>
      <c r="O67" s="11"/>
      <c r="P67" s="11">
        <v>0</v>
      </c>
      <c r="Q67" s="11">
        <v>0</v>
      </c>
      <c r="R67" s="11">
        <f t="shared" si="4"/>
        <v>0</v>
      </c>
      <c r="S67" s="13"/>
      <c r="T67" s="5">
        <f t="shared" si="7"/>
        <v>0</v>
      </c>
      <c r="U67" s="13"/>
      <c r="V67" s="11"/>
      <c r="W67" s="1" t="e">
        <f t="shared" si="8"/>
        <v>#DIV/0!</v>
      </c>
      <c r="X67" s="11" t="e">
        <f t="shared" si="6"/>
        <v>#DIV/0!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>
        <v>0</v>
      </c>
      <c r="AI67" s="11" t="s">
        <v>63</v>
      </c>
      <c r="AJ67" s="1">
        <f t="shared" si="9"/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117</v>
      </c>
      <c r="B68" s="1" t="s">
        <v>45</v>
      </c>
      <c r="C68" s="1">
        <v>83</v>
      </c>
      <c r="D68" s="1">
        <v>65</v>
      </c>
      <c r="E68" s="1">
        <v>23</v>
      </c>
      <c r="F68" s="1">
        <v>61</v>
      </c>
      <c r="G68" s="8">
        <v>0.4</v>
      </c>
      <c r="H68" s="1">
        <v>50</v>
      </c>
      <c r="I68" s="1" t="s">
        <v>40</v>
      </c>
      <c r="J68" s="1"/>
      <c r="K68" s="1">
        <v>49</v>
      </c>
      <c r="L68" s="1">
        <f t="shared" si="13"/>
        <v>-26</v>
      </c>
      <c r="M68" s="1">
        <f t="shared" si="3"/>
        <v>23</v>
      </c>
      <c r="N68" s="1"/>
      <c r="O68" s="1"/>
      <c r="P68" s="1">
        <v>0</v>
      </c>
      <c r="Q68" s="1">
        <v>7</v>
      </c>
      <c r="R68" s="1">
        <f t="shared" si="4"/>
        <v>4.5999999999999996</v>
      </c>
      <c r="S68" s="5"/>
      <c r="T68" s="5">
        <f t="shared" si="7"/>
        <v>0</v>
      </c>
      <c r="U68" s="5"/>
      <c r="V68" s="1"/>
      <c r="W68" s="1">
        <f t="shared" si="8"/>
        <v>14.782608695652176</v>
      </c>
      <c r="X68" s="1">
        <f t="shared" si="6"/>
        <v>14.782608695652176</v>
      </c>
      <c r="Y68" s="1">
        <v>6.8</v>
      </c>
      <c r="Z68" s="1">
        <v>10.6</v>
      </c>
      <c r="AA68" s="1">
        <v>13.6</v>
      </c>
      <c r="AB68" s="1">
        <v>16.600000000000001</v>
      </c>
      <c r="AC68" s="1">
        <v>13.2</v>
      </c>
      <c r="AD68" s="1">
        <v>12</v>
      </c>
      <c r="AE68" s="1">
        <v>14.2</v>
      </c>
      <c r="AF68" s="1">
        <v>9.8000000000000007</v>
      </c>
      <c r="AG68" s="1">
        <v>9.1999999999999993</v>
      </c>
      <c r="AH68" s="1">
        <v>11.6</v>
      </c>
      <c r="AI68" s="1" t="s">
        <v>46</v>
      </c>
      <c r="AJ68" s="1">
        <f t="shared" si="9"/>
        <v>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118</v>
      </c>
      <c r="B69" s="1" t="s">
        <v>45</v>
      </c>
      <c r="C69" s="1">
        <v>7</v>
      </c>
      <c r="D69" s="1"/>
      <c r="E69" s="1"/>
      <c r="F69" s="1">
        <v>7</v>
      </c>
      <c r="G69" s="8">
        <v>0.4</v>
      </c>
      <c r="H69" s="1">
        <v>55</v>
      </c>
      <c r="I69" s="1" t="s">
        <v>40</v>
      </c>
      <c r="J69" s="1"/>
      <c r="K69" s="1"/>
      <c r="L69" s="1">
        <f t="shared" si="13"/>
        <v>0</v>
      </c>
      <c r="M69" s="1">
        <f t="shared" si="3"/>
        <v>0</v>
      </c>
      <c r="N69" s="1"/>
      <c r="O69" s="1"/>
      <c r="P69" s="1">
        <v>0</v>
      </c>
      <c r="Q69" s="1">
        <v>0</v>
      </c>
      <c r="R69" s="1">
        <f t="shared" si="4"/>
        <v>0</v>
      </c>
      <c r="S69" s="5"/>
      <c r="T69" s="5">
        <f t="shared" si="7"/>
        <v>0</v>
      </c>
      <c r="U69" s="5"/>
      <c r="V69" s="1"/>
      <c r="W69" s="1" t="e">
        <f t="shared" si="8"/>
        <v>#DIV/0!</v>
      </c>
      <c r="X69" s="1" t="e">
        <f t="shared" si="6"/>
        <v>#DIV/0!</v>
      </c>
      <c r="Y69" s="1">
        <v>0</v>
      </c>
      <c r="Z69" s="1">
        <v>0</v>
      </c>
      <c r="AA69" s="1">
        <v>0.4</v>
      </c>
      <c r="AB69" s="1">
        <v>0.4</v>
      </c>
      <c r="AC69" s="1">
        <v>0.4</v>
      </c>
      <c r="AD69" s="1">
        <v>0.6</v>
      </c>
      <c r="AE69" s="1">
        <v>0.2</v>
      </c>
      <c r="AF69" s="1">
        <v>0</v>
      </c>
      <c r="AG69" s="1">
        <v>0.4</v>
      </c>
      <c r="AH69" s="1">
        <v>1.2</v>
      </c>
      <c r="AI69" s="15" t="s">
        <v>154</v>
      </c>
      <c r="AJ69" s="1">
        <f t="shared" si="9"/>
        <v>0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119</v>
      </c>
      <c r="B70" s="1" t="s">
        <v>39</v>
      </c>
      <c r="C70" s="1">
        <v>-4.3330000000000002</v>
      </c>
      <c r="D70" s="1">
        <v>15.881</v>
      </c>
      <c r="E70" s="1"/>
      <c r="F70" s="1">
        <v>10.058999999999999</v>
      </c>
      <c r="G70" s="8">
        <v>1</v>
      </c>
      <c r="H70" s="1">
        <v>55</v>
      </c>
      <c r="I70" s="1" t="s">
        <v>40</v>
      </c>
      <c r="J70" s="1"/>
      <c r="K70" s="1"/>
      <c r="L70" s="1">
        <f t="shared" ref="L70:L93" si="16">E70-K70</f>
        <v>0</v>
      </c>
      <c r="M70" s="1">
        <f t="shared" si="3"/>
        <v>0</v>
      </c>
      <c r="N70" s="1"/>
      <c r="O70" s="1"/>
      <c r="P70" s="1">
        <v>0</v>
      </c>
      <c r="Q70" s="1">
        <v>0</v>
      </c>
      <c r="R70" s="1">
        <f t="shared" si="4"/>
        <v>0</v>
      </c>
      <c r="S70" s="5"/>
      <c r="T70" s="5">
        <f t="shared" si="7"/>
        <v>0</v>
      </c>
      <c r="U70" s="5"/>
      <c r="V70" s="1"/>
      <c r="W70" s="1" t="e">
        <f t="shared" si="8"/>
        <v>#DIV/0!</v>
      </c>
      <c r="X70" s="1" t="e">
        <f t="shared" si="6"/>
        <v>#DIV/0!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0.28899999999999998</v>
      </c>
      <c r="AE70" s="1">
        <v>0.28899999999999998</v>
      </c>
      <c r="AF70" s="1">
        <v>0.29020000000000001</v>
      </c>
      <c r="AG70" s="1">
        <v>0.29020000000000001</v>
      </c>
      <c r="AH70" s="1">
        <v>0.28920000000000001</v>
      </c>
      <c r="AI70" s="1" t="s">
        <v>120</v>
      </c>
      <c r="AJ70" s="1">
        <f t="shared" si="9"/>
        <v>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1" t="s">
        <v>121</v>
      </c>
      <c r="B71" s="11" t="s">
        <v>45</v>
      </c>
      <c r="C71" s="11"/>
      <c r="D71" s="11"/>
      <c r="E71" s="11"/>
      <c r="F71" s="11"/>
      <c r="G71" s="12">
        <v>0</v>
      </c>
      <c r="H71" s="11">
        <v>40</v>
      </c>
      <c r="I71" s="11" t="s">
        <v>40</v>
      </c>
      <c r="J71" s="11"/>
      <c r="K71" s="11"/>
      <c r="L71" s="11">
        <f t="shared" si="16"/>
        <v>0</v>
      </c>
      <c r="M71" s="11">
        <f t="shared" ref="M71:M93" si="17">E71-N71</f>
        <v>0</v>
      </c>
      <c r="N71" s="11"/>
      <c r="O71" s="11"/>
      <c r="P71" s="11">
        <v>0</v>
      </c>
      <c r="Q71" s="11">
        <v>0</v>
      </c>
      <c r="R71" s="11">
        <f t="shared" ref="R71:R93" si="18">M71/5</f>
        <v>0</v>
      </c>
      <c r="S71" s="13"/>
      <c r="T71" s="5">
        <f t="shared" si="7"/>
        <v>0</v>
      </c>
      <c r="U71" s="13"/>
      <c r="V71" s="11"/>
      <c r="W71" s="1" t="e">
        <f t="shared" si="8"/>
        <v>#DIV/0!</v>
      </c>
      <c r="X71" s="11" t="e">
        <f t="shared" ref="X71:X93" si="19">(F71+O71+Q71)/R71</f>
        <v>#DIV/0!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 t="s">
        <v>122</v>
      </c>
      <c r="AJ71" s="1">
        <f t="shared" si="9"/>
        <v>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123</v>
      </c>
      <c r="B72" s="1" t="s">
        <v>45</v>
      </c>
      <c r="C72" s="1">
        <v>5</v>
      </c>
      <c r="D72" s="1">
        <v>14</v>
      </c>
      <c r="E72" s="1">
        <v>4</v>
      </c>
      <c r="F72" s="1">
        <v>15</v>
      </c>
      <c r="G72" s="8">
        <v>0.2</v>
      </c>
      <c r="H72" s="1">
        <v>35</v>
      </c>
      <c r="I72" s="1" t="s">
        <v>40</v>
      </c>
      <c r="J72" s="1"/>
      <c r="K72" s="1">
        <v>4</v>
      </c>
      <c r="L72" s="1">
        <f t="shared" si="16"/>
        <v>0</v>
      </c>
      <c r="M72" s="1">
        <f t="shared" si="17"/>
        <v>4</v>
      </c>
      <c r="N72" s="1"/>
      <c r="O72" s="1"/>
      <c r="P72" s="1">
        <v>0</v>
      </c>
      <c r="Q72" s="1">
        <v>0</v>
      </c>
      <c r="R72" s="1">
        <f t="shared" si="18"/>
        <v>0.8</v>
      </c>
      <c r="S72" s="5"/>
      <c r="T72" s="5">
        <f t="shared" ref="T72:T94" si="20">S72</f>
        <v>0</v>
      </c>
      <c r="U72" s="5"/>
      <c r="V72" s="1"/>
      <c r="W72" s="1">
        <f t="shared" ref="W72:W94" si="21">(F72+O72+Q72+T72)/R72</f>
        <v>18.75</v>
      </c>
      <c r="X72" s="1">
        <f t="shared" si="19"/>
        <v>18.75</v>
      </c>
      <c r="Y72" s="1">
        <v>0.6</v>
      </c>
      <c r="Z72" s="1">
        <v>1.4</v>
      </c>
      <c r="AA72" s="1">
        <v>1.4</v>
      </c>
      <c r="AB72" s="1">
        <v>0</v>
      </c>
      <c r="AC72" s="1">
        <v>0</v>
      </c>
      <c r="AD72" s="1">
        <v>0.4</v>
      </c>
      <c r="AE72" s="1">
        <v>0.4</v>
      </c>
      <c r="AF72" s="1">
        <v>1</v>
      </c>
      <c r="AG72" s="1">
        <v>1.8</v>
      </c>
      <c r="AH72" s="1">
        <v>1</v>
      </c>
      <c r="AI72" s="15" t="s">
        <v>155</v>
      </c>
      <c r="AJ72" s="1">
        <f t="shared" ref="AJ72:AJ94" si="22">ROUND(G72*T72,0)</f>
        <v>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6" t="s">
        <v>124</v>
      </c>
      <c r="B73" s="16" t="s">
        <v>39</v>
      </c>
      <c r="C73" s="16">
        <v>2164.8809999999999</v>
      </c>
      <c r="D73" s="16">
        <v>4359.9380000000001</v>
      </c>
      <c r="E73" s="16">
        <v>1555.9929999999999</v>
      </c>
      <c r="F73" s="16">
        <v>3960.7939999999999</v>
      </c>
      <c r="G73" s="17">
        <v>1</v>
      </c>
      <c r="H73" s="16">
        <v>60</v>
      </c>
      <c r="I73" s="16" t="s">
        <v>40</v>
      </c>
      <c r="J73" s="16"/>
      <c r="K73" s="16">
        <v>1636.25</v>
      </c>
      <c r="L73" s="16">
        <f t="shared" si="16"/>
        <v>-80.257000000000062</v>
      </c>
      <c r="M73" s="16">
        <f t="shared" si="17"/>
        <v>1540.693</v>
      </c>
      <c r="N73" s="16">
        <v>15.3</v>
      </c>
      <c r="O73" s="16">
        <v>900</v>
      </c>
      <c r="P73" s="16">
        <v>0</v>
      </c>
      <c r="Q73" s="16">
        <v>0</v>
      </c>
      <c r="R73" s="16">
        <f t="shared" si="18"/>
        <v>308.1386</v>
      </c>
      <c r="S73" s="18"/>
      <c r="T73" s="5">
        <f t="shared" si="20"/>
        <v>0</v>
      </c>
      <c r="U73" s="18"/>
      <c r="V73" s="16"/>
      <c r="W73" s="1">
        <f t="shared" si="21"/>
        <v>15.774700086259884</v>
      </c>
      <c r="X73" s="16">
        <f t="shared" si="19"/>
        <v>15.774700086259884</v>
      </c>
      <c r="Y73" s="16">
        <v>310.0496</v>
      </c>
      <c r="Z73" s="16">
        <v>478.45139999999998</v>
      </c>
      <c r="AA73" s="16">
        <v>407.53699999999998</v>
      </c>
      <c r="AB73" s="16">
        <v>442.10660000000001</v>
      </c>
      <c r="AC73" s="16">
        <v>456.21399999999988</v>
      </c>
      <c r="AD73" s="16">
        <v>412.39780000000002</v>
      </c>
      <c r="AE73" s="16">
        <v>416.60340000000002</v>
      </c>
      <c r="AF73" s="16">
        <v>429.79480000000001</v>
      </c>
      <c r="AG73" s="16">
        <v>414.43119999999999</v>
      </c>
      <c r="AH73" s="16">
        <v>274.16460000000001</v>
      </c>
      <c r="AI73" s="16" t="s">
        <v>59</v>
      </c>
      <c r="AJ73" s="1">
        <f t="shared" si="22"/>
        <v>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125</v>
      </c>
      <c r="B74" s="1" t="s">
        <v>39</v>
      </c>
      <c r="C74" s="1">
        <v>875.06</v>
      </c>
      <c r="D74" s="1">
        <v>1758.492</v>
      </c>
      <c r="E74" s="1">
        <v>695.46500000000003</v>
      </c>
      <c r="F74" s="1">
        <v>1432.944</v>
      </c>
      <c r="G74" s="8">
        <v>1</v>
      </c>
      <c r="H74" s="1">
        <v>60</v>
      </c>
      <c r="I74" s="1" t="s">
        <v>40</v>
      </c>
      <c r="J74" s="1"/>
      <c r="K74" s="1">
        <v>757.245</v>
      </c>
      <c r="L74" s="1">
        <f t="shared" si="16"/>
        <v>-61.779999999999973</v>
      </c>
      <c r="M74" s="1">
        <f t="shared" si="17"/>
        <v>695.46500000000003</v>
      </c>
      <c r="N74" s="1"/>
      <c r="O74" s="1">
        <v>300</v>
      </c>
      <c r="P74" s="1">
        <v>0</v>
      </c>
      <c r="Q74" s="1">
        <v>0</v>
      </c>
      <c r="R74" s="1">
        <f t="shared" si="18"/>
        <v>139.09300000000002</v>
      </c>
      <c r="S74" s="5"/>
      <c r="T74" s="5">
        <f t="shared" si="20"/>
        <v>0</v>
      </c>
      <c r="U74" s="5"/>
      <c r="V74" s="1"/>
      <c r="W74" s="1">
        <f t="shared" si="21"/>
        <v>12.458887219342452</v>
      </c>
      <c r="X74" s="1">
        <f t="shared" si="19"/>
        <v>12.458887219342452</v>
      </c>
      <c r="Y74" s="1">
        <v>128.24379999999999</v>
      </c>
      <c r="Z74" s="1">
        <v>303.46280000000002</v>
      </c>
      <c r="AA74" s="1">
        <v>144.417</v>
      </c>
      <c r="AB74" s="1">
        <v>214.29419999999999</v>
      </c>
      <c r="AC74" s="1">
        <v>63.383799999999987</v>
      </c>
      <c r="AD74" s="1">
        <v>227.185</v>
      </c>
      <c r="AE74" s="1">
        <v>223.4828</v>
      </c>
      <c r="AF74" s="1">
        <v>92.186999999999998</v>
      </c>
      <c r="AG74" s="1">
        <v>86.831199999999995</v>
      </c>
      <c r="AH74" s="1">
        <v>119.5962</v>
      </c>
      <c r="AI74" s="1"/>
      <c r="AJ74" s="1">
        <f t="shared" si="22"/>
        <v>0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6" t="s">
        <v>126</v>
      </c>
      <c r="B75" s="16" t="s">
        <v>39</v>
      </c>
      <c r="C75" s="16">
        <v>2001.88</v>
      </c>
      <c r="D75" s="16">
        <v>3329.2289999999998</v>
      </c>
      <c r="E75" s="16">
        <v>1672.6179999999999</v>
      </c>
      <c r="F75" s="16">
        <v>2113.578</v>
      </c>
      <c r="G75" s="17">
        <v>1</v>
      </c>
      <c r="H75" s="16">
        <v>60</v>
      </c>
      <c r="I75" s="16" t="s">
        <v>40</v>
      </c>
      <c r="J75" s="16"/>
      <c r="K75" s="16">
        <v>2021.348</v>
      </c>
      <c r="L75" s="16">
        <f t="shared" si="16"/>
        <v>-348.73</v>
      </c>
      <c r="M75" s="16">
        <f t="shared" si="17"/>
        <v>1672.6179999999999</v>
      </c>
      <c r="N75" s="16"/>
      <c r="O75" s="16">
        <v>300</v>
      </c>
      <c r="P75" s="16">
        <v>0</v>
      </c>
      <c r="Q75" s="16">
        <v>1393.6704740000009</v>
      </c>
      <c r="R75" s="16">
        <f t="shared" si="18"/>
        <v>334.52359999999999</v>
      </c>
      <c r="S75" s="18">
        <f t="shared" ref="S75" si="23">12*R75-Q75-O75-F75</f>
        <v>207.03472599999895</v>
      </c>
      <c r="T75" s="30">
        <f>S75+$T$1*R75</f>
        <v>374.29652599999895</v>
      </c>
      <c r="U75" s="18"/>
      <c r="V75" s="16"/>
      <c r="W75" s="1">
        <f t="shared" si="21"/>
        <v>12.5</v>
      </c>
      <c r="X75" s="16">
        <f t="shared" si="19"/>
        <v>11.381105769518207</v>
      </c>
      <c r="Y75" s="16">
        <v>329.06259999999997</v>
      </c>
      <c r="Z75" s="16">
        <v>302.77319999999997</v>
      </c>
      <c r="AA75" s="16">
        <v>209.83439999999999</v>
      </c>
      <c r="AB75" s="16">
        <v>372.25599999999997</v>
      </c>
      <c r="AC75" s="16">
        <v>342.95620000000002</v>
      </c>
      <c r="AD75" s="16">
        <v>210.2756</v>
      </c>
      <c r="AE75" s="16">
        <v>253.08320000000001</v>
      </c>
      <c r="AF75" s="16">
        <v>267.78039999999999</v>
      </c>
      <c r="AG75" s="16">
        <v>259.42399999999998</v>
      </c>
      <c r="AH75" s="16">
        <v>208.6414</v>
      </c>
      <c r="AI75" s="16" t="s">
        <v>127</v>
      </c>
      <c r="AJ75" s="1">
        <f t="shared" si="22"/>
        <v>374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6" t="s">
        <v>128</v>
      </c>
      <c r="B76" s="16" t="s">
        <v>39</v>
      </c>
      <c r="C76" s="16">
        <v>3011.6619999999998</v>
      </c>
      <c r="D76" s="16">
        <v>8207.2970000000005</v>
      </c>
      <c r="E76" s="16">
        <v>2595.2890000000002</v>
      </c>
      <c r="F76" s="16">
        <v>4681.7330000000002</v>
      </c>
      <c r="G76" s="17">
        <v>1</v>
      </c>
      <c r="H76" s="16">
        <v>60</v>
      </c>
      <c r="I76" s="16" t="s">
        <v>40</v>
      </c>
      <c r="J76" s="16"/>
      <c r="K76" s="16">
        <v>4028.605</v>
      </c>
      <c r="L76" s="16">
        <f t="shared" si="16"/>
        <v>-1433.3159999999998</v>
      </c>
      <c r="M76" s="16">
        <f t="shared" si="17"/>
        <v>2566.0610000000001</v>
      </c>
      <c r="N76" s="16">
        <v>29.228000000000002</v>
      </c>
      <c r="O76" s="16">
        <v>600</v>
      </c>
      <c r="P76" s="16">
        <v>147</v>
      </c>
      <c r="Q76" s="16">
        <v>0</v>
      </c>
      <c r="R76" s="16">
        <f t="shared" si="18"/>
        <v>513.21220000000005</v>
      </c>
      <c r="S76" s="19">
        <f>11*R76-Q76-O76-F76</f>
        <v>363.60120000000006</v>
      </c>
      <c r="T76" s="5">
        <f t="shared" si="20"/>
        <v>363.60120000000006</v>
      </c>
      <c r="U76" s="18"/>
      <c r="V76" s="16"/>
      <c r="W76" s="1">
        <f t="shared" si="21"/>
        <v>11</v>
      </c>
      <c r="X76" s="16">
        <f t="shared" si="19"/>
        <v>10.291518790862726</v>
      </c>
      <c r="Y76" s="16">
        <v>374.07400000000001</v>
      </c>
      <c r="Z76" s="16">
        <v>587.20859999999993</v>
      </c>
      <c r="AA76" s="16">
        <v>581.32740000000001</v>
      </c>
      <c r="AB76" s="16">
        <v>664.51220000000001</v>
      </c>
      <c r="AC76" s="16">
        <v>722.50879999999995</v>
      </c>
      <c r="AD76" s="16">
        <v>492.09719999999999</v>
      </c>
      <c r="AE76" s="16">
        <v>443.71900000000011</v>
      </c>
      <c r="AF76" s="16">
        <v>505.52980000000002</v>
      </c>
      <c r="AG76" s="16">
        <v>516.66499999999996</v>
      </c>
      <c r="AH76" s="16">
        <v>322.49979999999988</v>
      </c>
      <c r="AI76" s="16" t="s">
        <v>59</v>
      </c>
      <c r="AJ76" s="1">
        <f t="shared" si="22"/>
        <v>364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129</v>
      </c>
      <c r="B77" s="1" t="s">
        <v>39</v>
      </c>
      <c r="C77" s="1">
        <v>21.544</v>
      </c>
      <c r="D77" s="1">
        <v>10.695</v>
      </c>
      <c r="E77" s="1">
        <v>10.914999999999999</v>
      </c>
      <c r="F77" s="1">
        <v>21.324000000000002</v>
      </c>
      <c r="G77" s="8">
        <v>1</v>
      </c>
      <c r="H77" s="1">
        <v>55</v>
      </c>
      <c r="I77" s="1" t="s">
        <v>40</v>
      </c>
      <c r="J77" s="1"/>
      <c r="K77" s="1">
        <v>10.199999999999999</v>
      </c>
      <c r="L77" s="1">
        <f t="shared" si="16"/>
        <v>0.71499999999999986</v>
      </c>
      <c r="M77" s="1">
        <f t="shared" si="17"/>
        <v>10.914999999999999</v>
      </c>
      <c r="N77" s="1"/>
      <c r="O77" s="1"/>
      <c r="P77" s="1">
        <v>0</v>
      </c>
      <c r="Q77" s="1">
        <v>0</v>
      </c>
      <c r="R77" s="1">
        <f t="shared" si="18"/>
        <v>2.1829999999999998</v>
      </c>
      <c r="S77" s="5">
        <v>4</v>
      </c>
      <c r="T77" s="5">
        <f t="shared" si="20"/>
        <v>4</v>
      </c>
      <c r="U77" s="5"/>
      <c r="V77" s="1"/>
      <c r="W77" s="1">
        <f t="shared" si="21"/>
        <v>11.600549702244619</v>
      </c>
      <c r="X77" s="1">
        <f t="shared" si="19"/>
        <v>9.7682088868529569</v>
      </c>
      <c r="Y77" s="1">
        <v>1.3653999999999999</v>
      </c>
      <c r="Z77" s="1">
        <v>0.27439999999999998</v>
      </c>
      <c r="AA77" s="1">
        <v>0.54320000000000002</v>
      </c>
      <c r="AB77" s="1">
        <v>1.355</v>
      </c>
      <c r="AC77" s="1">
        <v>1.0860000000000001</v>
      </c>
      <c r="AD77" s="1">
        <v>0.26579999999999998</v>
      </c>
      <c r="AE77" s="1">
        <v>-8.4000000000000012E-3</v>
      </c>
      <c r="AF77" s="1">
        <v>0.27639999999999998</v>
      </c>
      <c r="AG77" s="1">
        <v>0.54699999999999993</v>
      </c>
      <c r="AH77" s="1">
        <v>1.361</v>
      </c>
      <c r="AI77" s="15" t="s">
        <v>153</v>
      </c>
      <c r="AJ77" s="1">
        <f t="shared" si="22"/>
        <v>4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130</v>
      </c>
      <c r="B78" s="1" t="s">
        <v>39</v>
      </c>
      <c r="C78" s="1">
        <v>2.6589999999999998</v>
      </c>
      <c r="D78" s="1"/>
      <c r="E78" s="1"/>
      <c r="F78" s="1"/>
      <c r="G78" s="8">
        <v>1</v>
      </c>
      <c r="H78" s="1">
        <v>55</v>
      </c>
      <c r="I78" s="1" t="s">
        <v>40</v>
      </c>
      <c r="J78" s="1"/>
      <c r="K78" s="1">
        <v>1.3</v>
      </c>
      <c r="L78" s="1">
        <f t="shared" si="16"/>
        <v>-1.3</v>
      </c>
      <c r="M78" s="1">
        <f t="shared" si="17"/>
        <v>0</v>
      </c>
      <c r="N78" s="1"/>
      <c r="O78" s="1"/>
      <c r="P78" s="1">
        <v>0</v>
      </c>
      <c r="Q78" s="1">
        <v>4</v>
      </c>
      <c r="R78" s="1">
        <f t="shared" si="18"/>
        <v>0</v>
      </c>
      <c r="S78" s="5"/>
      <c r="T78" s="5">
        <f t="shared" si="20"/>
        <v>0</v>
      </c>
      <c r="U78" s="5"/>
      <c r="V78" s="1"/>
      <c r="W78" s="1" t="e">
        <f t="shared" si="21"/>
        <v>#DIV/0!</v>
      </c>
      <c r="X78" s="1" t="e">
        <f t="shared" si="19"/>
        <v>#DIV/0!</v>
      </c>
      <c r="Y78" s="1">
        <v>0</v>
      </c>
      <c r="Z78" s="1">
        <v>0</v>
      </c>
      <c r="AA78" s="1">
        <v>0.26379999999999998</v>
      </c>
      <c r="AB78" s="1">
        <v>0.26379999999999998</v>
      </c>
      <c r="AC78" s="1">
        <v>0.26700000000000002</v>
      </c>
      <c r="AD78" s="1">
        <v>0.26700000000000002</v>
      </c>
      <c r="AE78" s="1">
        <v>0.26600000000000001</v>
      </c>
      <c r="AF78" s="1">
        <v>0.53579999999999994</v>
      </c>
      <c r="AG78" s="1">
        <v>0.42920000000000003</v>
      </c>
      <c r="AH78" s="1">
        <v>0.42699999999999988</v>
      </c>
      <c r="AI78" s="1" t="s">
        <v>131</v>
      </c>
      <c r="AJ78" s="1">
        <f t="shared" si="22"/>
        <v>0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1" t="s">
        <v>132</v>
      </c>
      <c r="B79" s="11" t="s">
        <v>39</v>
      </c>
      <c r="C79" s="11"/>
      <c r="D79" s="11"/>
      <c r="E79" s="11"/>
      <c r="F79" s="11"/>
      <c r="G79" s="12">
        <v>0</v>
      </c>
      <c r="H79" s="11">
        <v>55</v>
      </c>
      <c r="I79" s="11" t="s">
        <v>40</v>
      </c>
      <c r="J79" s="11"/>
      <c r="K79" s="11"/>
      <c r="L79" s="11">
        <f t="shared" si="16"/>
        <v>0</v>
      </c>
      <c r="M79" s="11">
        <f t="shared" si="17"/>
        <v>0</v>
      </c>
      <c r="N79" s="11"/>
      <c r="O79" s="11"/>
      <c r="P79" s="11">
        <v>0</v>
      </c>
      <c r="Q79" s="11">
        <v>0</v>
      </c>
      <c r="R79" s="11">
        <f t="shared" si="18"/>
        <v>0</v>
      </c>
      <c r="S79" s="13"/>
      <c r="T79" s="5">
        <f t="shared" si="20"/>
        <v>0</v>
      </c>
      <c r="U79" s="13"/>
      <c r="V79" s="11"/>
      <c r="W79" s="1" t="e">
        <f t="shared" si="21"/>
        <v>#DIV/0!</v>
      </c>
      <c r="X79" s="11" t="e">
        <f t="shared" si="19"/>
        <v>#DIV/0!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>
        <v>0</v>
      </c>
      <c r="AI79" s="11" t="s">
        <v>133</v>
      </c>
      <c r="AJ79" s="1">
        <f t="shared" si="22"/>
        <v>0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134</v>
      </c>
      <c r="B80" s="1" t="s">
        <v>39</v>
      </c>
      <c r="C80" s="1">
        <v>44.625999999999998</v>
      </c>
      <c r="D80" s="1">
        <v>36.31</v>
      </c>
      <c r="E80" s="1">
        <v>36.31</v>
      </c>
      <c r="F80" s="1">
        <v>8.3160000000000007</v>
      </c>
      <c r="G80" s="8">
        <v>1</v>
      </c>
      <c r="H80" s="1">
        <v>60</v>
      </c>
      <c r="I80" s="1" t="s">
        <v>40</v>
      </c>
      <c r="J80" s="1"/>
      <c r="K80" s="1">
        <v>72.31</v>
      </c>
      <c r="L80" s="1">
        <f t="shared" si="16"/>
        <v>-36</v>
      </c>
      <c r="M80" s="1">
        <f t="shared" si="17"/>
        <v>36.31</v>
      </c>
      <c r="N80" s="1"/>
      <c r="O80" s="1"/>
      <c r="P80" s="1">
        <v>0</v>
      </c>
      <c r="Q80" s="1">
        <v>42.518000000000001</v>
      </c>
      <c r="R80" s="1">
        <f t="shared" si="18"/>
        <v>7.2620000000000005</v>
      </c>
      <c r="S80" s="5">
        <f t="shared" ref="S80:S92" si="24">11*R80-Q80-O80-F80</f>
        <v>29.048000000000002</v>
      </c>
      <c r="T80" s="5">
        <f t="shared" si="20"/>
        <v>29.048000000000002</v>
      </c>
      <c r="U80" s="5"/>
      <c r="V80" s="1"/>
      <c r="W80" s="1">
        <f t="shared" si="21"/>
        <v>11</v>
      </c>
      <c r="X80" s="1">
        <f t="shared" si="19"/>
        <v>7</v>
      </c>
      <c r="Y80" s="1">
        <v>7.2619999999999996</v>
      </c>
      <c r="Z80" s="1">
        <v>2.3837999999999999</v>
      </c>
      <c r="AA80" s="1">
        <v>2.3837999999999999</v>
      </c>
      <c r="AB80" s="1">
        <v>2.5122</v>
      </c>
      <c r="AC80" s="1">
        <v>4.9159999999999986</v>
      </c>
      <c r="AD80" s="1">
        <v>2.5648</v>
      </c>
      <c r="AE80" s="1">
        <v>0.161</v>
      </c>
      <c r="AF80" s="1">
        <v>5.1164000000000014</v>
      </c>
      <c r="AG80" s="1">
        <v>7.5202</v>
      </c>
      <c r="AH80" s="1">
        <v>2.4037999999999999</v>
      </c>
      <c r="AI80" s="1"/>
      <c r="AJ80" s="1">
        <f t="shared" si="22"/>
        <v>29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135</v>
      </c>
      <c r="B81" s="1" t="s">
        <v>45</v>
      </c>
      <c r="C81" s="1">
        <v>29</v>
      </c>
      <c r="D81" s="1">
        <v>4</v>
      </c>
      <c r="E81" s="1">
        <v>9</v>
      </c>
      <c r="F81" s="1">
        <v>21</v>
      </c>
      <c r="G81" s="8">
        <v>0.3</v>
      </c>
      <c r="H81" s="1">
        <v>40</v>
      </c>
      <c r="I81" s="1" t="s">
        <v>40</v>
      </c>
      <c r="J81" s="1"/>
      <c r="K81" s="1">
        <v>9</v>
      </c>
      <c r="L81" s="1">
        <f t="shared" si="16"/>
        <v>0</v>
      </c>
      <c r="M81" s="1">
        <f t="shared" si="17"/>
        <v>9</v>
      </c>
      <c r="N81" s="1"/>
      <c r="O81" s="1"/>
      <c r="P81" s="1">
        <v>0</v>
      </c>
      <c r="Q81" s="1">
        <v>0</v>
      </c>
      <c r="R81" s="1">
        <f t="shared" si="18"/>
        <v>1.8</v>
      </c>
      <c r="S81" s="5"/>
      <c r="T81" s="5">
        <f t="shared" si="20"/>
        <v>0</v>
      </c>
      <c r="U81" s="5"/>
      <c r="V81" s="1"/>
      <c r="W81" s="1">
        <f t="shared" si="21"/>
        <v>11.666666666666666</v>
      </c>
      <c r="X81" s="1">
        <f t="shared" si="19"/>
        <v>11.666666666666666</v>
      </c>
      <c r="Y81" s="1">
        <v>1.8</v>
      </c>
      <c r="Z81" s="1">
        <v>1.4</v>
      </c>
      <c r="AA81" s="1">
        <v>2.4</v>
      </c>
      <c r="AB81" s="1">
        <v>2</v>
      </c>
      <c r="AC81" s="1">
        <v>1.2</v>
      </c>
      <c r="AD81" s="1">
        <v>0.6</v>
      </c>
      <c r="AE81" s="1">
        <v>1</v>
      </c>
      <c r="AF81" s="1">
        <v>1.2</v>
      </c>
      <c r="AG81" s="1">
        <v>0.8</v>
      </c>
      <c r="AH81" s="1">
        <v>0.4</v>
      </c>
      <c r="AI81" s="14" t="s">
        <v>54</v>
      </c>
      <c r="AJ81" s="1">
        <f t="shared" si="22"/>
        <v>0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136</v>
      </c>
      <c r="B82" s="1" t="s">
        <v>45</v>
      </c>
      <c r="C82" s="1">
        <v>5</v>
      </c>
      <c r="D82" s="1">
        <v>27</v>
      </c>
      <c r="E82" s="1">
        <v>11</v>
      </c>
      <c r="F82" s="1">
        <v>16</v>
      </c>
      <c r="G82" s="8">
        <v>0.3</v>
      </c>
      <c r="H82" s="1">
        <v>40</v>
      </c>
      <c r="I82" s="1" t="s">
        <v>40</v>
      </c>
      <c r="J82" s="1"/>
      <c r="K82" s="1">
        <v>11</v>
      </c>
      <c r="L82" s="1">
        <f t="shared" si="16"/>
        <v>0</v>
      </c>
      <c r="M82" s="1">
        <f t="shared" si="17"/>
        <v>11</v>
      </c>
      <c r="N82" s="1"/>
      <c r="O82" s="1"/>
      <c r="P82" s="1">
        <v>0</v>
      </c>
      <c r="Q82" s="1">
        <v>0</v>
      </c>
      <c r="R82" s="1">
        <f t="shared" si="18"/>
        <v>2.2000000000000002</v>
      </c>
      <c r="S82" s="5">
        <f t="shared" si="24"/>
        <v>8.2000000000000028</v>
      </c>
      <c r="T82" s="5">
        <f t="shared" si="20"/>
        <v>8.2000000000000028</v>
      </c>
      <c r="U82" s="5"/>
      <c r="V82" s="1"/>
      <c r="W82" s="1">
        <f t="shared" si="21"/>
        <v>11</v>
      </c>
      <c r="X82" s="1">
        <f t="shared" si="19"/>
        <v>7.2727272727272725</v>
      </c>
      <c r="Y82" s="1">
        <v>1.8</v>
      </c>
      <c r="Z82" s="1">
        <v>1</v>
      </c>
      <c r="AA82" s="1">
        <v>2.2000000000000002</v>
      </c>
      <c r="AB82" s="1">
        <v>2.4</v>
      </c>
      <c r="AC82" s="1">
        <v>1.4</v>
      </c>
      <c r="AD82" s="1">
        <v>0.8</v>
      </c>
      <c r="AE82" s="1">
        <v>1.6</v>
      </c>
      <c r="AF82" s="1">
        <v>1</v>
      </c>
      <c r="AG82" s="1">
        <v>0.2</v>
      </c>
      <c r="AH82" s="1">
        <v>0.6</v>
      </c>
      <c r="AI82" s="1" t="s">
        <v>137</v>
      </c>
      <c r="AJ82" s="1">
        <f t="shared" si="22"/>
        <v>2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138</v>
      </c>
      <c r="B83" s="1" t="s">
        <v>45</v>
      </c>
      <c r="C83" s="1">
        <v>89</v>
      </c>
      <c r="D83" s="1">
        <v>135</v>
      </c>
      <c r="E83" s="1">
        <v>93</v>
      </c>
      <c r="F83" s="1">
        <v>75</v>
      </c>
      <c r="G83" s="8">
        <v>0.3</v>
      </c>
      <c r="H83" s="1">
        <v>40</v>
      </c>
      <c r="I83" s="1" t="s">
        <v>40</v>
      </c>
      <c r="J83" s="1"/>
      <c r="K83" s="1">
        <v>96</v>
      </c>
      <c r="L83" s="1">
        <f t="shared" si="16"/>
        <v>-3</v>
      </c>
      <c r="M83" s="1">
        <f t="shared" si="17"/>
        <v>93</v>
      </c>
      <c r="N83" s="1"/>
      <c r="O83" s="1"/>
      <c r="P83" s="1">
        <v>0</v>
      </c>
      <c r="Q83" s="1">
        <v>87.800000000000011</v>
      </c>
      <c r="R83" s="1">
        <f t="shared" si="18"/>
        <v>18.600000000000001</v>
      </c>
      <c r="S83" s="5">
        <f t="shared" si="24"/>
        <v>41.800000000000011</v>
      </c>
      <c r="T83" s="5">
        <f t="shared" si="20"/>
        <v>41.800000000000011</v>
      </c>
      <c r="U83" s="5"/>
      <c r="V83" s="1"/>
      <c r="W83" s="1">
        <f t="shared" si="21"/>
        <v>11</v>
      </c>
      <c r="X83" s="1">
        <f t="shared" si="19"/>
        <v>8.7526881720430101</v>
      </c>
      <c r="Y83" s="1">
        <v>17.600000000000001</v>
      </c>
      <c r="Z83" s="1">
        <v>14.2</v>
      </c>
      <c r="AA83" s="1">
        <v>13.8</v>
      </c>
      <c r="AB83" s="1">
        <v>13.6</v>
      </c>
      <c r="AC83" s="1">
        <v>15.8</v>
      </c>
      <c r="AD83" s="1">
        <v>15.6</v>
      </c>
      <c r="AE83" s="1">
        <v>16.600000000000001</v>
      </c>
      <c r="AF83" s="1">
        <v>17</v>
      </c>
      <c r="AG83" s="1">
        <v>14</v>
      </c>
      <c r="AH83" s="1">
        <v>20.399999999999999</v>
      </c>
      <c r="AI83" s="1"/>
      <c r="AJ83" s="1">
        <f t="shared" si="22"/>
        <v>13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139</v>
      </c>
      <c r="B84" s="1" t="s">
        <v>45</v>
      </c>
      <c r="C84" s="1">
        <v>67</v>
      </c>
      <c r="D84" s="1"/>
      <c r="E84" s="1">
        <v>2</v>
      </c>
      <c r="F84" s="1">
        <v>65</v>
      </c>
      <c r="G84" s="8">
        <v>0.05</v>
      </c>
      <c r="H84" s="1">
        <v>120</v>
      </c>
      <c r="I84" s="1" t="s">
        <v>40</v>
      </c>
      <c r="J84" s="1"/>
      <c r="K84" s="1">
        <v>2</v>
      </c>
      <c r="L84" s="1">
        <f t="shared" si="16"/>
        <v>0</v>
      </c>
      <c r="M84" s="1">
        <f t="shared" si="17"/>
        <v>2</v>
      </c>
      <c r="N84" s="1"/>
      <c r="O84" s="1"/>
      <c r="P84" s="1">
        <v>0</v>
      </c>
      <c r="Q84" s="1">
        <v>0</v>
      </c>
      <c r="R84" s="1">
        <f t="shared" si="18"/>
        <v>0.4</v>
      </c>
      <c r="S84" s="5"/>
      <c r="T84" s="5">
        <f t="shared" si="20"/>
        <v>0</v>
      </c>
      <c r="U84" s="5"/>
      <c r="V84" s="1"/>
      <c r="W84" s="1">
        <f t="shared" si="21"/>
        <v>162.5</v>
      </c>
      <c r="X84" s="1">
        <f t="shared" si="19"/>
        <v>162.5</v>
      </c>
      <c r="Y84" s="1">
        <v>0.4</v>
      </c>
      <c r="Z84" s="1">
        <v>0</v>
      </c>
      <c r="AA84" s="1">
        <v>0</v>
      </c>
      <c r="AB84" s="1">
        <v>0.4</v>
      </c>
      <c r="AC84" s="1">
        <v>0.4</v>
      </c>
      <c r="AD84" s="1">
        <v>0.4</v>
      </c>
      <c r="AE84" s="1">
        <v>0</v>
      </c>
      <c r="AF84" s="1">
        <v>0</v>
      </c>
      <c r="AG84" s="1">
        <v>0.4</v>
      </c>
      <c r="AH84" s="1">
        <v>0.4</v>
      </c>
      <c r="AI84" s="23" t="s">
        <v>115</v>
      </c>
      <c r="AJ84" s="1">
        <f t="shared" si="22"/>
        <v>0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6" t="s">
        <v>140</v>
      </c>
      <c r="B85" s="16" t="s">
        <v>39</v>
      </c>
      <c r="C85" s="16">
        <v>4623.6589999999997</v>
      </c>
      <c r="D85" s="16">
        <v>7872.1509999999998</v>
      </c>
      <c r="E85" s="16">
        <v>3863.567</v>
      </c>
      <c r="F85" s="16">
        <v>5263.3670000000002</v>
      </c>
      <c r="G85" s="17">
        <v>1</v>
      </c>
      <c r="H85" s="16">
        <v>40</v>
      </c>
      <c r="I85" s="16" t="s">
        <v>40</v>
      </c>
      <c r="J85" s="16"/>
      <c r="K85" s="16">
        <v>3764.105</v>
      </c>
      <c r="L85" s="16">
        <f t="shared" si="16"/>
        <v>99.461999999999989</v>
      </c>
      <c r="M85" s="16">
        <f t="shared" si="17"/>
        <v>3801.3290000000002</v>
      </c>
      <c r="N85" s="16">
        <v>62.238</v>
      </c>
      <c r="O85" s="16">
        <v>1460</v>
      </c>
      <c r="P85" s="16">
        <v>0</v>
      </c>
      <c r="Q85" s="16">
        <v>1215.9723999999981</v>
      </c>
      <c r="R85" s="16">
        <f t="shared" si="18"/>
        <v>760.26580000000001</v>
      </c>
      <c r="S85" s="18">
        <f>12*R85-Q85-O85-F85</f>
        <v>1183.8502000000017</v>
      </c>
      <c r="T85" s="5">
        <f t="shared" si="20"/>
        <v>1183.8502000000017</v>
      </c>
      <c r="U85" s="18"/>
      <c r="V85" s="16"/>
      <c r="W85" s="1">
        <f t="shared" si="21"/>
        <v>12</v>
      </c>
      <c r="X85" s="16">
        <f t="shared" si="19"/>
        <v>10.442846962207161</v>
      </c>
      <c r="Y85" s="16">
        <v>779.92160000000001</v>
      </c>
      <c r="Z85" s="16">
        <v>870.62840000000017</v>
      </c>
      <c r="AA85" s="16">
        <v>836.98659999999995</v>
      </c>
      <c r="AB85" s="16">
        <v>912.38599999999985</v>
      </c>
      <c r="AC85" s="16">
        <v>904.21960000000001</v>
      </c>
      <c r="AD85" s="16">
        <v>758.57920000000001</v>
      </c>
      <c r="AE85" s="16">
        <v>741.83360000000005</v>
      </c>
      <c r="AF85" s="16">
        <v>937.28120000000001</v>
      </c>
      <c r="AG85" s="16">
        <v>954.58320000000003</v>
      </c>
      <c r="AH85" s="16">
        <v>759.86439999999993</v>
      </c>
      <c r="AI85" s="16" t="s">
        <v>59</v>
      </c>
      <c r="AJ85" s="1">
        <f t="shared" si="22"/>
        <v>1184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141</v>
      </c>
      <c r="B86" s="1" t="s">
        <v>45</v>
      </c>
      <c r="C86" s="1">
        <v>149</v>
      </c>
      <c r="D86" s="1">
        <v>280</v>
      </c>
      <c r="E86" s="1">
        <v>196</v>
      </c>
      <c r="F86" s="1">
        <v>183</v>
      </c>
      <c r="G86" s="8">
        <v>0.3</v>
      </c>
      <c r="H86" s="1">
        <v>40</v>
      </c>
      <c r="I86" s="1" t="s">
        <v>40</v>
      </c>
      <c r="J86" s="1"/>
      <c r="K86" s="1">
        <v>203</v>
      </c>
      <c r="L86" s="1">
        <f t="shared" si="16"/>
        <v>-7</v>
      </c>
      <c r="M86" s="1">
        <f t="shared" si="17"/>
        <v>196</v>
      </c>
      <c r="N86" s="1"/>
      <c r="O86" s="1"/>
      <c r="P86" s="1">
        <v>0</v>
      </c>
      <c r="Q86" s="1">
        <v>147.4</v>
      </c>
      <c r="R86" s="1">
        <f t="shared" si="18"/>
        <v>39.200000000000003</v>
      </c>
      <c r="S86" s="5">
        <f t="shared" si="24"/>
        <v>100.80000000000007</v>
      </c>
      <c r="T86" s="5">
        <f t="shared" si="20"/>
        <v>100.80000000000007</v>
      </c>
      <c r="U86" s="5"/>
      <c r="V86" s="1"/>
      <c r="W86" s="1">
        <f t="shared" si="21"/>
        <v>11</v>
      </c>
      <c r="X86" s="1">
        <f t="shared" si="19"/>
        <v>8.428571428571427</v>
      </c>
      <c r="Y86" s="1">
        <v>36.6</v>
      </c>
      <c r="Z86" s="1">
        <v>33.6</v>
      </c>
      <c r="AA86" s="1">
        <v>32.799999999999997</v>
      </c>
      <c r="AB86" s="1">
        <v>31.8</v>
      </c>
      <c r="AC86" s="1">
        <v>33.799999999999997</v>
      </c>
      <c r="AD86" s="1">
        <v>29.2</v>
      </c>
      <c r="AE86" s="1">
        <v>30.4</v>
      </c>
      <c r="AF86" s="1">
        <v>33.799999999999997</v>
      </c>
      <c r="AG86" s="1">
        <v>33.4</v>
      </c>
      <c r="AH86" s="1">
        <v>38.200000000000003</v>
      </c>
      <c r="AI86" s="1"/>
      <c r="AJ86" s="1">
        <f t="shared" si="22"/>
        <v>30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142</v>
      </c>
      <c r="B87" s="1" t="s">
        <v>45</v>
      </c>
      <c r="C87" s="1">
        <v>122</v>
      </c>
      <c r="D87" s="1">
        <v>139</v>
      </c>
      <c r="E87" s="1">
        <v>96</v>
      </c>
      <c r="F87" s="1">
        <v>144</v>
      </c>
      <c r="G87" s="8">
        <v>0.3</v>
      </c>
      <c r="H87" s="1">
        <v>40</v>
      </c>
      <c r="I87" s="1" t="s">
        <v>40</v>
      </c>
      <c r="J87" s="1"/>
      <c r="K87" s="1">
        <v>111</v>
      </c>
      <c r="L87" s="1">
        <f t="shared" si="16"/>
        <v>-15</v>
      </c>
      <c r="M87" s="1">
        <f t="shared" si="17"/>
        <v>96</v>
      </c>
      <c r="N87" s="1"/>
      <c r="O87" s="1"/>
      <c r="P87" s="1">
        <v>0</v>
      </c>
      <c r="Q87" s="1">
        <v>44.600000000000023</v>
      </c>
      <c r="R87" s="1">
        <f t="shared" si="18"/>
        <v>19.2</v>
      </c>
      <c r="S87" s="5">
        <f t="shared" si="24"/>
        <v>22.599999999999966</v>
      </c>
      <c r="T87" s="5">
        <f t="shared" si="20"/>
        <v>22.599999999999966</v>
      </c>
      <c r="U87" s="5"/>
      <c r="V87" s="1"/>
      <c r="W87" s="1">
        <f t="shared" si="21"/>
        <v>11</v>
      </c>
      <c r="X87" s="1">
        <f t="shared" si="19"/>
        <v>9.8229166666666679</v>
      </c>
      <c r="Y87" s="1">
        <v>19.600000000000001</v>
      </c>
      <c r="Z87" s="1">
        <v>21.4</v>
      </c>
      <c r="AA87" s="1">
        <v>22.6</v>
      </c>
      <c r="AB87" s="1">
        <v>22.8</v>
      </c>
      <c r="AC87" s="1">
        <v>24</v>
      </c>
      <c r="AD87" s="1">
        <v>19.600000000000001</v>
      </c>
      <c r="AE87" s="1">
        <v>19.600000000000001</v>
      </c>
      <c r="AF87" s="1">
        <v>18.8</v>
      </c>
      <c r="AG87" s="1">
        <v>17.600000000000001</v>
      </c>
      <c r="AH87" s="1">
        <v>23.6</v>
      </c>
      <c r="AI87" s="1" t="s">
        <v>143</v>
      </c>
      <c r="AJ87" s="1">
        <f t="shared" si="22"/>
        <v>7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144</v>
      </c>
      <c r="B88" s="1" t="s">
        <v>39</v>
      </c>
      <c r="C88" s="1">
        <v>17.202000000000002</v>
      </c>
      <c r="D88" s="1"/>
      <c r="E88" s="1">
        <v>9.27</v>
      </c>
      <c r="F88" s="1">
        <v>6.6020000000000003</v>
      </c>
      <c r="G88" s="8">
        <v>1</v>
      </c>
      <c r="H88" s="1">
        <v>45</v>
      </c>
      <c r="I88" s="1" t="s">
        <v>40</v>
      </c>
      <c r="J88" s="1"/>
      <c r="K88" s="1">
        <v>8.8000000000000007</v>
      </c>
      <c r="L88" s="1">
        <f t="shared" si="16"/>
        <v>0.46999999999999886</v>
      </c>
      <c r="M88" s="1">
        <f t="shared" si="17"/>
        <v>9.27</v>
      </c>
      <c r="N88" s="1"/>
      <c r="O88" s="1"/>
      <c r="P88" s="1">
        <v>0</v>
      </c>
      <c r="Q88" s="1">
        <v>3.9969999999999999</v>
      </c>
      <c r="R88" s="1">
        <f t="shared" si="18"/>
        <v>1.8539999999999999</v>
      </c>
      <c r="S88" s="5">
        <f t="shared" si="24"/>
        <v>9.7949999999999982</v>
      </c>
      <c r="T88" s="5">
        <f t="shared" si="20"/>
        <v>9.7949999999999982</v>
      </c>
      <c r="U88" s="5"/>
      <c r="V88" s="1"/>
      <c r="W88" s="1">
        <f t="shared" si="21"/>
        <v>11</v>
      </c>
      <c r="X88" s="1">
        <f t="shared" si="19"/>
        <v>5.7168284789644019</v>
      </c>
      <c r="Y88" s="1">
        <v>1.3246</v>
      </c>
      <c r="Z88" s="1">
        <v>0.79139999999999999</v>
      </c>
      <c r="AA88" s="1">
        <v>1.3008</v>
      </c>
      <c r="AB88" s="1">
        <v>2.1008</v>
      </c>
      <c r="AC88" s="1">
        <v>1.8715999999999999</v>
      </c>
      <c r="AD88" s="1">
        <v>0.2828</v>
      </c>
      <c r="AE88" s="1">
        <v>1.8222</v>
      </c>
      <c r="AF88" s="1">
        <v>2.6619999999999999</v>
      </c>
      <c r="AG88" s="1">
        <v>0.84239999999999993</v>
      </c>
      <c r="AH88" s="1">
        <v>0.219</v>
      </c>
      <c r="AI88" s="1" t="s">
        <v>145</v>
      </c>
      <c r="AJ88" s="1">
        <f t="shared" si="22"/>
        <v>10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146</v>
      </c>
      <c r="B89" s="1" t="s">
        <v>39</v>
      </c>
      <c r="C89" s="1">
        <v>82.867000000000004</v>
      </c>
      <c r="D89" s="1">
        <v>77.52</v>
      </c>
      <c r="E89" s="1">
        <v>61.332000000000001</v>
      </c>
      <c r="F89" s="1">
        <v>61.945999999999998</v>
      </c>
      <c r="G89" s="8">
        <v>1</v>
      </c>
      <c r="H89" s="1">
        <v>50</v>
      </c>
      <c r="I89" s="1" t="s">
        <v>40</v>
      </c>
      <c r="J89" s="1"/>
      <c r="K89" s="1">
        <v>64.099999999999994</v>
      </c>
      <c r="L89" s="1">
        <f t="shared" si="16"/>
        <v>-2.7679999999999936</v>
      </c>
      <c r="M89" s="1">
        <f t="shared" si="17"/>
        <v>61.332000000000001</v>
      </c>
      <c r="N89" s="1"/>
      <c r="O89" s="1"/>
      <c r="P89" s="1">
        <v>0</v>
      </c>
      <c r="Q89" s="1">
        <v>52.515400000000007</v>
      </c>
      <c r="R89" s="1">
        <f t="shared" si="18"/>
        <v>12.266400000000001</v>
      </c>
      <c r="S89" s="5">
        <f t="shared" si="24"/>
        <v>20.469000000000023</v>
      </c>
      <c r="T89" s="5">
        <f t="shared" si="20"/>
        <v>20.469000000000023</v>
      </c>
      <c r="U89" s="5"/>
      <c r="V89" s="1"/>
      <c r="W89" s="1">
        <f t="shared" si="21"/>
        <v>11</v>
      </c>
      <c r="X89" s="1">
        <f t="shared" si="19"/>
        <v>9.3312952455488158</v>
      </c>
      <c r="Y89" s="1">
        <v>11.7498</v>
      </c>
      <c r="Z89" s="1">
        <v>11.598599999999999</v>
      </c>
      <c r="AA89" s="1">
        <v>13.3978</v>
      </c>
      <c r="AB89" s="1">
        <v>9.9426000000000005</v>
      </c>
      <c r="AC89" s="1">
        <v>8.319799999999999</v>
      </c>
      <c r="AD89" s="1">
        <v>9.1513999999999989</v>
      </c>
      <c r="AE89" s="1">
        <v>9.4214000000000002</v>
      </c>
      <c r="AF89" s="1">
        <v>8.3566000000000003</v>
      </c>
      <c r="AG89" s="1">
        <v>9.7156000000000002</v>
      </c>
      <c r="AH89" s="1">
        <v>8.8016000000000005</v>
      </c>
      <c r="AI89" s="1"/>
      <c r="AJ89" s="1">
        <f t="shared" si="22"/>
        <v>20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147</v>
      </c>
      <c r="B90" s="1" t="s">
        <v>45</v>
      </c>
      <c r="C90" s="1">
        <v>-1</v>
      </c>
      <c r="D90" s="1">
        <v>24</v>
      </c>
      <c r="E90" s="1"/>
      <c r="F90" s="1">
        <v>21</v>
      </c>
      <c r="G90" s="8">
        <v>0.33</v>
      </c>
      <c r="H90" s="1">
        <v>40</v>
      </c>
      <c r="I90" s="1" t="s">
        <v>40</v>
      </c>
      <c r="J90" s="1"/>
      <c r="K90" s="1">
        <v>2</v>
      </c>
      <c r="L90" s="1">
        <f t="shared" si="16"/>
        <v>-2</v>
      </c>
      <c r="M90" s="1">
        <f t="shared" si="17"/>
        <v>0</v>
      </c>
      <c r="N90" s="1"/>
      <c r="O90" s="1"/>
      <c r="P90" s="1">
        <v>0</v>
      </c>
      <c r="Q90" s="1">
        <v>0</v>
      </c>
      <c r="R90" s="1">
        <f t="shared" si="18"/>
        <v>0</v>
      </c>
      <c r="S90" s="5"/>
      <c r="T90" s="5">
        <f t="shared" si="20"/>
        <v>0</v>
      </c>
      <c r="U90" s="5"/>
      <c r="V90" s="1"/>
      <c r="W90" s="1" t="e">
        <f t="shared" si="21"/>
        <v>#DIV/0!</v>
      </c>
      <c r="X90" s="1" t="e">
        <f t="shared" si="19"/>
        <v>#DIV/0!</v>
      </c>
      <c r="Y90" s="1">
        <v>0.2</v>
      </c>
      <c r="Z90" s="1">
        <v>0.2</v>
      </c>
      <c r="AA90" s="1">
        <v>0.2</v>
      </c>
      <c r="AB90" s="1">
        <v>0.4</v>
      </c>
      <c r="AC90" s="1">
        <v>0.4</v>
      </c>
      <c r="AD90" s="1">
        <v>1.2</v>
      </c>
      <c r="AE90" s="1">
        <v>0.8</v>
      </c>
      <c r="AF90" s="1">
        <v>1.2</v>
      </c>
      <c r="AG90" s="1">
        <v>1.8</v>
      </c>
      <c r="AH90" s="1">
        <v>1.4</v>
      </c>
      <c r="AI90" s="1"/>
      <c r="AJ90" s="1">
        <f t="shared" si="22"/>
        <v>0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148</v>
      </c>
      <c r="B91" s="1" t="s">
        <v>45</v>
      </c>
      <c r="C91" s="1">
        <v>11</v>
      </c>
      <c r="D91" s="1">
        <v>27</v>
      </c>
      <c r="E91" s="1">
        <v>17</v>
      </c>
      <c r="F91" s="1">
        <v>21</v>
      </c>
      <c r="G91" s="8">
        <v>0.3</v>
      </c>
      <c r="H91" s="1">
        <v>40</v>
      </c>
      <c r="I91" s="1" t="s">
        <v>40</v>
      </c>
      <c r="J91" s="1"/>
      <c r="K91" s="1">
        <v>17</v>
      </c>
      <c r="L91" s="1">
        <f t="shared" si="16"/>
        <v>0</v>
      </c>
      <c r="M91" s="1">
        <f t="shared" si="17"/>
        <v>17</v>
      </c>
      <c r="N91" s="1"/>
      <c r="O91" s="1"/>
      <c r="P91" s="1">
        <v>0</v>
      </c>
      <c r="Q91" s="1">
        <v>0</v>
      </c>
      <c r="R91" s="1">
        <f t="shared" si="18"/>
        <v>3.4</v>
      </c>
      <c r="S91" s="5">
        <f t="shared" si="24"/>
        <v>16.399999999999999</v>
      </c>
      <c r="T91" s="5">
        <f t="shared" si="20"/>
        <v>16.399999999999999</v>
      </c>
      <c r="U91" s="5"/>
      <c r="V91" s="1"/>
      <c r="W91" s="1">
        <f t="shared" si="21"/>
        <v>11</v>
      </c>
      <c r="X91" s="1">
        <f t="shared" si="19"/>
        <v>6.1764705882352944</v>
      </c>
      <c r="Y91" s="1">
        <v>1.8</v>
      </c>
      <c r="Z91" s="1">
        <v>1.8</v>
      </c>
      <c r="AA91" s="1">
        <v>2</v>
      </c>
      <c r="AB91" s="1">
        <v>1.6</v>
      </c>
      <c r="AC91" s="1">
        <v>1.4</v>
      </c>
      <c r="AD91" s="1">
        <v>1.4</v>
      </c>
      <c r="AE91" s="1">
        <v>1.4</v>
      </c>
      <c r="AF91" s="1">
        <v>1.8</v>
      </c>
      <c r="AG91" s="1">
        <v>2.2000000000000002</v>
      </c>
      <c r="AH91" s="1">
        <v>1.4</v>
      </c>
      <c r="AI91" s="1"/>
      <c r="AJ91" s="1">
        <f t="shared" si="22"/>
        <v>5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149</v>
      </c>
      <c r="B92" s="1" t="s">
        <v>45</v>
      </c>
      <c r="C92" s="1">
        <v>43</v>
      </c>
      <c r="D92" s="1">
        <v>7</v>
      </c>
      <c r="E92" s="1">
        <v>18</v>
      </c>
      <c r="F92" s="1">
        <v>19</v>
      </c>
      <c r="G92" s="8">
        <v>0.12</v>
      </c>
      <c r="H92" s="1">
        <v>45</v>
      </c>
      <c r="I92" s="1" t="s">
        <v>40</v>
      </c>
      <c r="J92" s="1"/>
      <c r="K92" s="1">
        <v>18</v>
      </c>
      <c r="L92" s="1">
        <f t="shared" si="16"/>
        <v>0</v>
      </c>
      <c r="M92" s="1">
        <f t="shared" si="17"/>
        <v>18</v>
      </c>
      <c r="N92" s="1"/>
      <c r="O92" s="1"/>
      <c r="P92" s="1">
        <v>0</v>
      </c>
      <c r="Q92" s="1">
        <v>9.8000000000000007</v>
      </c>
      <c r="R92" s="1">
        <f t="shared" si="18"/>
        <v>3.6</v>
      </c>
      <c r="S92" s="5">
        <f t="shared" si="24"/>
        <v>10.8</v>
      </c>
      <c r="T92" s="5">
        <f t="shared" si="20"/>
        <v>10.8</v>
      </c>
      <c r="U92" s="5"/>
      <c r="V92" s="1"/>
      <c r="W92" s="1">
        <f t="shared" si="21"/>
        <v>11</v>
      </c>
      <c r="X92" s="1">
        <f t="shared" si="19"/>
        <v>8</v>
      </c>
      <c r="Y92" s="1">
        <v>3.2</v>
      </c>
      <c r="Z92" s="1">
        <v>0</v>
      </c>
      <c r="AA92" s="1">
        <v>0</v>
      </c>
      <c r="AB92" s="1">
        <v>1</v>
      </c>
      <c r="AC92" s="1">
        <v>1</v>
      </c>
      <c r="AD92" s="1">
        <v>0</v>
      </c>
      <c r="AE92" s="1">
        <v>0</v>
      </c>
      <c r="AF92" s="1">
        <v>2.2000000000000002</v>
      </c>
      <c r="AG92" s="1">
        <v>2.4</v>
      </c>
      <c r="AH92" s="1">
        <v>0.8</v>
      </c>
      <c r="AI92" s="1" t="s">
        <v>150</v>
      </c>
      <c r="AJ92" s="1">
        <f t="shared" si="22"/>
        <v>1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151</v>
      </c>
      <c r="B93" s="1" t="s">
        <v>39</v>
      </c>
      <c r="C93" s="1">
        <v>24.561</v>
      </c>
      <c r="D93" s="1"/>
      <c r="E93" s="1">
        <v>0.74</v>
      </c>
      <c r="F93" s="1">
        <v>23.821000000000002</v>
      </c>
      <c r="G93" s="8">
        <v>1</v>
      </c>
      <c r="H93" s="1">
        <v>180</v>
      </c>
      <c r="I93" s="1" t="s">
        <v>40</v>
      </c>
      <c r="J93" s="1"/>
      <c r="K93" s="1">
        <v>0.65</v>
      </c>
      <c r="L93" s="1">
        <f t="shared" si="16"/>
        <v>8.9999999999999969E-2</v>
      </c>
      <c r="M93" s="1">
        <f t="shared" si="17"/>
        <v>0.74</v>
      </c>
      <c r="N93" s="1"/>
      <c r="O93" s="1"/>
      <c r="P93" s="1">
        <v>0</v>
      </c>
      <c r="Q93" s="1">
        <v>0</v>
      </c>
      <c r="R93" s="1">
        <f t="shared" si="18"/>
        <v>0.14799999999999999</v>
      </c>
      <c r="S93" s="5"/>
      <c r="T93" s="5">
        <f t="shared" si="20"/>
        <v>0</v>
      </c>
      <c r="U93" s="5"/>
      <c r="V93" s="1"/>
      <c r="W93" s="1">
        <f t="shared" si="21"/>
        <v>160.95270270270271</v>
      </c>
      <c r="X93" s="1">
        <f t="shared" si="19"/>
        <v>160.95270270270271</v>
      </c>
      <c r="Y93" s="1">
        <v>0.14799999999999999</v>
      </c>
      <c r="Z93" s="1">
        <v>0</v>
      </c>
      <c r="AA93" s="1">
        <v>0</v>
      </c>
      <c r="AB93" s="1">
        <v>0.30180000000000001</v>
      </c>
      <c r="AC93" s="1">
        <v>0.30180000000000001</v>
      </c>
      <c r="AD93" s="1">
        <v>0.45019999999999999</v>
      </c>
      <c r="AE93" s="1">
        <v>0.45019999999999999</v>
      </c>
      <c r="AF93" s="1">
        <v>0</v>
      </c>
      <c r="AG93" s="1">
        <v>0</v>
      </c>
      <c r="AH93" s="1">
        <v>0.37719999999999998</v>
      </c>
      <c r="AI93" s="15" t="s">
        <v>152</v>
      </c>
      <c r="AJ93" s="1">
        <f t="shared" si="22"/>
        <v>0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27" t="s">
        <v>157</v>
      </c>
      <c r="B94" s="27" t="s">
        <v>39</v>
      </c>
      <c r="C94" s="27"/>
      <c r="D94" s="27"/>
      <c r="E94" s="27"/>
      <c r="F94" s="27"/>
      <c r="G94" s="28">
        <v>1</v>
      </c>
      <c r="H94" s="27">
        <v>60</v>
      </c>
      <c r="I94" s="27" t="s">
        <v>40</v>
      </c>
      <c r="J94" s="27"/>
      <c r="K94" s="27"/>
      <c r="L94" s="27"/>
      <c r="M94" s="27"/>
      <c r="N94" s="27"/>
      <c r="O94" s="27"/>
      <c r="P94" s="27"/>
      <c r="Q94" s="27"/>
      <c r="R94" s="27">
        <f t="shared" ref="R94" si="25">G94/5</f>
        <v>0.2</v>
      </c>
      <c r="S94" s="29">
        <v>20</v>
      </c>
      <c r="T94" s="5">
        <f t="shared" si="20"/>
        <v>20</v>
      </c>
      <c r="U94" s="29"/>
      <c r="V94" s="27"/>
      <c r="W94" s="1">
        <f t="shared" si="21"/>
        <v>100</v>
      </c>
      <c r="X94" s="27">
        <f t="shared" ref="X94" si="26">(F94+O94+Q94)/R94</f>
        <v>0</v>
      </c>
      <c r="Y94" s="27">
        <v>0</v>
      </c>
      <c r="Z94" s="27">
        <v>0</v>
      </c>
      <c r="AA94" s="27">
        <v>0</v>
      </c>
      <c r="AB94" s="27">
        <v>0</v>
      </c>
      <c r="AC94" s="27">
        <v>0</v>
      </c>
      <c r="AD94" s="27">
        <v>0</v>
      </c>
      <c r="AE94" s="27">
        <v>0</v>
      </c>
      <c r="AF94" s="27">
        <v>0</v>
      </c>
      <c r="AG94" s="27">
        <v>0</v>
      </c>
      <c r="AH94" s="27">
        <v>0</v>
      </c>
      <c r="AI94" s="27" t="s">
        <v>158</v>
      </c>
      <c r="AJ94" s="1">
        <f t="shared" si="22"/>
        <v>20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J94" xr:uid="{6E815F86-30D2-40E9-AA67-9EC432151F1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2025-08-07T12:03:34Z</dcterms:created>
  <dcterms:modified xsi:type="dcterms:W3CDTF">2025-08-08T08:16:44Z</dcterms:modified>
</cp:coreProperties>
</file>