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-120" yWindow="-120" windowWidth="29040" windowHeight="15840"/>
  </bookViews>
  <sheets>
    <sheet name="Sheet" sheetId="1" r:id="rId1"/>
  </sheets>
  <definedNames>
    <definedName name="_xlnm._FilterDatabase" localSheetId="0" hidden="1">Sheet!$A$3:$AG$95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AG92" i="1"/>
  <c r="AG84" i="1"/>
  <c r="AG74" i="1"/>
  <c r="AG15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U91" i="1" s="1"/>
  <c r="L91" i="1"/>
  <c r="P90" i="1"/>
  <c r="U90" i="1" s="1"/>
  <c r="L90" i="1"/>
  <c r="P89" i="1"/>
  <c r="L89" i="1"/>
  <c r="P88" i="1"/>
  <c r="U88" i="1" s="1"/>
  <c r="L88" i="1"/>
  <c r="P87" i="1"/>
  <c r="U87" i="1" s="1"/>
  <c r="L87" i="1"/>
  <c r="P86" i="1"/>
  <c r="U86" i="1" s="1"/>
  <c r="L86" i="1"/>
  <c r="P85" i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U80" i="1" s="1"/>
  <c r="L80" i="1"/>
  <c r="P79" i="1"/>
  <c r="L79" i="1"/>
  <c r="P78" i="1"/>
  <c r="U78" i="1" s="1"/>
  <c r="L78" i="1"/>
  <c r="E77" i="1"/>
  <c r="L77" i="1" s="1"/>
  <c r="P76" i="1"/>
  <c r="L76" i="1"/>
  <c r="P75" i="1"/>
  <c r="U75" i="1" s="1"/>
  <c r="L75" i="1"/>
  <c r="P74" i="1"/>
  <c r="L74" i="1"/>
  <c r="P73" i="1"/>
  <c r="L73" i="1"/>
  <c r="P72" i="1"/>
  <c r="U72" i="1" s="1"/>
  <c r="L72" i="1"/>
  <c r="P71" i="1"/>
  <c r="U71" i="1" s="1"/>
  <c r="L71" i="1"/>
  <c r="P70" i="1"/>
  <c r="U70" i="1" s="1"/>
  <c r="L70" i="1"/>
  <c r="P69" i="1"/>
  <c r="L69" i="1"/>
  <c r="P68" i="1"/>
  <c r="T68" i="1" s="1"/>
  <c r="L68" i="1"/>
  <c r="P67" i="1"/>
  <c r="T67" i="1" s="1"/>
  <c r="L67" i="1"/>
  <c r="P66" i="1"/>
  <c r="T66" i="1" s="1"/>
  <c r="L66" i="1"/>
  <c r="P65" i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AG61" i="1" s="1"/>
  <c r="L61" i="1"/>
  <c r="P60" i="1"/>
  <c r="Q60" i="1" s="1"/>
  <c r="L60" i="1"/>
  <c r="P59" i="1"/>
  <c r="L59" i="1"/>
  <c r="P58" i="1"/>
  <c r="U58" i="1" s="1"/>
  <c r="L58" i="1"/>
  <c r="P57" i="1"/>
  <c r="Q57" i="1" s="1"/>
  <c r="AG57" i="1" s="1"/>
  <c r="L57" i="1"/>
  <c r="P56" i="1"/>
  <c r="L56" i="1"/>
  <c r="P55" i="1"/>
  <c r="L55" i="1"/>
  <c r="P54" i="1"/>
  <c r="U54" i="1" s="1"/>
  <c r="L54" i="1"/>
  <c r="P53" i="1"/>
  <c r="L53" i="1"/>
  <c r="P52" i="1"/>
  <c r="L52" i="1"/>
  <c r="P51" i="1"/>
  <c r="L51" i="1"/>
  <c r="AG50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U45" i="1"/>
  <c r="L45" i="1"/>
  <c r="P44" i="1"/>
  <c r="L44" i="1"/>
  <c r="P43" i="1"/>
  <c r="U43" i="1" s="1"/>
  <c r="L43" i="1"/>
  <c r="P42" i="1"/>
  <c r="Q42" i="1" s="1"/>
  <c r="L42" i="1"/>
  <c r="P41" i="1"/>
  <c r="U41" i="1" s="1"/>
  <c r="L41" i="1"/>
  <c r="P40" i="1"/>
  <c r="L40" i="1"/>
  <c r="AG39" i="1"/>
  <c r="P39" i="1"/>
  <c r="U39" i="1" s="1"/>
  <c r="L39" i="1"/>
  <c r="AG38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T29" i="1" s="1"/>
  <c r="L29" i="1"/>
  <c r="P28" i="1"/>
  <c r="L28" i="1"/>
  <c r="P27" i="1"/>
  <c r="Q27" i="1" s="1"/>
  <c r="L27" i="1"/>
  <c r="P26" i="1"/>
  <c r="T26" i="1" s="1"/>
  <c r="L26" i="1"/>
  <c r="P25" i="1"/>
  <c r="L25" i="1"/>
  <c r="P24" i="1"/>
  <c r="L24" i="1"/>
  <c r="P23" i="1"/>
  <c r="L23" i="1"/>
  <c r="P22" i="1"/>
  <c r="U22" i="1" s="1"/>
  <c r="L22" i="1"/>
  <c r="P21" i="1"/>
  <c r="AG21" i="1" s="1"/>
  <c r="L21" i="1"/>
  <c r="P20" i="1"/>
  <c r="Q20" i="1" s="1"/>
  <c r="L20" i="1"/>
  <c r="AG19" i="1"/>
  <c r="P19" i="1"/>
  <c r="L19" i="1"/>
  <c r="P18" i="1"/>
  <c r="L18" i="1"/>
  <c r="P17" i="1"/>
  <c r="Q17" i="1" s="1"/>
  <c r="AG17" i="1" s="1"/>
  <c r="L17" i="1"/>
  <c r="P16" i="1"/>
  <c r="L16" i="1"/>
  <c r="P15" i="1"/>
  <c r="L15" i="1"/>
  <c r="P14" i="1"/>
  <c r="T14" i="1" s="1"/>
  <c r="L14" i="1"/>
  <c r="P13" i="1"/>
  <c r="L13" i="1"/>
  <c r="P12" i="1"/>
  <c r="Q12" i="1" s="1"/>
  <c r="AG12" i="1" s="1"/>
  <c r="L12" i="1"/>
  <c r="P11" i="1"/>
  <c r="L11" i="1"/>
  <c r="P10" i="1"/>
  <c r="U10" i="1" s="1"/>
  <c r="L10" i="1"/>
  <c r="P9" i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AG27" i="1" l="1"/>
  <c r="Q69" i="1"/>
  <c r="AG69" i="1" s="1"/>
  <c r="Q41" i="1"/>
  <c r="U66" i="1"/>
  <c r="Q6" i="1"/>
  <c r="AG6" i="1" s="1"/>
  <c r="Q43" i="1"/>
  <c r="L5" i="1"/>
  <c r="U12" i="1"/>
  <c r="T71" i="1"/>
  <c r="Q10" i="1"/>
  <c r="AG10" i="1" s="1"/>
  <c r="T39" i="1"/>
  <c r="Q47" i="1"/>
  <c r="AG7" i="1"/>
  <c r="Q9" i="1"/>
  <c r="AG9" i="1" s="1"/>
  <c r="AG11" i="1"/>
  <c r="U13" i="1"/>
  <c r="U18" i="1"/>
  <c r="AG18" i="1"/>
  <c r="U20" i="1"/>
  <c r="AG20" i="1"/>
  <c r="U23" i="1"/>
  <c r="Q23" i="1"/>
  <c r="U25" i="1"/>
  <c r="U28" i="1"/>
  <c r="U30" i="1"/>
  <c r="U32" i="1"/>
  <c r="U34" i="1"/>
  <c r="U36" i="1"/>
  <c r="T38" i="1"/>
  <c r="U38" i="1"/>
  <c r="Q40" i="1"/>
  <c r="AG40" i="1" s="1"/>
  <c r="U40" i="1"/>
  <c r="AG42" i="1"/>
  <c r="U42" i="1"/>
  <c r="T44" i="1"/>
  <c r="AG44" i="1"/>
  <c r="U44" i="1"/>
  <c r="Q46" i="1"/>
  <c r="AG46" i="1" s="1"/>
  <c r="U46" i="1"/>
  <c r="Q48" i="1"/>
  <c r="AG48" i="1" s="1"/>
  <c r="U48" i="1"/>
  <c r="T50" i="1"/>
  <c r="U50" i="1"/>
  <c r="U52" i="1"/>
  <c r="U56" i="1"/>
  <c r="AG56" i="1"/>
  <c r="T76" i="1"/>
  <c r="AG89" i="1"/>
  <c r="U89" i="1"/>
  <c r="Q24" i="1"/>
  <c r="AG24" i="1" s="1"/>
  <c r="AG30" i="1"/>
  <c r="Q34" i="1"/>
  <c r="AG34" i="1" s="1"/>
  <c r="AG52" i="1"/>
  <c r="AG78" i="1"/>
  <c r="U14" i="1"/>
  <c r="T15" i="1"/>
  <c r="U16" i="1"/>
  <c r="U24" i="1"/>
  <c r="U26" i="1"/>
  <c r="U31" i="1"/>
  <c r="Q31" i="1"/>
  <c r="U33" i="1"/>
  <c r="U35" i="1"/>
  <c r="Q35" i="1"/>
  <c r="U37" i="1"/>
  <c r="Q37" i="1"/>
  <c r="U51" i="1"/>
  <c r="U53" i="1"/>
  <c r="T53" i="1"/>
  <c r="U60" i="1"/>
  <c r="U73" i="1"/>
  <c r="Q73" i="1"/>
  <c r="AG73" i="1" s="1"/>
  <c r="T84" i="1"/>
  <c r="T85" i="1"/>
  <c r="AG85" i="1"/>
  <c r="U85" i="1"/>
  <c r="T92" i="1"/>
  <c r="T93" i="1"/>
  <c r="AG93" i="1"/>
  <c r="U93" i="1"/>
  <c r="Q8" i="1"/>
  <c r="AG8" i="1" s="1"/>
  <c r="Q32" i="1"/>
  <c r="AG32" i="1" s="1"/>
  <c r="Q36" i="1"/>
  <c r="AG36" i="1" s="1"/>
  <c r="AG55" i="1"/>
  <c r="Q59" i="1"/>
  <c r="AG59" i="1" s="1"/>
  <c r="AG76" i="1"/>
  <c r="Q86" i="1"/>
  <c r="T57" i="1"/>
  <c r="T74" i="1"/>
  <c r="T79" i="1"/>
  <c r="T87" i="1"/>
  <c r="T95" i="1"/>
  <c r="Q54" i="1"/>
  <c r="AG54" i="1" s="1"/>
  <c r="Q58" i="1"/>
  <c r="AG58" i="1" s="1"/>
  <c r="Q75" i="1"/>
  <c r="AG75" i="1" s="1"/>
  <c r="AG79" i="1"/>
  <c r="AG83" i="1"/>
  <c r="AG87" i="1"/>
  <c r="Q91" i="1"/>
  <c r="AG91" i="1" s="1"/>
  <c r="AG95" i="1"/>
  <c r="T12" i="1"/>
  <c r="T17" i="1"/>
  <c r="T19" i="1"/>
  <c r="T21" i="1"/>
  <c r="T27" i="1"/>
  <c r="T61" i="1"/>
  <c r="T56" i="1"/>
  <c r="T63" i="1"/>
  <c r="U74" i="1"/>
  <c r="U76" i="1"/>
  <c r="T78" i="1"/>
  <c r="U79" i="1"/>
  <c r="T80" i="1"/>
  <c r="E5" i="1"/>
  <c r="T18" i="1"/>
  <c r="T22" i="1"/>
  <c r="T62" i="1"/>
  <c r="T64" i="1"/>
  <c r="U68" i="1"/>
  <c r="T70" i="1"/>
  <c r="T72" i="1"/>
  <c r="T81" i="1"/>
  <c r="U7" i="1"/>
  <c r="U9" i="1"/>
  <c r="U11" i="1"/>
  <c r="U15" i="1"/>
  <c r="U17" i="1"/>
  <c r="U19" i="1"/>
  <c r="U21" i="1"/>
  <c r="U27" i="1"/>
  <c r="U29" i="1"/>
  <c r="U55" i="1"/>
  <c r="U57" i="1"/>
  <c r="U59" i="1"/>
  <c r="U61" i="1"/>
  <c r="U67" i="1"/>
  <c r="U69" i="1"/>
  <c r="P77" i="1"/>
  <c r="AG77" i="1" s="1"/>
  <c r="T73" i="1" l="1"/>
  <c r="T69" i="1"/>
  <c r="T10" i="1"/>
  <c r="T6" i="1"/>
  <c r="T54" i="1"/>
  <c r="T75" i="1"/>
  <c r="AG88" i="1"/>
  <c r="T88" i="1"/>
  <c r="T8" i="1"/>
  <c r="T48" i="1"/>
  <c r="T40" i="1"/>
  <c r="T36" i="1"/>
  <c r="T34" i="1"/>
  <c r="T47" i="1"/>
  <c r="AG47" i="1"/>
  <c r="T43" i="1"/>
  <c r="AG43" i="1"/>
  <c r="AG90" i="1"/>
  <c r="T90" i="1"/>
  <c r="AG82" i="1"/>
  <c r="T82" i="1"/>
  <c r="T49" i="1"/>
  <c r="AG49" i="1"/>
  <c r="T41" i="1"/>
  <c r="AG41" i="1"/>
  <c r="T60" i="1"/>
  <c r="AG60" i="1"/>
  <c r="T59" i="1"/>
  <c r="Q5" i="1"/>
  <c r="T32" i="1"/>
  <c r="T30" i="1"/>
  <c r="T23" i="1"/>
  <c r="AG23" i="1"/>
  <c r="T13" i="1"/>
  <c r="AG13" i="1"/>
  <c r="T58" i="1"/>
  <c r="T20" i="1"/>
  <c r="AG65" i="1"/>
  <c r="T65" i="1"/>
  <c r="T91" i="1"/>
  <c r="T83" i="1"/>
  <c r="AG94" i="1"/>
  <c r="T94" i="1"/>
  <c r="AG86" i="1"/>
  <c r="T86" i="1"/>
  <c r="T45" i="1"/>
  <c r="AG45" i="1"/>
  <c r="T51" i="1"/>
  <c r="AG51" i="1"/>
  <c r="T37" i="1"/>
  <c r="AG37" i="1"/>
  <c r="T35" i="1"/>
  <c r="AG35" i="1"/>
  <c r="T33" i="1"/>
  <c r="AG33" i="1"/>
  <c r="T31" i="1"/>
  <c r="AG31" i="1"/>
  <c r="AG16" i="1"/>
  <c r="T16" i="1"/>
  <c r="T89" i="1"/>
  <c r="T55" i="1"/>
  <c r="T52" i="1"/>
  <c r="T46" i="1"/>
  <c r="T42" i="1"/>
  <c r="T28" i="1"/>
  <c r="AG28" i="1"/>
  <c r="T25" i="1"/>
  <c r="AG25" i="1"/>
  <c r="T24" i="1"/>
  <c r="T11" i="1"/>
  <c r="T9" i="1"/>
  <c r="T7" i="1"/>
  <c r="T77" i="1"/>
  <c r="U77" i="1"/>
  <c r="P5" i="1"/>
  <c r="AG5" i="1" l="1"/>
</calcChain>
</file>

<file path=xl/sharedStrings.xml><?xml version="1.0" encoding="utf-8"?>
<sst xmlns="http://schemas.openxmlformats.org/spreadsheetml/2006/main" count="381" uniqueCount="155">
  <si>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</si>
  <si>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</si>
  <si>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</si>
  <si>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</si>
  <si>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</si>
  <si>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</si>
  <si>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</si>
  <si>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</si>
  <si>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</si>
  <si>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</si>
  <si>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</si>
  <si>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</si>
  <si>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</si>
  <si>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</si>
  <si>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</si>
  <si>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</si>
  <si>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</si>
  <si>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</si>
  <si>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</si>
  <si>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</si>
  <si>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</si>
  <si>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</si>
  <si>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</si>
  <si>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</si>
  <si>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</si>
  <si>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</si>
  <si>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</si>
  <si>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</si>
  <si>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</si>
  <si>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</si>
  <si>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</si>
  <si>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</si>
  <si>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</si>
  <si>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</si>
  <si>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</si>
  <si>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</si>
  <si>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</si>
  <si>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</si>
  <si>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</si>
  <si>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</si>
  <si>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</si>
  <si>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</si>
  <si>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</si>
  <si>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</si>
  <si>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</si>
  <si>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</si>
  <si>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</si>
  <si>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</si>
  <si>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</si>
  <si>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</si>
  <si>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</si>
  <si>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</si>
  <si>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</si>
  <si>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</si>
  <si>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</si>
  <si>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</si>
  <si>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</si>
  <si>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</si>
  <si>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</si>
  <si>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</si>
  <si>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</si>
  <si>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</si>
  <si>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</si>
  <si>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</si>
  <si>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</si>
  <si>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</si>
  <si>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</si>
  <si>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</si>
  <si>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</si>
  <si>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</si>
  <si>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</si>
  <si>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</si>
  <si>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</si>
  <si>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</si>
  <si>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</si>
  <si>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</si>
  <si>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</si>
  <si>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</si>
  <si>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</si>
  <si>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</si>
  <si>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</si>
  <si>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</si>
  <si>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</si>
  <si>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</si>
  <si>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</si>
  <si>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</si>
  <si>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</si>
  <si>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</si>
  <si>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</si>
  <si>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</si>
  <si>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</si>
  <si>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</si>
  <si>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</si>
  <si>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</si>
  <si>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</si>
  <si>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</si>
  <si>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</si>
  <si>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</si>
  <si>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</si>
  <si>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</si>
  <si>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</si>
  <si>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</si>
  <si>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</si>
  <si>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</si>
  <si>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</si>
  <si>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</si>
  <si>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</si>
  <si>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</si>
  <si>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</si>
  <si>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</si>
  <si>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</si>
  <si>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</si>
  <si>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</si>
  <si>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</si>
  <si>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</si>
  <si>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</si>
  <si>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</si>
  <si>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</si>
  <si>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</si>
  <si>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</si>
  <si>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</si>
  <si>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</si>
  <si>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</si>
  <si>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</si>
  <si>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</si>
  <si>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</si>
  <si>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</si>
  <si>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</si>
  <si>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</si>
  <si>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</si>
  <si>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</si>
  <si>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</si>
  <si>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</si>
  <si>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</si>
  <si>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</si>
  <si>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</si>
  <si>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</si>
  <si>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</si>
  <si>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</si>
  <si>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</si>
  <si>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</si>
  <si>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</si>
  <si>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</si>
  <si>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</si>
  <si>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</si>
  <si>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</si>
  <si>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</si>
  <si>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</si>
  <si>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</si>
  <si>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</si>
  <si>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</si>
  <si>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Мера / 25,03,25 в уценку 14 шт. / 21,01,25 в уценку 38 шт.</t>
  </si>
  <si>
    <t>Просьба ТК</t>
  </si>
  <si>
    <t>ТМА Август</t>
  </si>
  <si>
    <t>ВИП ТМА 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</si>
</sst>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/>
    <xf numFmtId="164" fontId="6" fillId="9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95" sqref="A95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5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54296875" customWidth="1"/>
    <col min="33" max="33" width="7" customWidth="1"/>
    <col min="34" max="50" width="8" customWidth="1"/>
  </cols>
  <sheetData>
    <row r="1" spans="1:50" x14ac:dyDescent="0.3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50" x14ac:dyDescent="0.3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 spans="1:50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x14ac:dyDescent="0.3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/>
      <c r="R4" s="18"/>
      <c r="S4" s="18"/>
      <c r="T4" s="18"/>
      <c r="U4" s="18"/>
      <c r="V4" s="18" t="s">
        <v>26</v>
      </c>
      <c r="W4" s="18" t="s">
        <v>27</v>
      </c>
      <c r="X4" s="18" t="s">
        <v>28</v>
      </c>
      <c r="Y4" s="18" t="s">
        <v>29</v>
      </c>
      <c r="Z4" s="18" t="s">
        <v>30</v>
      </c>
      <c r="AA4" s="18" t="s">
        <v>31</v>
      </c>
      <c r="AB4" s="18" t="s">
        <v>32</v>
      </c>
      <c r="AC4" s="18" t="s">
        <v>33</v>
      </c>
      <c r="AD4" s="18" t="s">
        <v>34</v>
      </c>
      <c r="AE4" s="18" t="s">
        <v>35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 spans="1:50" x14ac:dyDescent="0.35">
      <c r="A5" s="18"/>
      <c r="B5" s="18"/>
      <c r="C5" s="18"/>
      <c r="D5" s="18"/>
      <c r="E5" s="3">
        <f>SUM(E6:E500)</f>
        <v>9162.4169999999995</v>
      </c>
      <c r="F5" s="3">
        <f>SUM(F6:F500)</f>
        <v>12304.233</v>
      </c>
      <c r="G5" s="7"/>
      <c r="H5" s="18"/>
      <c r="I5" s="18"/>
      <c r="J5" s="18"/>
      <c r="K5" s="3">
        <f t="shared" ref="K5:R5" si="0">SUM(K6:K500)</f>
        <v>9635.2940000000017</v>
      </c>
      <c r="L5" s="3">
        <f t="shared" si="0"/>
        <v>-472.8769999999999</v>
      </c>
      <c r="M5" s="3">
        <f t="shared" si="0"/>
        <v>0</v>
      </c>
      <c r="N5" s="3">
        <f t="shared" si="0"/>
        <v>0</v>
      </c>
      <c r="O5" s="3">
        <f t="shared" si="0"/>
        <v>2532.3799600000011</v>
      </c>
      <c r="P5" s="3">
        <f t="shared" si="0"/>
        <v>1832.4834000000001</v>
      </c>
      <c r="Q5" s="3">
        <f t="shared" si="0"/>
        <v>4587.3644199999999</v>
      </c>
      <c r="R5" s="3">
        <f t="shared" si="0"/>
        <v>2610</v>
      </c>
      <c r="S5" s="18"/>
      <c r="T5" s="18"/>
      <c r="U5" s="18"/>
      <c r="V5" s="3">
        <f t="shared" ref="V5:AE5" si="1">SUM(V6:V500)</f>
        <v>1772.5860000000002</v>
      </c>
      <c r="W5" s="3">
        <f t="shared" si="1"/>
        <v>1705.4342000000004</v>
      </c>
      <c r="X5" s="3">
        <f t="shared" si="1"/>
        <v>1849.8126</v>
      </c>
      <c r="Y5" s="3">
        <f t="shared" si="1"/>
        <v>1867.2107999999996</v>
      </c>
      <c r="Z5" s="3">
        <f t="shared" si="1"/>
        <v>1669.6645999999994</v>
      </c>
      <c r="AA5" s="3">
        <f t="shared" si="1"/>
        <v>1845.8967999999995</v>
      </c>
      <c r="AB5" s="3">
        <f t="shared" si="1"/>
        <v>1809.0690000000002</v>
      </c>
      <c r="AC5" s="3">
        <f t="shared" si="1"/>
        <v>1734.6771999999999</v>
      </c>
      <c r="AD5" s="3">
        <f t="shared" si="1"/>
        <v>1763.5059999999996</v>
      </c>
      <c r="AE5" s="3">
        <f t="shared" si="1"/>
        <v>1826.7923999999998</v>
      </c>
      <c r="AF5" s="18"/>
      <c r="AG5" s="3">
        <f>SUM(AG6:AG500)</f>
        <v>2931.8944199999992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 spans="1:50" x14ac:dyDescent="0.35">
      <c r="A6" s="18" t="s">
        <v>36</v>
      </c>
      <c r="B6" s="18" t="s">
        <v>37</v>
      </c>
      <c r="C6" s="18">
        <v>-2.78</v>
      </c>
      <c r="D6" s="18">
        <v>259.16500000000002</v>
      </c>
      <c r="E6" s="18">
        <v>99.319000000000003</v>
      </c>
      <c r="F6" s="18">
        <v>136.78</v>
      </c>
      <c r="G6" s="7">
        <v>1</v>
      </c>
      <c r="H6" s="18">
        <v>50</v>
      </c>
      <c r="I6" s="18" t="s">
        <v>38</v>
      </c>
      <c r="J6" s="18"/>
      <c r="K6" s="18">
        <v>94.3</v>
      </c>
      <c r="L6" s="18">
        <f t="shared" ref="L6:L37" si="2">E6-K6</f>
        <v>5.0190000000000055</v>
      </c>
      <c r="M6" s="18"/>
      <c r="N6" s="18"/>
      <c r="O6" s="18">
        <v>0</v>
      </c>
      <c r="P6" s="18">
        <f t="shared" ref="P6:P37" si="3">E6/5</f>
        <v>19.863800000000001</v>
      </c>
      <c r="Q6" s="4">
        <f>10*P6-O6-F6</f>
        <v>61.858000000000004</v>
      </c>
      <c r="R6" s="4"/>
      <c r="S6" s="18"/>
      <c r="T6" s="18">
        <f t="shared" ref="T6:T37" si="4">(F6+O6+Q6)/P6</f>
        <v>10</v>
      </c>
      <c r="U6" s="18">
        <f t="shared" ref="U6:U37" si="5">(F6+O6)/P6</f>
        <v>6.8858929308591508</v>
      </c>
      <c r="V6" s="18">
        <v>16.779800000000002</v>
      </c>
      <c r="W6" s="18">
        <v>24.038399999999999</v>
      </c>
      <c r="X6" s="18">
        <v>25.796199999999999</v>
      </c>
      <c r="Y6" s="18">
        <v>20.696999999999999</v>
      </c>
      <c r="Z6" s="18">
        <v>13.750400000000001</v>
      </c>
      <c r="AA6" s="18">
        <v>17.324200000000001</v>
      </c>
      <c r="AB6" s="18">
        <v>23.366399999999999</v>
      </c>
      <c r="AC6" s="18">
        <v>21.144400000000001</v>
      </c>
      <c r="AD6" s="18">
        <v>23.4376</v>
      </c>
      <c r="AE6" s="18">
        <v>26.4482</v>
      </c>
      <c r="AF6" s="18" t="s">
        <v>39</v>
      </c>
      <c r="AG6" s="18">
        <f t="shared" ref="AG6:AG13" si="6">G6*Q6</f>
        <v>61.858000000000004</v>
      </c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0" x14ac:dyDescent="0.35">
      <c r="A7" s="18" t="s">
        <v>40</v>
      </c>
      <c r="B7" s="18" t="s">
        <v>37</v>
      </c>
      <c r="C7" s="18">
        <v>1.9E-2</v>
      </c>
      <c r="D7" s="18">
        <v>201.2</v>
      </c>
      <c r="E7" s="18">
        <v>46.786000000000001</v>
      </c>
      <c r="F7" s="18">
        <v>131.441</v>
      </c>
      <c r="G7" s="7">
        <v>1</v>
      </c>
      <c r="H7" s="18">
        <v>45</v>
      </c>
      <c r="I7" s="18" t="s">
        <v>38</v>
      </c>
      <c r="J7" s="18"/>
      <c r="K7" s="18">
        <v>43.2</v>
      </c>
      <c r="L7" s="18">
        <f t="shared" si="2"/>
        <v>3.5859999999999985</v>
      </c>
      <c r="M7" s="18"/>
      <c r="N7" s="18"/>
      <c r="O7" s="18">
        <v>0</v>
      </c>
      <c r="P7" s="18">
        <f t="shared" si="3"/>
        <v>9.3572000000000006</v>
      </c>
      <c r="Q7" s="4"/>
      <c r="R7" s="4"/>
      <c r="S7" s="18"/>
      <c r="T7" s="18">
        <f t="shared" si="4"/>
        <v>14.047043987517633</v>
      </c>
      <c r="U7" s="18">
        <f t="shared" si="5"/>
        <v>14.047043987517633</v>
      </c>
      <c r="V7" s="18">
        <v>9.4543999999999997</v>
      </c>
      <c r="W7" s="18">
        <v>12.792999999999999</v>
      </c>
      <c r="X7" s="18">
        <v>14.1942</v>
      </c>
      <c r="Y7" s="18">
        <v>10.577</v>
      </c>
      <c r="Z7" s="18">
        <v>10.375999999999999</v>
      </c>
      <c r="AA7" s="18">
        <v>10.380800000000001</v>
      </c>
      <c r="AB7" s="18">
        <v>10.6516</v>
      </c>
      <c r="AC7" s="18">
        <v>9.8163999999999998</v>
      </c>
      <c r="AD7" s="18">
        <v>8.6964000000000006</v>
      </c>
      <c r="AE7" s="18">
        <v>13.335800000000001</v>
      </c>
      <c r="AF7" s="18" t="s">
        <v>41</v>
      </c>
      <c r="AG7" s="18">
        <f t="shared" si="6"/>
        <v>0</v>
      </c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 spans="1:50" x14ac:dyDescent="0.35">
      <c r="A8" s="18" t="s">
        <v>42</v>
      </c>
      <c r="B8" s="18" t="s">
        <v>37</v>
      </c>
      <c r="C8" s="18">
        <v>35.066000000000003</v>
      </c>
      <c r="D8" s="18">
        <v>5.4939999999999998</v>
      </c>
      <c r="E8" s="18">
        <v>35.985999999999997</v>
      </c>
      <c r="F8" s="18">
        <v>-2.02</v>
      </c>
      <c r="G8" s="7">
        <v>1</v>
      </c>
      <c r="H8" s="18">
        <v>45</v>
      </c>
      <c r="I8" s="18" t="s">
        <v>38</v>
      </c>
      <c r="J8" s="18"/>
      <c r="K8" s="18">
        <v>55.8</v>
      </c>
      <c r="L8" s="18">
        <f t="shared" si="2"/>
        <v>-19.814</v>
      </c>
      <c r="M8" s="18"/>
      <c r="N8" s="18"/>
      <c r="O8" s="18">
        <v>0</v>
      </c>
      <c r="P8" s="18">
        <f t="shared" si="3"/>
        <v>7.1971999999999996</v>
      </c>
      <c r="Q8" s="4">
        <f t="shared" ref="Q8:Q12" si="7">10*P8-O8-F8</f>
        <v>73.99199999999999</v>
      </c>
      <c r="R8" s="4"/>
      <c r="S8" s="18"/>
      <c r="T8" s="18">
        <f t="shared" si="4"/>
        <v>10</v>
      </c>
      <c r="U8" s="18">
        <f t="shared" si="5"/>
        <v>-0.28066470294003226</v>
      </c>
      <c r="V8" s="18">
        <v>11.249000000000001</v>
      </c>
      <c r="W8" s="18">
        <v>11.5108</v>
      </c>
      <c r="X8" s="18">
        <v>10.778</v>
      </c>
      <c r="Y8" s="18">
        <v>10.529199999999999</v>
      </c>
      <c r="Z8" s="18">
        <v>12.0314</v>
      </c>
      <c r="AA8" s="18">
        <v>12.545199999999999</v>
      </c>
      <c r="AB8" s="18">
        <v>11.930999999999999</v>
      </c>
      <c r="AC8" s="18">
        <v>10.3462</v>
      </c>
      <c r="AD8" s="18">
        <v>9.8420000000000005</v>
      </c>
      <c r="AE8" s="18">
        <v>9.8415999999999997</v>
      </c>
      <c r="AF8" s="18"/>
      <c r="AG8" s="18">
        <f t="shared" si="6"/>
        <v>73.99199999999999</v>
      </c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 spans="1:50" x14ac:dyDescent="0.35">
      <c r="A9" s="18" t="s">
        <v>44</v>
      </c>
      <c r="B9" s="18" t="s">
        <v>45</v>
      </c>
      <c r="C9" s="18"/>
      <c r="D9" s="18">
        <v>592</v>
      </c>
      <c r="E9" s="18">
        <v>270</v>
      </c>
      <c r="F9" s="18">
        <v>297</v>
      </c>
      <c r="G9" s="7">
        <v>0.45</v>
      </c>
      <c r="H9" s="18">
        <v>45</v>
      </c>
      <c r="I9" s="18" t="s">
        <v>38</v>
      </c>
      <c r="J9" s="18"/>
      <c r="K9" s="18">
        <v>274</v>
      </c>
      <c r="L9" s="18">
        <f t="shared" si="2"/>
        <v>-4</v>
      </c>
      <c r="M9" s="18"/>
      <c r="N9" s="18"/>
      <c r="O9" s="18">
        <v>0</v>
      </c>
      <c r="P9" s="18">
        <f t="shared" si="3"/>
        <v>54</v>
      </c>
      <c r="Q9" s="4">
        <f t="shared" si="7"/>
        <v>243</v>
      </c>
      <c r="R9" s="22">
        <v>350</v>
      </c>
      <c r="S9" s="23" t="s">
        <v>152</v>
      </c>
      <c r="T9" s="18">
        <f t="shared" si="4"/>
        <v>10</v>
      </c>
      <c r="U9" s="18">
        <f t="shared" si="5"/>
        <v>5.5</v>
      </c>
      <c r="V9" s="18">
        <v>9.6</v>
      </c>
      <c r="W9" s="18">
        <v>14</v>
      </c>
      <c r="X9" s="18">
        <v>47.4</v>
      </c>
      <c r="Y9" s="18">
        <v>47.6</v>
      </c>
      <c r="Z9" s="18">
        <v>33.200000000000003</v>
      </c>
      <c r="AA9" s="18">
        <v>34.200000000000003</v>
      </c>
      <c r="AB9" s="18">
        <v>39.6</v>
      </c>
      <c r="AC9" s="18">
        <v>45</v>
      </c>
      <c r="AD9" s="18">
        <v>43.2</v>
      </c>
      <c r="AE9" s="18">
        <v>36</v>
      </c>
      <c r="AF9" s="18" t="s">
        <v>41</v>
      </c>
      <c r="AG9" s="18">
        <f t="shared" si="6"/>
        <v>109.35000000000001</v>
      </c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x14ac:dyDescent="0.35">
      <c r="A10" s="18" t="s">
        <v>46</v>
      </c>
      <c r="B10" s="18" t="s">
        <v>45</v>
      </c>
      <c r="C10" s="18">
        <v>449</v>
      </c>
      <c r="D10" s="18">
        <v>184</v>
      </c>
      <c r="E10" s="18">
        <v>257</v>
      </c>
      <c r="F10" s="18">
        <v>351</v>
      </c>
      <c r="G10" s="7">
        <v>0.45</v>
      </c>
      <c r="H10" s="18">
        <v>45</v>
      </c>
      <c r="I10" s="18" t="s">
        <v>38</v>
      </c>
      <c r="J10" s="18"/>
      <c r="K10" s="18">
        <v>312</v>
      </c>
      <c r="L10" s="18">
        <f t="shared" si="2"/>
        <v>-55</v>
      </c>
      <c r="M10" s="18"/>
      <c r="N10" s="18"/>
      <c r="O10" s="18">
        <v>53</v>
      </c>
      <c r="P10" s="18">
        <f t="shared" si="3"/>
        <v>51.4</v>
      </c>
      <c r="Q10" s="4">
        <f t="shared" si="7"/>
        <v>110</v>
      </c>
      <c r="R10" s="22">
        <v>200</v>
      </c>
      <c r="S10" s="23" t="s">
        <v>152</v>
      </c>
      <c r="T10" s="18">
        <f t="shared" si="4"/>
        <v>10</v>
      </c>
      <c r="U10" s="18">
        <f t="shared" si="5"/>
        <v>7.8599221789883273</v>
      </c>
      <c r="V10" s="18">
        <v>50.2</v>
      </c>
      <c r="W10" s="18">
        <v>48.2</v>
      </c>
      <c r="X10" s="18">
        <v>33.6</v>
      </c>
      <c r="Y10" s="18">
        <v>37.4</v>
      </c>
      <c r="Z10" s="18">
        <v>54.8</v>
      </c>
      <c r="AA10" s="18">
        <v>58.4</v>
      </c>
      <c r="AB10" s="18">
        <v>52</v>
      </c>
      <c r="AC10" s="18">
        <v>61.4</v>
      </c>
      <c r="AD10" s="18">
        <v>64</v>
      </c>
      <c r="AE10" s="18">
        <v>55.8</v>
      </c>
      <c r="AF10" s="18" t="s">
        <v>39</v>
      </c>
      <c r="AG10" s="18">
        <f t="shared" si="6"/>
        <v>49.5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x14ac:dyDescent="0.35">
      <c r="A11" s="18" t="s">
        <v>47</v>
      </c>
      <c r="B11" s="18" t="s">
        <v>45</v>
      </c>
      <c r="C11" s="18">
        <v>38</v>
      </c>
      <c r="D11" s="18">
        <v>30</v>
      </c>
      <c r="E11" s="18">
        <v>22</v>
      </c>
      <c r="F11" s="18">
        <v>46</v>
      </c>
      <c r="G11" s="7">
        <v>0.17</v>
      </c>
      <c r="H11" s="18">
        <v>180</v>
      </c>
      <c r="I11" s="18" t="s">
        <v>38</v>
      </c>
      <c r="J11" s="18"/>
      <c r="K11" s="18">
        <v>22</v>
      </c>
      <c r="L11" s="18">
        <f t="shared" si="2"/>
        <v>0</v>
      </c>
      <c r="M11" s="18"/>
      <c r="N11" s="18"/>
      <c r="O11" s="18">
        <v>8</v>
      </c>
      <c r="P11" s="18">
        <f t="shared" si="3"/>
        <v>4.4000000000000004</v>
      </c>
      <c r="Q11" s="4"/>
      <c r="R11" s="4"/>
      <c r="S11" s="18"/>
      <c r="T11" s="18">
        <f t="shared" si="4"/>
        <v>12.272727272727272</v>
      </c>
      <c r="U11" s="18">
        <f t="shared" si="5"/>
        <v>12.272727272727272</v>
      </c>
      <c r="V11" s="18">
        <v>6.2</v>
      </c>
      <c r="W11" s="18">
        <v>6.6</v>
      </c>
      <c r="X11" s="18">
        <v>3.2</v>
      </c>
      <c r="Y11" s="18">
        <v>3.6</v>
      </c>
      <c r="Z11" s="18">
        <v>6.4</v>
      </c>
      <c r="AA11" s="18">
        <v>6.8</v>
      </c>
      <c r="AB11" s="18">
        <v>8.8000000000000007</v>
      </c>
      <c r="AC11" s="18">
        <v>8.1999999999999993</v>
      </c>
      <c r="AD11" s="18">
        <v>3</v>
      </c>
      <c r="AE11" s="18">
        <v>3.2</v>
      </c>
      <c r="AF11" s="18"/>
      <c r="AG11" s="18">
        <f t="shared" si="6"/>
        <v>0</v>
      </c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 spans="1:50" x14ac:dyDescent="0.35">
      <c r="A12" s="18" t="s">
        <v>48</v>
      </c>
      <c r="B12" s="18" t="s">
        <v>45</v>
      </c>
      <c r="C12" s="18">
        <v>78</v>
      </c>
      <c r="D12" s="18">
        <v>48</v>
      </c>
      <c r="E12" s="18">
        <v>31</v>
      </c>
      <c r="F12" s="18">
        <v>44</v>
      </c>
      <c r="G12" s="7">
        <v>0.3</v>
      </c>
      <c r="H12" s="18">
        <v>40</v>
      </c>
      <c r="I12" s="18" t="s">
        <v>38</v>
      </c>
      <c r="J12" s="18"/>
      <c r="K12" s="18">
        <v>32</v>
      </c>
      <c r="L12" s="18">
        <f t="shared" si="2"/>
        <v>-1</v>
      </c>
      <c r="M12" s="18"/>
      <c r="N12" s="18"/>
      <c r="O12" s="18">
        <v>0</v>
      </c>
      <c r="P12" s="18">
        <f t="shared" si="3"/>
        <v>6.2</v>
      </c>
      <c r="Q12" s="4">
        <f t="shared" si="7"/>
        <v>18</v>
      </c>
      <c r="R12" s="4"/>
      <c r="S12" s="18"/>
      <c r="T12" s="18">
        <f t="shared" si="4"/>
        <v>10</v>
      </c>
      <c r="U12" s="18">
        <f t="shared" si="5"/>
        <v>7.096774193548387</v>
      </c>
      <c r="V12" s="18">
        <v>3</v>
      </c>
      <c r="W12" s="18">
        <v>1.8</v>
      </c>
      <c r="X12" s="18">
        <v>0.6</v>
      </c>
      <c r="Y12" s="18">
        <v>1.4</v>
      </c>
      <c r="Z12" s="18">
        <v>7.8</v>
      </c>
      <c r="AA12" s="18">
        <v>7.2</v>
      </c>
      <c r="AB12" s="18">
        <v>4.2</v>
      </c>
      <c r="AC12" s="18">
        <v>4.2</v>
      </c>
      <c r="AD12" s="18">
        <v>4.2</v>
      </c>
      <c r="AE12" s="18">
        <v>3.6</v>
      </c>
      <c r="AF12" s="18"/>
      <c r="AG12" s="18">
        <f t="shared" si="6"/>
        <v>5.3999999999999995</v>
      </c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 spans="1:50" x14ac:dyDescent="0.35">
      <c r="A13" s="18" t="s">
        <v>49</v>
      </c>
      <c r="B13" s="18" t="s">
        <v>45</v>
      </c>
      <c r="C13" s="18"/>
      <c r="D13" s="18">
        <v>125</v>
      </c>
      <c r="E13" s="18">
        <v>15</v>
      </c>
      <c r="F13" s="18">
        <v>105</v>
      </c>
      <c r="G13" s="7">
        <v>0.17</v>
      </c>
      <c r="H13" s="18">
        <v>180</v>
      </c>
      <c r="I13" s="18" t="s">
        <v>38</v>
      </c>
      <c r="J13" s="18"/>
      <c r="K13" s="18">
        <v>15</v>
      </c>
      <c r="L13" s="18">
        <f t="shared" si="2"/>
        <v>0</v>
      </c>
      <c r="M13" s="18"/>
      <c r="N13" s="18"/>
      <c r="O13" s="18">
        <v>0</v>
      </c>
      <c r="P13" s="18">
        <f t="shared" si="3"/>
        <v>3</v>
      </c>
      <c r="Q13" s="4"/>
      <c r="R13" s="4"/>
      <c r="S13" s="18"/>
      <c r="T13" s="18">
        <f t="shared" si="4"/>
        <v>35</v>
      </c>
      <c r="U13" s="18">
        <f t="shared" si="5"/>
        <v>35</v>
      </c>
      <c r="V13" s="18">
        <v>8.4</v>
      </c>
      <c r="W13" s="18">
        <v>10</v>
      </c>
      <c r="X13" s="18">
        <v>8.4</v>
      </c>
      <c r="Y13" s="18">
        <v>7</v>
      </c>
      <c r="Z13" s="18">
        <v>7</v>
      </c>
      <c r="AA13" s="18">
        <v>7.6</v>
      </c>
      <c r="AB13" s="18">
        <v>9.6</v>
      </c>
      <c r="AC13" s="18">
        <v>9.8000000000000007</v>
      </c>
      <c r="AD13" s="18">
        <v>6.4</v>
      </c>
      <c r="AE13" s="18">
        <v>10.8</v>
      </c>
      <c r="AF13" s="18"/>
      <c r="AG13" s="18">
        <f t="shared" si="6"/>
        <v>0</v>
      </c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 spans="1:50" x14ac:dyDescent="0.35">
      <c r="A14" s="10" t="s">
        <v>50</v>
      </c>
      <c r="B14" s="10" t="s">
        <v>45</v>
      </c>
      <c r="C14" s="10">
        <v>9</v>
      </c>
      <c r="D14" s="10">
        <v>5</v>
      </c>
      <c r="E14" s="10">
        <v>1</v>
      </c>
      <c r="F14" s="10">
        <v>12</v>
      </c>
      <c r="G14" s="11">
        <v>0</v>
      </c>
      <c r="H14" s="10">
        <v>50</v>
      </c>
      <c r="I14" s="10" t="s">
        <v>51</v>
      </c>
      <c r="J14" s="10"/>
      <c r="K14" s="10">
        <v>1</v>
      </c>
      <c r="L14" s="10">
        <f t="shared" si="2"/>
        <v>0</v>
      </c>
      <c r="M14" s="10"/>
      <c r="N14" s="10"/>
      <c r="O14" s="10">
        <v>0</v>
      </c>
      <c r="P14" s="10">
        <f t="shared" si="3"/>
        <v>0.2</v>
      </c>
      <c r="Q14" s="12"/>
      <c r="R14" s="12"/>
      <c r="S14" s="10"/>
      <c r="T14" s="10">
        <f t="shared" si="4"/>
        <v>60</v>
      </c>
      <c r="U14" s="10">
        <f t="shared" si="5"/>
        <v>60</v>
      </c>
      <c r="V14" s="10">
        <v>0.6</v>
      </c>
      <c r="W14" s="10">
        <v>0.6</v>
      </c>
      <c r="X14" s="10">
        <v>0.4</v>
      </c>
      <c r="Y14" s="10">
        <v>0.4</v>
      </c>
      <c r="Z14" s="10">
        <v>1</v>
      </c>
      <c r="AA14" s="10">
        <v>1.4</v>
      </c>
      <c r="AB14" s="10">
        <v>0.8</v>
      </c>
      <c r="AC14" s="10">
        <v>0.4</v>
      </c>
      <c r="AD14" s="10">
        <v>0.6</v>
      </c>
      <c r="AE14" s="10">
        <v>0.6</v>
      </c>
      <c r="AF14" s="17" t="s">
        <v>148</v>
      </c>
      <c r="AG14" s="10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 spans="1:50" x14ac:dyDescent="0.35">
      <c r="A15" s="18" t="s">
        <v>52</v>
      </c>
      <c r="B15" s="18" t="s">
        <v>45</v>
      </c>
      <c r="C15" s="18">
        <v>4</v>
      </c>
      <c r="D15" s="18">
        <v>30</v>
      </c>
      <c r="E15" s="18">
        <v>1</v>
      </c>
      <c r="F15" s="18">
        <v>25</v>
      </c>
      <c r="G15" s="7">
        <v>0.35</v>
      </c>
      <c r="H15" s="18">
        <v>50</v>
      </c>
      <c r="I15" s="18" t="s">
        <v>38</v>
      </c>
      <c r="J15" s="18"/>
      <c r="K15" s="18">
        <v>5</v>
      </c>
      <c r="L15" s="18">
        <f t="shared" si="2"/>
        <v>-4</v>
      </c>
      <c r="M15" s="18"/>
      <c r="N15" s="18"/>
      <c r="O15" s="18">
        <v>0</v>
      </c>
      <c r="P15" s="18">
        <f t="shared" si="3"/>
        <v>0.2</v>
      </c>
      <c r="Q15" s="4"/>
      <c r="R15" s="4"/>
      <c r="S15" s="18"/>
      <c r="T15" s="18">
        <f t="shared" si="4"/>
        <v>125</v>
      </c>
      <c r="U15" s="18">
        <f t="shared" si="5"/>
        <v>125</v>
      </c>
      <c r="V15" s="18">
        <v>0.6</v>
      </c>
      <c r="W15" s="18">
        <v>1.2</v>
      </c>
      <c r="X15" s="18">
        <v>3.2</v>
      </c>
      <c r="Y15" s="18">
        <v>2.8</v>
      </c>
      <c r="Z15" s="18">
        <v>0.6</v>
      </c>
      <c r="AA15" s="18">
        <v>1.2</v>
      </c>
      <c r="AB15" s="18">
        <v>2</v>
      </c>
      <c r="AC15" s="18">
        <v>1.4</v>
      </c>
      <c r="AD15" s="18">
        <v>0.8</v>
      </c>
      <c r="AE15" s="18">
        <v>0.8</v>
      </c>
      <c r="AF15" s="18"/>
      <c r="AG15" s="18">
        <f t="shared" ref="AG15:AG21" si="8">G15*Q15</f>
        <v>0</v>
      </c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 spans="1:50" x14ac:dyDescent="0.35">
      <c r="A16" s="18" t="s">
        <v>53</v>
      </c>
      <c r="B16" s="18" t="s">
        <v>37</v>
      </c>
      <c r="C16" s="18">
        <v>0.26700000000000002</v>
      </c>
      <c r="D16" s="18">
        <v>387.56</v>
      </c>
      <c r="E16" s="18">
        <v>86.337999999999994</v>
      </c>
      <c r="F16" s="18">
        <v>287.32299999999998</v>
      </c>
      <c r="G16" s="7">
        <v>1</v>
      </c>
      <c r="H16" s="18">
        <v>55</v>
      </c>
      <c r="I16" s="18" t="s">
        <v>38</v>
      </c>
      <c r="J16" s="18"/>
      <c r="K16" s="18">
        <v>83.56</v>
      </c>
      <c r="L16" s="18">
        <f t="shared" si="2"/>
        <v>2.7779999999999916</v>
      </c>
      <c r="M16" s="18"/>
      <c r="N16" s="18"/>
      <c r="O16" s="18">
        <v>0</v>
      </c>
      <c r="P16" s="18">
        <f t="shared" si="3"/>
        <v>17.267599999999998</v>
      </c>
      <c r="Q16" s="4"/>
      <c r="R16" s="4"/>
      <c r="S16" s="18"/>
      <c r="T16" s="18">
        <f t="shared" si="4"/>
        <v>16.639428756746739</v>
      </c>
      <c r="U16" s="18">
        <f t="shared" si="5"/>
        <v>16.639428756746739</v>
      </c>
      <c r="V16" s="18">
        <v>26.661799999999999</v>
      </c>
      <c r="W16" s="18">
        <v>26.6462</v>
      </c>
      <c r="X16" s="18">
        <v>18.448399999999999</v>
      </c>
      <c r="Y16" s="18">
        <v>19.147600000000001</v>
      </c>
      <c r="Z16" s="18">
        <v>17.434799999999999</v>
      </c>
      <c r="AA16" s="18">
        <v>17.8</v>
      </c>
      <c r="AB16" s="18">
        <v>15.523199999999999</v>
      </c>
      <c r="AC16" s="18">
        <v>15.695</v>
      </c>
      <c r="AD16" s="18">
        <v>19.034400000000002</v>
      </c>
      <c r="AE16" s="18">
        <v>19.564800000000002</v>
      </c>
      <c r="AF16" s="18" t="s">
        <v>54</v>
      </c>
      <c r="AG16" s="18">
        <f t="shared" si="8"/>
        <v>0</v>
      </c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 spans="1:50" x14ac:dyDescent="0.35">
      <c r="A17" s="18" t="s">
        <v>55</v>
      </c>
      <c r="B17" s="18" t="s">
        <v>37</v>
      </c>
      <c r="C17" s="18">
        <v>176.62200000000001</v>
      </c>
      <c r="D17" s="18">
        <v>2473.7249999999999</v>
      </c>
      <c r="E17" s="18">
        <v>743.76900000000001</v>
      </c>
      <c r="F17" s="18">
        <v>871.05700000000002</v>
      </c>
      <c r="G17" s="7">
        <v>1</v>
      </c>
      <c r="H17" s="18">
        <v>50</v>
      </c>
      <c r="I17" s="18" t="s">
        <v>38</v>
      </c>
      <c r="J17" s="18"/>
      <c r="K17" s="18">
        <v>744.5</v>
      </c>
      <c r="L17" s="18">
        <f t="shared" si="2"/>
        <v>-0.73099999999999454</v>
      </c>
      <c r="M17" s="18"/>
      <c r="N17" s="18"/>
      <c r="O17" s="18">
        <v>485.57360000000023</v>
      </c>
      <c r="P17" s="18">
        <f t="shared" si="3"/>
        <v>148.75380000000001</v>
      </c>
      <c r="Q17" s="4">
        <f t="shared" ref="Q17" si="9">10*P17-O17-F17</f>
        <v>130.90739999999983</v>
      </c>
      <c r="R17" s="22">
        <v>350</v>
      </c>
      <c r="S17" s="23" t="s">
        <v>153</v>
      </c>
      <c r="T17" s="18">
        <f t="shared" si="4"/>
        <v>10</v>
      </c>
      <c r="U17" s="18">
        <f t="shared" si="5"/>
        <v>9.1199727334696661</v>
      </c>
      <c r="V17" s="18">
        <v>148.2782</v>
      </c>
      <c r="W17" s="18">
        <v>137.1968</v>
      </c>
      <c r="X17" s="18">
        <v>143.56100000000001</v>
      </c>
      <c r="Y17" s="18">
        <v>145.55420000000001</v>
      </c>
      <c r="Z17" s="18">
        <v>148.24359999999999</v>
      </c>
      <c r="AA17" s="18">
        <v>170.4864</v>
      </c>
      <c r="AB17" s="18">
        <v>162.62960000000001</v>
      </c>
      <c r="AC17" s="18">
        <v>144.03120000000001</v>
      </c>
      <c r="AD17" s="18">
        <v>165.55879999999999</v>
      </c>
      <c r="AE17" s="18">
        <v>169.62280000000001</v>
      </c>
      <c r="AF17" s="18" t="s">
        <v>56</v>
      </c>
      <c r="AG17" s="18">
        <f t="shared" si="8"/>
        <v>130.90739999999983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 spans="1:50" x14ac:dyDescent="0.35">
      <c r="A18" s="18" t="s">
        <v>57</v>
      </c>
      <c r="B18" s="18" t="s">
        <v>37</v>
      </c>
      <c r="C18" s="18">
        <v>9.673</v>
      </c>
      <c r="D18" s="18">
        <v>53.634</v>
      </c>
      <c r="E18" s="18">
        <v>15.018000000000001</v>
      </c>
      <c r="F18" s="18">
        <v>42.893999999999998</v>
      </c>
      <c r="G18" s="7">
        <v>1</v>
      </c>
      <c r="H18" s="18">
        <v>60</v>
      </c>
      <c r="I18" s="18" t="s">
        <v>38</v>
      </c>
      <c r="J18" s="18"/>
      <c r="K18" s="18">
        <v>13.2</v>
      </c>
      <c r="L18" s="18">
        <f t="shared" si="2"/>
        <v>1.8180000000000014</v>
      </c>
      <c r="M18" s="18"/>
      <c r="N18" s="18"/>
      <c r="O18" s="18">
        <v>15.826000000000001</v>
      </c>
      <c r="P18" s="18">
        <f t="shared" si="3"/>
        <v>3.0036</v>
      </c>
      <c r="Q18" s="4"/>
      <c r="R18" s="4"/>
      <c r="S18" s="18"/>
      <c r="T18" s="18">
        <f t="shared" si="4"/>
        <v>19.549873485151153</v>
      </c>
      <c r="U18" s="18">
        <f t="shared" si="5"/>
        <v>19.549873485151153</v>
      </c>
      <c r="V18" s="18">
        <v>6.2081999999999997</v>
      </c>
      <c r="W18" s="18">
        <v>5.6773999999999996</v>
      </c>
      <c r="X18" s="18">
        <v>4.0750000000000002</v>
      </c>
      <c r="Y18" s="18">
        <v>4.6037999999999997</v>
      </c>
      <c r="Z18" s="18">
        <v>5.4765999999999986</v>
      </c>
      <c r="AA18" s="18">
        <v>5.1229999999999993</v>
      </c>
      <c r="AB18" s="18">
        <v>3.5110000000000001</v>
      </c>
      <c r="AC18" s="18">
        <v>3.6865999999999999</v>
      </c>
      <c r="AD18" s="18">
        <v>5.4298000000000002</v>
      </c>
      <c r="AE18" s="18">
        <v>6.2281999999999993</v>
      </c>
      <c r="AF18" s="18"/>
      <c r="AG18" s="18">
        <f t="shared" si="8"/>
        <v>0</v>
      </c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 spans="1:50" x14ac:dyDescent="0.35">
      <c r="A19" s="18" t="s">
        <v>58</v>
      </c>
      <c r="B19" s="18" t="s">
        <v>37</v>
      </c>
      <c r="C19" s="18">
        <v>-222.38499999999999</v>
      </c>
      <c r="D19" s="18">
        <v>1770.8969999999999</v>
      </c>
      <c r="E19" s="18">
        <v>386.79599999999999</v>
      </c>
      <c r="F19" s="18">
        <v>721.20100000000002</v>
      </c>
      <c r="G19" s="7">
        <v>1</v>
      </c>
      <c r="H19" s="18">
        <v>60</v>
      </c>
      <c r="I19" s="18" t="s">
        <v>38</v>
      </c>
      <c r="J19" s="18"/>
      <c r="K19" s="18">
        <v>387.5</v>
      </c>
      <c r="L19" s="18">
        <f t="shared" si="2"/>
        <v>-0.70400000000000773</v>
      </c>
      <c r="M19" s="18"/>
      <c r="N19" s="18"/>
      <c r="O19" s="18">
        <v>167.75920000000011</v>
      </c>
      <c r="P19" s="18">
        <f t="shared" si="3"/>
        <v>77.359200000000001</v>
      </c>
      <c r="Q19" s="4"/>
      <c r="R19" s="4"/>
      <c r="S19" s="18"/>
      <c r="T19" s="18">
        <f t="shared" si="4"/>
        <v>11.491331347790569</v>
      </c>
      <c r="U19" s="18">
        <f t="shared" si="5"/>
        <v>11.491331347790569</v>
      </c>
      <c r="V19" s="18">
        <v>90.787400000000005</v>
      </c>
      <c r="W19" s="18">
        <v>78.825199999999995</v>
      </c>
      <c r="X19" s="18">
        <v>67.460999999999999</v>
      </c>
      <c r="Y19" s="18">
        <v>64.517200000000003</v>
      </c>
      <c r="Z19" s="18">
        <v>58.074399999999997</v>
      </c>
      <c r="AA19" s="18">
        <v>64.905999999999992</v>
      </c>
      <c r="AB19" s="18">
        <v>66.080799999999996</v>
      </c>
      <c r="AC19" s="18">
        <v>67.623999999999995</v>
      </c>
      <c r="AD19" s="18">
        <v>59.8658</v>
      </c>
      <c r="AE19" s="18">
        <v>66.309600000000003</v>
      </c>
      <c r="AF19" s="18" t="s">
        <v>59</v>
      </c>
      <c r="AG19" s="18">
        <f t="shared" si="8"/>
        <v>0</v>
      </c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 spans="1:50" x14ac:dyDescent="0.35">
      <c r="A20" s="18" t="s">
        <v>60</v>
      </c>
      <c r="B20" s="18" t="s">
        <v>37</v>
      </c>
      <c r="C20" s="18">
        <v>6.2510000000000003</v>
      </c>
      <c r="D20" s="18">
        <v>47.289000000000001</v>
      </c>
      <c r="E20" s="18">
        <v>21.963999999999999</v>
      </c>
      <c r="F20" s="18">
        <v>8.7370000000000001</v>
      </c>
      <c r="G20" s="7">
        <v>1</v>
      </c>
      <c r="H20" s="18">
        <v>60</v>
      </c>
      <c r="I20" s="18" t="s">
        <v>38</v>
      </c>
      <c r="J20" s="18"/>
      <c r="K20" s="18">
        <v>19.5</v>
      </c>
      <c r="L20" s="18">
        <f t="shared" si="2"/>
        <v>2.4639999999999986</v>
      </c>
      <c r="M20" s="18"/>
      <c r="N20" s="18"/>
      <c r="O20" s="18">
        <v>5.5183999999999997</v>
      </c>
      <c r="P20" s="18">
        <f t="shared" si="3"/>
        <v>4.3927999999999994</v>
      </c>
      <c r="Q20" s="4">
        <f>9*P20-O20-F20</f>
        <v>25.279799999999994</v>
      </c>
      <c r="R20" s="4"/>
      <c r="S20" s="18"/>
      <c r="T20" s="18">
        <f t="shared" si="4"/>
        <v>9</v>
      </c>
      <c r="U20" s="18">
        <f t="shared" si="5"/>
        <v>3.245173920961574</v>
      </c>
      <c r="V20" s="18">
        <v>3.1924000000000001</v>
      </c>
      <c r="W20" s="18">
        <v>2.8441999999999998</v>
      </c>
      <c r="X20" s="18">
        <v>3.1974</v>
      </c>
      <c r="Y20" s="18">
        <v>3.5493999999999999</v>
      </c>
      <c r="Z20" s="18">
        <v>2.8271999999999999</v>
      </c>
      <c r="AA20" s="18">
        <v>2.4777999999999998</v>
      </c>
      <c r="AB20" s="18">
        <v>3.35</v>
      </c>
      <c r="AC20" s="18">
        <v>3.8723999999999998</v>
      </c>
      <c r="AD20" s="18">
        <v>3.335</v>
      </c>
      <c r="AE20" s="18">
        <v>2.9942000000000002</v>
      </c>
      <c r="AF20" s="18"/>
      <c r="AG20" s="18">
        <f t="shared" si="8"/>
        <v>25.279799999999994</v>
      </c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 spans="1:50" x14ac:dyDescent="0.35">
      <c r="A21" s="18" t="s">
        <v>61</v>
      </c>
      <c r="B21" s="18" t="s">
        <v>37</v>
      </c>
      <c r="C21" s="18">
        <v>29.498999999999999</v>
      </c>
      <c r="D21" s="18">
        <v>544.48699999999997</v>
      </c>
      <c r="E21" s="18">
        <v>113.64700000000001</v>
      </c>
      <c r="F21" s="18">
        <v>282.56799999999998</v>
      </c>
      <c r="G21" s="7">
        <v>1</v>
      </c>
      <c r="H21" s="18">
        <v>60</v>
      </c>
      <c r="I21" s="18" t="s">
        <v>38</v>
      </c>
      <c r="J21" s="18"/>
      <c r="K21" s="18">
        <v>105.5</v>
      </c>
      <c r="L21" s="18">
        <f t="shared" si="2"/>
        <v>8.1470000000000056</v>
      </c>
      <c r="M21" s="18"/>
      <c r="N21" s="18"/>
      <c r="O21" s="18">
        <v>0</v>
      </c>
      <c r="P21" s="18">
        <f t="shared" si="3"/>
        <v>22.729400000000002</v>
      </c>
      <c r="Q21" s="4"/>
      <c r="R21" s="4"/>
      <c r="S21" s="18"/>
      <c r="T21" s="18">
        <f t="shared" si="4"/>
        <v>12.43182838086355</v>
      </c>
      <c r="U21" s="18">
        <f t="shared" si="5"/>
        <v>12.43182838086355</v>
      </c>
      <c r="V21" s="18">
        <v>25.166</v>
      </c>
      <c r="W21" s="18">
        <v>27.8324</v>
      </c>
      <c r="X21" s="18">
        <v>28.591000000000001</v>
      </c>
      <c r="Y21" s="18">
        <v>26.292200000000001</v>
      </c>
      <c r="Z21" s="18">
        <v>23.181999999999999</v>
      </c>
      <c r="AA21" s="18">
        <v>27.387599999999999</v>
      </c>
      <c r="AB21" s="18">
        <v>24.055</v>
      </c>
      <c r="AC21" s="18">
        <v>21.225000000000001</v>
      </c>
      <c r="AD21" s="18">
        <v>28.329599999999999</v>
      </c>
      <c r="AE21" s="18">
        <v>26.4</v>
      </c>
      <c r="AF21" s="18" t="s">
        <v>56</v>
      </c>
      <c r="AG21" s="18">
        <f t="shared" si="8"/>
        <v>0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 spans="1:50" x14ac:dyDescent="0.35">
      <c r="A22" s="10" t="s">
        <v>62</v>
      </c>
      <c r="B22" s="10" t="s">
        <v>37</v>
      </c>
      <c r="C22" s="10">
        <v>-89.62</v>
      </c>
      <c r="D22" s="10">
        <v>273.79199999999997</v>
      </c>
      <c r="E22" s="19">
        <v>4.9320000000000004</v>
      </c>
      <c r="F22" s="10"/>
      <c r="G22" s="11">
        <v>0</v>
      </c>
      <c r="H22" s="10" t="e">
        <v>#N/A</v>
      </c>
      <c r="I22" s="10" t="s">
        <v>51</v>
      </c>
      <c r="J22" s="10" t="s">
        <v>63</v>
      </c>
      <c r="K22" s="10">
        <v>5</v>
      </c>
      <c r="L22" s="10">
        <f t="shared" si="2"/>
        <v>-6.7999999999999616E-2</v>
      </c>
      <c r="M22" s="10"/>
      <c r="N22" s="10"/>
      <c r="O22" s="10">
        <v>0</v>
      </c>
      <c r="P22" s="10">
        <f t="shared" si="3"/>
        <v>0.98640000000000005</v>
      </c>
      <c r="Q22" s="12"/>
      <c r="R22" s="12"/>
      <c r="S22" s="10"/>
      <c r="T22" s="10">
        <f t="shared" si="4"/>
        <v>0</v>
      </c>
      <c r="U22" s="10">
        <f t="shared" si="5"/>
        <v>0</v>
      </c>
      <c r="V22" s="10">
        <v>0.98640000000000005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/>
      <c r="AG22" s="10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 spans="1:50" x14ac:dyDescent="0.35">
      <c r="A23" s="18" t="s">
        <v>64</v>
      </c>
      <c r="B23" s="18" t="s">
        <v>37</v>
      </c>
      <c r="C23" s="18">
        <v>8.81</v>
      </c>
      <c r="D23" s="18">
        <v>119.28</v>
      </c>
      <c r="E23" s="18">
        <v>38.646000000000001</v>
      </c>
      <c r="F23" s="18">
        <v>58.738</v>
      </c>
      <c r="G23" s="7">
        <v>1</v>
      </c>
      <c r="H23" s="18">
        <v>60</v>
      </c>
      <c r="I23" s="18" t="s">
        <v>38</v>
      </c>
      <c r="J23" s="18"/>
      <c r="K23" s="18">
        <v>36.159999999999997</v>
      </c>
      <c r="L23" s="18">
        <f t="shared" si="2"/>
        <v>2.4860000000000042</v>
      </c>
      <c r="M23" s="18"/>
      <c r="N23" s="18"/>
      <c r="O23" s="18">
        <v>4</v>
      </c>
      <c r="P23" s="18">
        <f t="shared" si="3"/>
        <v>7.7292000000000005</v>
      </c>
      <c r="Q23" s="4">
        <f t="shared" ref="Q23:Q24" si="10">10*P23-O23-F23</f>
        <v>14.554000000000002</v>
      </c>
      <c r="R23" s="22">
        <v>50</v>
      </c>
      <c r="S23" s="23" t="s">
        <v>152</v>
      </c>
      <c r="T23" s="18">
        <f t="shared" si="4"/>
        <v>10</v>
      </c>
      <c r="U23" s="18">
        <f t="shared" si="5"/>
        <v>8.117010816125859</v>
      </c>
      <c r="V23" s="18">
        <v>9.2772000000000006</v>
      </c>
      <c r="W23" s="18">
        <v>9.9863999999999997</v>
      </c>
      <c r="X23" s="18">
        <v>11.2316</v>
      </c>
      <c r="Y23" s="18">
        <v>13.5116</v>
      </c>
      <c r="Z23" s="18">
        <v>12.112399999999999</v>
      </c>
      <c r="AA23" s="18">
        <v>11.5832</v>
      </c>
      <c r="AB23" s="18">
        <v>12.484</v>
      </c>
      <c r="AC23" s="18">
        <v>13.176399999999999</v>
      </c>
      <c r="AD23" s="18">
        <v>15.6144</v>
      </c>
      <c r="AE23" s="18">
        <v>14.9276</v>
      </c>
      <c r="AF23" s="18" t="s">
        <v>39</v>
      </c>
      <c r="AG23" s="18">
        <f>G23*Q23</f>
        <v>14.554000000000002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 spans="1:50" x14ac:dyDescent="0.35">
      <c r="A24" s="18" t="s">
        <v>65</v>
      </c>
      <c r="B24" s="18" t="s">
        <v>37</v>
      </c>
      <c r="C24" s="18">
        <v>86.210999999999999</v>
      </c>
      <c r="D24" s="18">
        <v>89.834000000000003</v>
      </c>
      <c r="E24" s="18">
        <v>45.831000000000003</v>
      </c>
      <c r="F24" s="18">
        <v>70.355000000000004</v>
      </c>
      <c r="G24" s="7">
        <v>1</v>
      </c>
      <c r="H24" s="18">
        <v>60</v>
      </c>
      <c r="I24" s="18" t="s">
        <v>38</v>
      </c>
      <c r="J24" s="18"/>
      <c r="K24" s="18">
        <v>48.1</v>
      </c>
      <c r="L24" s="18">
        <f t="shared" si="2"/>
        <v>-2.2689999999999984</v>
      </c>
      <c r="M24" s="18"/>
      <c r="N24" s="18"/>
      <c r="O24" s="18">
        <v>4</v>
      </c>
      <c r="P24" s="18">
        <f t="shared" si="3"/>
        <v>9.1661999999999999</v>
      </c>
      <c r="Q24" s="4">
        <f t="shared" si="10"/>
        <v>17.307000000000002</v>
      </c>
      <c r="R24" s="22">
        <v>50</v>
      </c>
      <c r="S24" s="23" t="s">
        <v>152</v>
      </c>
      <c r="T24" s="18">
        <f t="shared" si="4"/>
        <v>10</v>
      </c>
      <c r="U24" s="18">
        <f t="shared" si="5"/>
        <v>8.1118675132552216</v>
      </c>
      <c r="V24" s="18">
        <v>9.8769999999999989</v>
      </c>
      <c r="W24" s="18">
        <v>11.6332</v>
      </c>
      <c r="X24" s="18">
        <v>4.4046000000000003</v>
      </c>
      <c r="Y24" s="18">
        <v>3.3477999999999999</v>
      </c>
      <c r="Z24" s="18">
        <v>12.1426</v>
      </c>
      <c r="AA24" s="18">
        <v>11.3538</v>
      </c>
      <c r="AB24" s="18">
        <v>5.7496</v>
      </c>
      <c r="AC24" s="18">
        <v>6.3587999999999996</v>
      </c>
      <c r="AD24" s="18">
        <v>9.3458000000000006</v>
      </c>
      <c r="AE24" s="18">
        <v>8.8163999999999998</v>
      </c>
      <c r="AF24" s="18" t="s">
        <v>59</v>
      </c>
      <c r="AG24" s="18">
        <f>G24*Q24</f>
        <v>17.307000000000002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 spans="1:50" x14ac:dyDescent="0.35">
      <c r="A25" s="18" t="s">
        <v>66</v>
      </c>
      <c r="B25" s="18" t="s">
        <v>37</v>
      </c>
      <c r="C25" s="18">
        <v>36.091000000000001</v>
      </c>
      <c r="D25" s="18">
        <v>188.876</v>
      </c>
      <c r="E25" s="18">
        <v>50.956000000000003</v>
      </c>
      <c r="F25" s="18">
        <v>107.21899999999999</v>
      </c>
      <c r="G25" s="7">
        <v>1</v>
      </c>
      <c r="H25" s="18">
        <v>60</v>
      </c>
      <c r="I25" s="18" t="s">
        <v>38</v>
      </c>
      <c r="J25" s="18"/>
      <c r="K25" s="18">
        <v>49.1</v>
      </c>
      <c r="L25" s="18">
        <f t="shared" si="2"/>
        <v>1.8560000000000016</v>
      </c>
      <c r="M25" s="18"/>
      <c r="N25" s="18"/>
      <c r="O25" s="18">
        <v>4</v>
      </c>
      <c r="P25" s="18">
        <f t="shared" si="3"/>
        <v>10.1912</v>
      </c>
      <c r="Q25" s="4"/>
      <c r="R25" s="22">
        <v>50</v>
      </c>
      <c r="S25" s="23" t="s">
        <v>152</v>
      </c>
      <c r="T25" s="18">
        <f t="shared" si="4"/>
        <v>10.913238872752963</v>
      </c>
      <c r="U25" s="18">
        <f t="shared" si="5"/>
        <v>10.913238872752963</v>
      </c>
      <c r="V25" s="18">
        <v>12.6914</v>
      </c>
      <c r="W25" s="18">
        <v>14.104200000000001</v>
      </c>
      <c r="X25" s="18">
        <v>14.067399999999999</v>
      </c>
      <c r="Y25" s="18">
        <v>13.6286</v>
      </c>
      <c r="Z25" s="18">
        <v>13.26</v>
      </c>
      <c r="AA25" s="18">
        <v>11.7598</v>
      </c>
      <c r="AB25" s="18">
        <v>11.6236</v>
      </c>
      <c r="AC25" s="18">
        <v>13.2088</v>
      </c>
      <c r="AD25" s="18">
        <v>16.180800000000001</v>
      </c>
      <c r="AE25" s="18">
        <v>16.357600000000001</v>
      </c>
      <c r="AF25" s="18" t="s">
        <v>56</v>
      </c>
      <c r="AG25" s="18">
        <f>G25*Q25</f>
        <v>0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 spans="1:50" x14ac:dyDescent="0.35">
      <c r="A26" s="13" t="s">
        <v>67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/>
      <c r="L26" s="13">
        <f t="shared" si="2"/>
        <v>0</v>
      </c>
      <c r="M26" s="13"/>
      <c r="N26" s="13"/>
      <c r="O26" s="13">
        <v>0</v>
      </c>
      <c r="P26" s="13">
        <f t="shared" si="3"/>
        <v>0</v>
      </c>
      <c r="Q26" s="15"/>
      <c r="R26" s="15"/>
      <c r="S26" s="13"/>
      <c r="T26" s="13" t="e">
        <f t="shared" si="4"/>
        <v>#DIV/0!</v>
      </c>
      <c r="U26" s="13" t="e">
        <f t="shared" si="5"/>
        <v>#DIV/0!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 t="s">
        <v>68</v>
      </c>
      <c r="AG26" s="13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 spans="1:50" x14ac:dyDescent="0.35">
      <c r="A27" s="18" t="s">
        <v>69</v>
      </c>
      <c r="B27" s="18" t="s">
        <v>37</v>
      </c>
      <c r="C27" s="18">
        <v>61.466999999999999</v>
      </c>
      <c r="D27" s="18">
        <v>122.523</v>
      </c>
      <c r="E27" s="18">
        <v>72.120999999999995</v>
      </c>
      <c r="F27" s="18">
        <v>26.942</v>
      </c>
      <c r="G27" s="7">
        <v>1</v>
      </c>
      <c r="H27" s="18">
        <v>30</v>
      </c>
      <c r="I27" s="18" t="s">
        <v>38</v>
      </c>
      <c r="J27" s="18"/>
      <c r="K27" s="18">
        <v>73.694999999999993</v>
      </c>
      <c r="L27" s="18">
        <f t="shared" si="2"/>
        <v>-1.5739999999999981</v>
      </c>
      <c r="M27" s="18"/>
      <c r="N27" s="18"/>
      <c r="O27" s="18">
        <v>8.6011999999999915</v>
      </c>
      <c r="P27" s="18">
        <f t="shared" si="3"/>
        <v>14.424199999999999</v>
      </c>
      <c r="Q27" s="4">
        <f>8*P27-O27-F27</f>
        <v>79.850400000000008</v>
      </c>
      <c r="R27" s="4"/>
      <c r="S27" s="18"/>
      <c r="T27" s="18">
        <f t="shared" si="4"/>
        <v>8</v>
      </c>
      <c r="U27" s="18">
        <f t="shared" si="5"/>
        <v>2.4641366592254679</v>
      </c>
      <c r="V27" s="18">
        <v>9.8501999999999992</v>
      </c>
      <c r="W27" s="18">
        <v>9.2362000000000002</v>
      </c>
      <c r="X27" s="18">
        <v>11.644399999999999</v>
      </c>
      <c r="Y27" s="18">
        <v>15.3308</v>
      </c>
      <c r="Z27" s="18">
        <v>13.452400000000001</v>
      </c>
      <c r="AA27" s="18">
        <v>8.7225999999999999</v>
      </c>
      <c r="AB27" s="18">
        <v>12.468400000000001</v>
      </c>
      <c r="AC27" s="18">
        <v>13.2446</v>
      </c>
      <c r="AD27" s="18">
        <v>13.361000000000001</v>
      </c>
      <c r="AE27" s="18">
        <v>13.955399999999999</v>
      </c>
      <c r="AF27" s="18"/>
      <c r="AG27" s="18">
        <f>G27*Q27</f>
        <v>79.850400000000008</v>
      </c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 spans="1:50" x14ac:dyDescent="0.35">
      <c r="A28" s="18" t="s">
        <v>70</v>
      </c>
      <c r="B28" s="18" t="s">
        <v>37</v>
      </c>
      <c r="C28" s="18">
        <v>54.570999999999998</v>
      </c>
      <c r="D28" s="18">
        <v>202.46199999999999</v>
      </c>
      <c r="E28" s="18">
        <v>33.478999999999999</v>
      </c>
      <c r="F28" s="18">
        <v>144.05099999999999</v>
      </c>
      <c r="G28" s="7">
        <v>1</v>
      </c>
      <c r="H28" s="18">
        <v>30</v>
      </c>
      <c r="I28" s="18" t="s">
        <v>38</v>
      </c>
      <c r="J28" s="18"/>
      <c r="K28" s="18">
        <v>112.5</v>
      </c>
      <c r="L28" s="18">
        <f t="shared" si="2"/>
        <v>-79.021000000000001</v>
      </c>
      <c r="M28" s="18"/>
      <c r="N28" s="18"/>
      <c r="O28" s="18">
        <v>55.37380000000006</v>
      </c>
      <c r="P28" s="18">
        <f t="shared" si="3"/>
        <v>6.6958000000000002</v>
      </c>
      <c r="Q28" s="4"/>
      <c r="R28" s="4"/>
      <c r="S28" s="18"/>
      <c r="T28" s="18">
        <f t="shared" si="4"/>
        <v>29.783565817378065</v>
      </c>
      <c r="U28" s="18">
        <f t="shared" si="5"/>
        <v>29.783565817378065</v>
      </c>
      <c r="V28" s="18">
        <v>18.675799999999999</v>
      </c>
      <c r="W28" s="18">
        <v>17.109400000000001</v>
      </c>
      <c r="X28" s="18">
        <v>14.8752</v>
      </c>
      <c r="Y28" s="18">
        <v>17.227599999999999</v>
      </c>
      <c r="Z28" s="18">
        <v>14.0306</v>
      </c>
      <c r="AA28" s="18">
        <v>12.3788</v>
      </c>
      <c r="AB28" s="18">
        <v>17.258800000000001</v>
      </c>
      <c r="AC28" s="18">
        <v>14.4382</v>
      </c>
      <c r="AD28" s="18">
        <v>19.763200000000001</v>
      </c>
      <c r="AE28" s="18">
        <v>22.683800000000002</v>
      </c>
      <c r="AF28" s="18" t="s">
        <v>59</v>
      </c>
      <c r="AG28" s="18">
        <f>G28*Q28</f>
        <v>0</v>
      </c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pans="1:50" x14ac:dyDescent="0.35">
      <c r="A29" s="13" t="s">
        <v>71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/>
      <c r="L29" s="13">
        <f t="shared" si="2"/>
        <v>0</v>
      </c>
      <c r="M29" s="13"/>
      <c r="N29" s="13"/>
      <c r="O29" s="13">
        <v>0</v>
      </c>
      <c r="P29" s="13">
        <f t="shared" si="3"/>
        <v>0</v>
      </c>
      <c r="Q29" s="15"/>
      <c r="R29" s="15"/>
      <c r="S29" s="13"/>
      <c r="T29" s="13" t="e">
        <f t="shared" si="4"/>
        <v>#DIV/0!</v>
      </c>
      <c r="U29" s="13" t="e">
        <f t="shared" si="5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68</v>
      </c>
      <c r="AG29" s="13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 spans="1:50" x14ac:dyDescent="0.35">
      <c r="A30" s="18" t="s">
        <v>72</v>
      </c>
      <c r="B30" s="18" t="s">
        <v>37</v>
      </c>
      <c r="C30" s="18">
        <v>-0.35</v>
      </c>
      <c r="D30" s="18">
        <v>82.337000000000003</v>
      </c>
      <c r="E30" s="18">
        <v>15.513</v>
      </c>
      <c r="F30" s="18">
        <v>61.966000000000001</v>
      </c>
      <c r="G30" s="7">
        <v>1</v>
      </c>
      <c r="H30" s="18">
        <v>40</v>
      </c>
      <c r="I30" s="18" t="s">
        <v>38</v>
      </c>
      <c r="J30" s="18"/>
      <c r="K30" s="18">
        <v>14.4</v>
      </c>
      <c r="L30" s="18">
        <f t="shared" si="2"/>
        <v>1.1129999999999995</v>
      </c>
      <c r="M30" s="18"/>
      <c r="N30" s="18"/>
      <c r="O30" s="18">
        <v>0</v>
      </c>
      <c r="P30" s="18">
        <f t="shared" si="3"/>
        <v>3.1025999999999998</v>
      </c>
      <c r="Q30" s="4"/>
      <c r="R30" s="4"/>
      <c r="S30" s="18"/>
      <c r="T30" s="18">
        <f t="shared" si="4"/>
        <v>19.972281312447627</v>
      </c>
      <c r="U30" s="18">
        <f t="shared" si="5"/>
        <v>19.972281312447627</v>
      </c>
      <c r="V30" s="18">
        <v>2.4906000000000001</v>
      </c>
      <c r="W30" s="18">
        <v>3.6326000000000001</v>
      </c>
      <c r="X30" s="18">
        <v>6.4040000000000008</v>
      </c>
      <c r="Y30" s="18">
        <v>4.3672000000000004</v>
      </c>
      <c r="Z30" s="18">
        <v>2.7490000000000001</v>
      </c>
      <c r="AA30" s="18">
        <v>3.3054000000000001</v>
      </c>
      <c r="AB30" s="18">
        <v>3.4922</v>
      </c>
      <c r="AC30" s="18">
        <v>2.9358</v>
      </c>
      <c r="AD30" s="18">
        <v>3.1459999999999999</v>
      </c>
      <c r="AE30" s="18">
        <v>3.1459999999999999</v>
      </c>
      <c r="AF30" s="18"/>
      <c r="AG30" s="18">
        <f t="shared" ref="AG30:AG52" si="11">G30*Q30</f>
        <v>0</v>
      </c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 spans="1:50" x14ac:dyDescent="0.35">
      <c r="A31" s="18" t="s">
        <v>73</v>
      </c>
      <c r="B31" s="18" t="s">
        <v>37</v>
      </c>
      <c r="C31" s="18">
        <v>1.64</v>
      </c>
      <c r="D31" s="18">
        <v>88.004000000000005</v>
      </c>
      <c r="E31" s="18">
        <v>28.167999999999999</v>
      </c>
      <c r="F31" s="18">
        <v>48.41</v>
      </c>
      <c r="G31" s="7">
        <v>1</v>
      </c>
      <c r="H31" s="18">
        <v>30</v>
      </c>
      <c r="I31" s="18" t="s">
        <v>38</v>
      </c>
      <c r="J31" s="18"/>
      <c r="K31" s="18">
        <v>24.9</v>
      </c>
      <c r="L31" s="18">
        <f t="shared" si="2"/>
        <v>3.2680000000000007</v>
      </c>
      <c r="M31" s="18"/>
      <c r="N31" s="18"/>
      <c r="O31" s="18">
        <v>0</v>
      </c>
      <c r="P31" s="18">
        <f t="shared" si="3"/>
        <v>5.6335999999999995</v>
      </c>
      <c r="Q31" s="4">
        <f t="shared" ref="Q31:Q48" si="12">10*P31-O31-F31</f>
        <v>7.9260000000000019</v>
      </c>
      <c r="R31" s="4"/>
      <c r="S31" s="18"/>
      <c r="T31" s="18">
        <f t="shared" si="4"/>
        <v>10</v>
      </c>
      <c r="U31" s="18">
        <f t="shared" si="5"/>
        <v>8.5930843510366373</v>
      </c>
      <c r="V31" s="18">
        <v>1.9750000000000001</v>
      </c>
      <c r="W31" s="18">
        <v>0.18820000000000001</v>
      </c>
      <c r="X31" s="18">
        <v>6.8891999999999998</v>
      </c>
      <c r="Y31" s="18">
        <v>8.3840000000000003</v>
      </c>
      <c r="Z31" s="18">
        <v>0.49459999999999998</v>
      </c>
      <c r="AA31" s="18">
        <v>0.43020000000000003</v>
      </c>
      <c r="AB31" s="18">
        <v>5.8239999999999998</v>
      </c>
      <c r="AC31" s="18">
        <v>4.9668000000000001</v>
      </c>
      <c r="AD31" s="18">
        <v>4.2281999999999993</v>
      </c>
      <c r="AE31" s="18">
        <v>3.931</v>
      </c>
      <c r="AF31" s="18" t="s">
        <v>74</v>
      </c>
      <c r="AG31" s="18">
        <f t="shared" si="11"/>
        <v>7.9260000000000019</v>
      </c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</row>
    <row r="32" spans="1:50" x14ac:dyDescent="0.35">
      <c r="A32" s="18" t="s">
        <v>75</v>
      </c>
      <c r="B32" s="18" t="s">
        <v>37</v>
      </c>
      <c r="C32" s="18">
        <v>-2.25</v>
      </c>
      <c r="D32" s="18">
        <v>229.505</v>
      </c>
      <c r="E32" s="18">
        <v>94.792000000000002</v>
      </c>
      <c r="F32" s="18">
        <v>68.704999999999998</v>
      </c>
      <c r="G32" s="7">
        <v>1</v>
      </c>
      <c r="H32" s="18">
        <v>50</v>
      </c>
      <c r="I32" s="18" t="s">
        <v>38</v>
      </c>
      <c r="J32" s="18"/>
      <c r="K32" s="18">
        <v>86.811000000000007</v>
      </c>
      <c r="L32" s="18">
        <f t="shared" si="2"/>
        <v>7.9809999999999945</v>
      </c>
      <c r="M32" s="18"/>
      <c r="N32" s="18"/>
      <c r="O32" s="18">
        <v>28.086200000000019</v>
      </c>
      <c r="P32" s="18">
        <f t="shared" si="3"/>
        <v>18.958400000000001</v>
      </c>
      <c r="Q32" s="4">
        <f t="shared" si="12"/>
        <v>92.792799999999986</v>
      </c>
      <c r="R32" s="4"/>
      <c r="S32" s="18"/>
      <c r="T32" s="18">
        <f t="shared" si="4"/>
        <v>10</v>
      </c>
      <c r="U32" s="18">
        <f t="shared" si="5"/>
        <v>5.1054519368723108</v>
      </c>
      <c r="V32" s="18">
        <v>15.6472</v>
      </c>
      <c r="W32" s="18">
        <v>15.134600000000001</v>
      </c>
      <c r="X32" s="18">
        <v>19.0656</v>
      </c>
      <c r="Y32" s="18">
        <v>18.491399999999999</v>
      </c>
      <c r="Z32" s="18">
        <v>10.138400000000001</v>
      </c>
      <c r="AA32" s="18">
        <v>14.091799999999999</v>
      </c>
      <c r="AB32" s="18">
        <v>18.706399999999999</v>
      </c>
      <c r="AC32" s="18">
        <v>14.009399999999999</v>
      </c>
      <c r="AD32" s="18">
        <v>11.787000000000001</v>
      </c>
      <c r="AE32" s="18">
        <v>16.793800000000001</v>
      </c>
      <c r="AF32" s="18"/>
      <c r="AG32" s="18">
        <f t="shared" si="11"/>
        <v>92.792799999999986</v>
      </c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</row>
    <row r="33" spans="1:50" x14ac:dyDescent="0.35">
      <c r="A33" s="18" t="s">
        <v>76</v>
      </c>
      <c r="B33" s="18" t="s">
        <v>37</v>
      </c>
      <c r="C33" s="18">
        <v>3.7829999999999999</v>
      </c>
      <c r="D33" s="18">
        <v>207.33199999999999</v>
      </c>
      <c r="E33" s="18">
        <v>50.003999999999998</v>
      </c>
      <c r="F33" s="18">
        <v>138.876</v>
      </c>
      <c r="G33" s="7">
        <v>1</v>
      </c>
      <c r="H33" s="18">
        <v>50</v>
      </c>
      <c r="I33" s="18" t="s">
        <v>38</v>
      </c>
      <c r="J33" s="18"/>
      <c r="K33" s="18">
        <v>42.9</v>
      </c>
      <c r="L33" s="18">
        <f t="shared" si="2"/>
        <v>7.1039999999999992</v>
      </c>
      <c r="M33" s="18"/>
      <c r="N33" s="18"/>
      <c r="O33" s="18">
        <v>0</v>
      </c>
      <c r="P33" s="18">
        <f t="shared" si="3"/>
        <v>10.0008</v>
      </c>
      <c r="Q33" s="4"/>
      <c r="R33" s="4"/>
      <c r="S33" s="18"/>
      <c r="T33" s="18">
        <f t="shared" si="4"/>
        <v>13.886489080873531</v>
      </c>
      <c r="U33" s="18">
        <f t="shared" si="5"/>
        <v>13.886489080873531</v>
      </c>
      <c r="V33" s="18">
        <v>15.445600000000001</v>
      </c>
      <c r="W33" s="18">
        <v>14.5954</v>
      </c>
      <c r="X33" s="18">
        <v>10.724600000000001</v>
      </c>
      <c r="Y33" s="18">
        <v>12.705399999999999</v>
      </c>
      <c r="Z33" s="18">
        <v>10.803000000000001</v>
      </c>
      <c r="AA33" s="18">
        <v>10.617599999999999</v>
      </c>
      <c r="AB33" s="18">
        <v>9.6739999999999995</v>
      </c>
      <c r="AC33" s="18">
        <v>8.7233999999999998</v>
      </c>
      <c r="AD33" s="18">
        <v>11.3622</v>
      </c>
      <c r="AE33" s="18">
        <v>13.0406</v>
      </c>
      <c r="AF33" s="18"/>
      <c r="AG33" s="18">
        <f t="shared" si="11"/>
        <v>0</v>
      </c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0" x14ac:dyDescent="0.35">
      <c r="A34" s="18" t="s">
        <v>77</v>
      </c>
      <c r="B34" s="18" t="s">
        <v>45</v>
      </c>
      <c r="C34" s="18">
        <v>-1</v>
      </c>
      <c r="D34" s="18">
        <v>1418</v>
      </c>
      <c r="E34" s="18">
        <v>532</v>
      </c>
      <c r="F34" s="18">
        <v>580</v>
      </c>
      <c r="G34" s="7">
        <v>0.4</v>
      </c>
      <c r="H34" s="18">
        <v>45</v>
      </c>
      <c r="I34" s="18" t="s">
        <v>38</v>
      </c>
      <c r="J34" s="18"/>
      <c r="K34" s="18">
        <v>539</v>
      </c>
      <c r="L34" s="18">
        <f t="shared" si="2"/>
        <v>-7</v>
      </c>
      <c r="M34" s="18"/>
      <c r="N34" s="18"/>
      <c r="O34" s="18">
        <v>0</v>
      </c>
      <c r="P34" s="18">
        <f t="shared" si="3"/>
        <v>106.4</v>
      </c>
      <c r="Q34" s="4">
        <f t="shared" si="12"/>
        <v>484</v>
      </c>
      <c r="R34" s="4"/>
      <c r="S34" s="18"/>
      <c r="T34" s="18">
        <f t="shared" si="4"/>
        <v>10</v>
      </c>
      <c r="U34" s="18">
        <f t="shared" si="5"/>
        <v>5.4511278195488719</v>
      </c>
      <c r="V34" s="18">
        <v>90.6</v>
      </c>
      <c r="W34" s="18">
        <v>94.4</v>
      </c>
      <c r="X34" s="18">
        <v>99.2</v>
      </c>
      <c r="Y34" s="18">
        <v>87.6</v>
      </c>
      <c r="Z34" s="18">
        <v>71.400000000000006</v>
      </c>
      <c r="AA34" s="18">
        <v>98.4</v>
      </c>
      <c r="AB34" s="18">
        <v>90.6</v>
      </c>
      <c r="AC34" s="18">
        <v>80.599999999999994</v>
      </c>
      <c r="AD34" s="18">
        <v>73.599999999999994</v>
      </c>
      <c r="AE34" s="18">
        <v>74</v>
      </c>
      <c r="AF34" s="18" t="s">
        <v>41</v>
      </c>
      <c r="AG34" s="18">
        <f t="shared" si="11"/>
        <v>193.60000000000002</v>
      </c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</row>
    <row r="35" spans="1:50" x14ac:dyDescent="0.35">
      <c r="A35" s="18" t="s">
        <v>78</v>
      </c>
      <c r="B35" s="18" t="s">
        <v>45</v>
      </c>
      <c r="C35" s="18">
        <v>175</v>
      </c>
      <c r="D35" s="18">
        <v>133</v>
      </c>
      <c r="E35" s="18">
        <v>85</v>
      </c>
      <c r="F35" s="18">
        <v>156</v>
      </c>
      <c r="G35" s="7">
        <v>0.45</v>
      </c>
      <c r="H35" s="18">
        <v>50</v>
      </c>
      <c r="I35" s="18" t="s">
        <v>38</v>
      </c>
      <c r="J35" s="18"/>
      <c r="K35" s="18">
        <v>88</v>
      </c>
      <c r="L35" s="18">
        <f t="shared" si="2"/>
        <v>-3</v>
      </c>
      <c r="M35" s="18"/>
      <c r="N35" s="18"/>
      <c r="O35" s="18">
        <v>0</v>
      </c>
      <c r="P35" s="18">
        <f t="shared" si="3"/>
        <v>17</v>
      </c>
      <c r="Q35" s="4">
        <f t="shared" si="12"/>
        <v>14</v>
      </c>
      <c r="R35" s="4"/>
      <c r="S35" s="18"/>
      <c r="T35" s="18">
        <f t="shared" si="4"/>
        <v>10</v>
      </c>
      <c r="U35" s="18">
        <f t="shared" si="5"/>
        <v>9.1764705882352935</v>
      </c>
      <c r="V35" s="18">
        <v>19.8</v>
      </c>
      <c r="W35" s="18">
        <v>18</v>
      </c>
      <c r="X35" s="18">
        <v>23</v>
      </c>
      <c r="Y35" s="18">
        <v>25.8</v>
      </c>
      <c r="Z35" s="18">
        <v>33.799999999999997</v>
      </c>
      <c r="AA35" s="18">
        <v>32.799999999999997</v>
      </c>
      <c r="AB35" s="18">
        <v>25.4</v>
      </c>
      <c r="AC35" s="18">
        <v>28.8</v>
      </c>
      <c r="AD35" s="18">
        <v>25.4</v>
      </c>
      <c r="AE35" s="18">
        <v>29.2</v>
      </c>
      <c r="AF35" s="18" t="s">
        <v>41</v>
      </c>
      <c r="AG35" s="18">
        <f t="shared" si="11"/>
        <v>6.3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</row>
    <row r="36" spans="1:50" x14ac:dyDescent="0.35">
      <c r="A36" s="18" t="s">
        <v>80</v>
      </c>
      <c r="B36" s="18" t="s">
        <v>45</v>
      </c>
      <c r="C36" s="18">
        <v>-2</v>
      </c>
      <c r="D36" s="18">
        <v>1191</v>
      </c>
      <c r="E36" s="18">
        <v>528</v>
      </c>
      <c r="F36" s="18">
        <v>370</v>
      </c>
      <c r="G36" s="7">
        <v>0.4</v>
      </c>
      <c r="H36" s="18">
        <v>45</v>
      </c>
      <c r="I36" s="18" t="s">
        <v>38</v>
      </c>
      <c r="J36" s="18"/>
      <c r="K36" s="18">
        <v>534</v>
      </c>
      <c r="L36" s="18">
        <f t="shared" si="2"/>
        <v>-6</v>
      </c>
      <c r="M36" s="18"/>
      <c r="N36" s="18"/>
      <c r="O36" s="18">
        <v>0</v>
      </c>
      <c r="P36" s="18">
        <f t="shared" si="3"/>
        <v>105.6</v>
      </c>
      <c r="Q36" s="4">
        <f t="shared" si="12"/>
        <v>686</v>
      </c>
      <c r="R36" s="4"/>
      <c r="S36" s="18"/>
      <c r="T36" s="18">
        <f t="shared" si="4"/>
        <v>10</v>
      </c>
      <c r="U36" s="18">
        <f t="shared" si="5"/>
        <v>3.5037878787878789</v>
      </c>
      <c r="V36" s="18">
        <v>37.799999999999997</v>
      </c>
      <c r="W36" s="18">
        <v>40.6</v>
      </c>
      <c r="X36" s="18">
        <v>127.2</v>
      </c>
      <c r="Y36" s="18">
        <v>121.6</v>
      </c>
      <c r="Z36" s="18">
        <v>83.8</v>
      </c>
      <c r="AA36" s="18">
        <v>99.2</v>
      </c>
      <c r="AB36" s="18">
        <v>110.2</v>
      </c>
      <c r="AC36" s="18">
        <v>110.2</v>
      </c>
      <c r="AD36" s="18">
        <v>102.2</v>
      </c>
      <c r="AE36" s="18">
        <v>98</v>
      </c>
      <c r="AF36" s="18" t="s">
        <v>39</v>
      </c>
      <c r="AG36" s="18">
        <f t="shared" si="11"/>
        <v>274.40000000000003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</row>
    <row r="37" spans="1:50" x14ac:dyDescent="0.35">
      <c r="A37" s="18" t="s">
        <v>81</v>
      </c>
      <c r="B37" s="18" t="s">
        <v>37</v>
      </c>
      <c r="C37" s="18">
        <v>47.473999999999997</v>
      </c>
      <c r="D37" s="18">
        <v>44.545000000000002</v>
      </c>
      <c r="E37" s="18">
        <v>36.726999999999997</v>
      </c>
      <c r="F37" s="18">
        <v>28.308</v>
      </c>
      <c r="G37" s="7">
        <v>1</v>
      </c>
      <c r="H37" s="18">
        <v>45</v>
      </c>
      <c r="I37" s="18" t="s">
        <v>38</v>
      </c>
      <c r="J37" s="18"/>
      <c r="K37" s="18">
        <v>37.799999999999997</v>
      </c>
      <c r="L37" s="18">
        <f t="shared" si="2"/>
        <v>-1.0730000000000004</v>
      </c>
      <c r="M37" s="18"/>
      <c r="N37" s="18"/>
      <c r="O37" s="18">
        <v>0</v>
      </c>
      <c r="P37" s="18">
        <f t="shared" si="3"/>
        <v>7.3453999999999997</v>
      </c>
      <c r="Q37" s="4">
        <f t="shared" si="12"/>
        <v>45.145999999999994</v>
      </c>
      <c r="R37" s="4"/>
      <c r="S37" s="18"/>
      <c r="T37" s="18">
        <f t="shared" si="4"/>
        <v>10</v>
      </c>
      <c r="U37" s="18">
        <f t="shared" si="5"/>
        <v>3.8538404988155852</v>
      </c>
      <c r="V37" s="18">
        <v>5.444</v>
      </c>
      <c r="W37" s="18">
        <v>6.6219999999999999</v>
      </c>
      <c r="X37" s="18">
        <v>5.1124000000000001</v>
      </c>
      <c r="Y37" s="18">
        <v>5.0752000000000006</v>
      </c>
      <c r="Z37" s="18">
        <v>4.7431999999999999</v>
      </c>
      <c r="AA37" s="18">
        <v>5.8692000000000002</v>
      </c>
      <c r="AB37" s="18">
        <v>9.8908000000000005</v>
      </c>
      <c r="AC37" s="18">
        <v>10.6854</v>
      </c>
      <c r="AD37" s="18">
        <v>9.158199999999999</v>
      </c>
      <c r="AE37" s="18">
        <v>7.3545999999999996</v>
      </c>
      <c r="AF37" s="18"/>
      <c r="AG37" s="18">
        <f t="shared" si="11"/>
        <v>45.145999999999994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</row>
    <row r="38" spans="1:50" x14ac:dyDescent="0.35">
      <c r="A38" s="9" t="s">
        <v>82</v>
      </c>
      <c r="B38" s="18" t="s">
        <v>45</v>
      </c>
      <c r="C38" s="18"/>
      <c r="D38" s="18"/>
      <c r="E38" s="18"/>
      <c r="F38" s="18"/>
      <c r="G38" s="7">
        <v>0.45</v>
      </c>
      <c r="H38" s="18">
        <v>45</v>
      </c>
      <c r="I38" s="18" t="s">
        <v>38</v>
      </c>
      <c r="J38" s="18"/>
      <c r="K38" s="18"/>
      <c r="L38" s="18">
        <f t="shared" ref="L38:L69" si="13">E38-K38</f>
        <v>0</v>
      </c>
      <c r="M38" s="18"/>
      <c r="N38" s="18"/>
      <c r="O38" s="9"/>
      <c r="P38" s="18">
        <f t="shared" ref="P38:P69" si="14">E38/5</f>
        <v>0</v>
      </c>
      <c r="Q38" s="16">
        <v>10</v>
      </c>
      <c r="R38" s="4"/>
      <c r="S38" s="18"/>
      <c r="T38" s="18" t="e">
        <f t="shared" ref="T38:T69" si="15">(F38+O38+Q38)/P38</f>
        <v>#DIV/0!</v>
      </c>
      <c r="U38" s="18" t="e">
        <f t="shared" ref="U38:U69" si="16">(F38+O38)/P38</f>
        <v>#DIV/0!</v>
      </c>
      <c r="V38" s="18">
        <v>0</v>
      </c>
      <c r="W38" s="18">
        <v>-0.4</v>
      </c>
      <c r="X38" s="18">
        <v>-0.6</v>
      </c>
      <c r="Y38" s="18">
        <v>-0.2</v>
      </c>
      <c r="Z38" s="18">
        <v>-0.2</v>
      </c>
      <c r="AA38" s="18">
        <v>-0.2</v>
      </c>
      <c r="AB38" s="18">
        <v>-0.2</v>
      </c>
      <c r="AC38" s="18">
        <v>-0.2</v>
      </c>
      <c r="AD38" s="18">
        <v>-0.2</v>
      </c>
      <c r="AE38" s="18">
        <v>-0.2</v>
      </c>
      <c r="AF38" s="9" t="s">
        <v>83</v>
      </c>
      <c r="AG38" s="18">
        <f t="shared" si="11"/>
        <v>4.5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</row>
    <row r="39" spans="1:50" x14ac:dyDescent="0.35">
      <c r="A39" s="18" t="s">
        <v>84</v>
      </c>
      <c r="B39" s="18" t="s">
        <v>45</v>
      </c>
      <c r="C39" s="18">
        <v>5</v>
      </c>
      <c r="D39" s="18">
        <v>170</v>
      </c>
      <c r="E39" s="18">
        <v>12</v>
      </c>
      <c r="F39" s="18">
        <v>134</v>
      </c>
      <c r="G39" s="7">
        <v>0.35</v>
      </c>
      <c r="H39" s="18">
        <v>40</v>
      </c>
      <c r="I39" s="18" t="s">
        <v>38</v>
      </c>
      <c r="J39" s="18"/>
      <c r="K39" s="18">
        <v>74</v>
      </c>
      <c r="L39" s="18">
        <f t="shared" si="13"/>
        <v>-62</v>
      </c>
      <c r="M39" s="18"/>
      <c r="N39" s="18"/>
      <c r="O39" s="18">
        <v>69.599999999999994</v>
      </c>
      <c r="P39" s="18">
        <f t="shared" si="14"/>
        <v>2.4</v>
      </c>
      <c r="Q39" s="4"/>
      <c r="R39" s="22">
        <v>50</v>
      </c>
      <c r="S39" s="23" t="s">
        <v>152</v>
      </c>
      <c r="T39" s="18">
        <f t="shared" si="15"/>
        <v>84.833333333333329</v>
      </c>
      <c r="U39" s="18">
        <f t="shared" si="16"/>
        <v>84.833333333333329</v>
      </c>
      <c r="V39" s="18">
        <v>21</v>
      </c>
      <c r="W39" s="18">
        <v>23.8</v>
      </c>
      <c r="X39" s="18">
        <v>11.8</v>
      </c>
      <c r="Y39" s="18">
        <v>10.8</v>
      </c>
      <c r="Z39" s="18">
        <v>15</v>
      </c>
      <c r="AA39" s="18">
        <v>18</v>
      </c>
      <c r="AB39" s="18">
        <v>14</v>
      </c>
      <c r="AC39" s="18">
        <v>9</v>
      </c>
      <c r="AD39" s="18">
        <v>12.4</v>
      </c>
      <c r="AE39" s="18">
        <v>17</v>
      </c>
      <c r="AF39" s="18" t="s">
        <v>41</v>
      </c>
      <c r="AG39" s="18">
        <f t="shared" si="11"/>
        <v>0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</row>
    <row r="40" spans="1:50" x14ac:dyDescent="0.35">
      <c r="A40" s="18" t="s">
        <v>85</v>
      </c>
      <c r="B40" s="18" t="s">
        <v>37</v>
      </c>
      <c r="C40" s="18">
        <v>2.9260000000000002</v>
      </c>
      <c r="D40" s="18">
        <v>195.50200000000001</v>
      </c>
      <c r="E40" s="18">
        <v>101.01600000000001</v>
      </c>
      <c r="F40" s="18">
        <v>73.531000000000006</v>
      </c>
      <c r="G40" s="7">
        <v>1</v>
      </c>
      <c r="H40" s="18">
        <v>40</v>
      </c>
      <c r="I40" s="18" t="s">
        <v>38</v>
      </c>
      <c r="J40" s="18"/>
      <c r="K40" s="18">
        <v>100.42</v>
      </c>
      <c r="L40" s="18">
        <f t="shared" si="13"/>
        <v>0.59600000000000364</v>
      </c>
      <c r="M40" s="18"/>
      <c r="N40" s="18"/>
      <c r="O40" s="18">
        <v>0</v>
      </c>
      <c r="P40" s="18">
        <f t="shared" si="14"/>
        <v>20.203200000000002</v>
      </c>
      <c r="Q40" s="4">
        <f t="shared" si="12"/>
        <v>128.50100000000003</v>
      </c>
      <c r="R40" s="4"/>
      <c r="S40" s="18"/>
      <c r="T40" s="18">
        <f t="shared" si="15"/>
        <v>10</v>
      </c>
      <c r="U40" s="18">
        <f t="shared" si="16"/>
        <v>3.6395719489981784</v>
      </c>
      <c r="V40" s="18">
        <v>11.598599999999999</v>
      </c>
      <c r="W40" s="18">
        <v>10.429</v>
      </c>
      <c r="X40" s="18">
        <v>20.003799999999998</v>
      </c>
      <c r="Y40" s="18">
        <v>22.159400000000002</v>
      </c>
      <c r="Z40" s="18">
        <v>13.343999999999999</v>
      </c>
      <c r="AA40" s="18">
        <v>9.7395999999999994</v>
      </c>
      <c r="AB40" s="18">
        <v>15.5816</v>
      </c>
      <c r="AC40" s="18">
        <v>18.183</v>
      </c>
      <c r="AD40" s="18">
        <v>14.053599999999999</v>
      </c>
      <c r="AE40" s="18">
        <v>13.753399999999999</v>
      </c>
      <c r="AF40" s="18"/>
      <c r="AG40" s="18">
        <f t="shared" si="11"/>
        <v>128.50100000000003</v>
      </c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</row>
    <row r="41" spans="1:50" x14ac:dyDescent="0.35">
      <c r="A41" s="18" t="s">
        <v>86</v>
      </c>
      <c r="B41" s="18" t="s">
        <v>45</v>
      </c>
      <c r="C41" s="18">
        <v>-1</v>
      </c>
      <c r="D41" s="18">
        <v>145</v>
      </c>
      <c r="E41" s="18">
        <v>114</v>
      </c>
      <c r="F41" s="18">
        <v>-2</v>
      </c>
      <c r="G41" s="7">
        <v>0.4</v>
      </c>
      <c r="H41" s="18">
        <v>40</v>
      </c>
      <c r="I41" s="18" t="s">
        <v>38</v>
      </c>
      <c r="J41" s="18"/>
      <c r="K41" s="18">
        <v>133</v>
      </c>
      <c r="L41" s="18">
        <f t="shared" si="13"/>
        <v>-19</v>
      </c>
      <c r="M41" s="18"/>
      <c r="N41" s="18"/>
      <c r="O41" s="18">
        <v>7.4000000000000057</v>
      </c>
      <c r="P41" s="18">
        <f t="shared" si="14"/>
        <v>22.8</v>
      </c>
      <c r="Q41" s="4">
        <f>6*P41-O41-F41</f>
        <v>131.4</v>
      </c>
      <c r="R41" s="4"/>
      <c r="S41" s="18"/>
      <c r="T41" s="18">
        <f t="shared" si="15"/>
        <v>6</v>
      </c>
      <c r="U41" s="18">
        <f t="shared" si="16"/>
        <v>0.23684210526315813</v>
      </c>
      <c r="V41" s="18">
        <v>10.4</v>
      </c>
      <c r="W41" s="18">
        <v>10.4</v>
      </c>
      <c r="X41" s="18">
        <v>14.4</v>
      </c>
      <c r="Y41" s="18">
        <v>15.8</v>
      </c>
      <c r="Z41" s="18">
        <v>6.6</v>
      </c>
      <c r="AA41" s="18">
        <v>13</v>
      </c>
      <c r="AB41" s="18">
        <v>17.399999999999999</v>
      </c>
      <c r="AC41" s="18">
        <v>14.4</v>
      </c>
      <c r="AD41" s="18">
        <v>14</v>
      </c>
      <c r="AE41" s="18">
        <v>17</v>
      </c>
      <c r="AF41" s="18"/>
      <c r="AG41" s="18">
        <f t="shared" si="11"/>
        <v>52.56</v>
      </c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</row>
    <row r="42" spans="1:50" x14ac:dyDescent="0.35">
      <c r="A42" s="18" t="s">
        <v>87</v>
      </c>
      <c r="B42" s="18" t="s">
        <v>45</v>
      </c>
      <c r="C42" s="18">
        <v>1</v>
      </c>
      <c r="D42" s="18">
        <v>335</v>
      </c>
      <c r="E42" s="18">
        <v>217</v>
      </c>
      <c r="F42" s="18">
        <v>74</v>
      </c>
      <c r="G42" s="7">
        <v>0.4</v>
      </c>
      <c r="H42" s="18">
        <v>45</v>
      </c>
      <c r="I42" s="18" t="s">
        <v>38</v>
      </c>
      <c r="J42" s="18"/>
      <c r="K42" s="18">
        <v>220</v>
      </c>
      <c r="L42" s="18">
        <f t="shared" si="13"/>
        <v>-3</v>
      </c>
      <c r="M42" s="18"/>
      <c r="N42" s="18"/>
      <c r="O42" s="18">
        <v>0</v>
      </c>
      <c r="P42" s="18">
        <f t="shared" si="14"/>
        <v>43.4</v>
      </c>
      <c r="Q42" s="4">
        <f>8*P42-O42-F42</f>
        <v>273.2</v>
      </c>
      <c r="R42" s="4"/>
      <c r="S42" s="18"/>
      <c r="T42" s="18">
        <f t="shared" si="15"/>
        <v>8</v>
      </c>
      <c r="U42" s="18">
        <f t="shared" si="16"/>
        <v>1.7050691244239633</v>
      </c>
      <c r="V42" s="18">
        <v>24</v>
      </c>
      <c r="W42" s="18">
        <v>23.4</v>
      </c>
      <c r="X42" s="18">
        <v>29.8</v>
      </c>
      <c r="Y42" s="18">
        <v>35</v>
      </c>
      <c r="Z42" s="18">
        <v>25</v>
      </c>
      <c r="AA42" s="18">
        <v>26.4</v>
      </c>
      <c r="AB42" s="18">
        <v>24.6</v>
      </c>
      <c r="AC42" s="18">
        <v>26.8</v>
      </c>
      <c r="AD42" s="18">
        <v>24.4</v>
      </c>
      <c r="AE42" s="18">
        <v>23.4</v>
      </c>
      <c r="AF42" s="18" t="s">
        <v>41</v>
      </c>
      <c r="AG42" s="18">
        <f t="shared" si="11"/>
        <v>109.28</v>
      </c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</row>
    <row r="43" spans="1:50" x14ac:dyDescent="0.35">
      <c r="A43" s="18" t="s">
        <v>88</v>
      </c>
      <c r="B43" s="18" t="s">
        <v>37</v>
      </c>
      <c r="C43" s="18">
        <v>0.80500000000000005</v>
      </c>
      <c r="D43" s="18">
        <v>319.64100000000002</v>
      </c>
      <c r="E43" s="18">
        <v>126.157</v>
      </c>
      <c r="F43" s="18">
        <v>137.649</v>
      </c>
      <c r="G43" s="7">
        <v>1</v>
      </c>
      <c r="H43" s="18">
        <v>40</v>
      </c>
      <c r="I43" s="18" t="s">
        <v>38</v>
      </c>
      <c r="J43" s="18"/>
      <c r="K43" s="18">
        <v>126.62</v>
      </c>
      <c r="L43" s="18">
        <f t="shared" si="13"/>
        <v>-0.46300000000000807</v>
      </c>
      <c r="M43" s="18"/>
      <c r="N43" s="18"/>
      <c r="O43" s="18">
        <v>0</v>
      </c>
      <c r="P43" s="18">
        <f t="shared" si="14"/>
        <v>25.231400000000001</v>
      </c>
      <c r="Q43" s="4">
        <f t="shared" si="12"/>
        <v>114.66500000000002</v>
      </c>
      <c r="R43" s="22">
        <v>160</v>
      </c>
      <c r="S43" s="23" t="s">
        <v>152</v>
      </c>
      <c r="T43" s="18">
        <f t="shared" si="15"/>
        <v>10</v>
      </c>
      <c r="U43" s="18">
        <f t="shared" si="16"/>
        <v>5.4554642231505186</v>
      </c>
      <c r="V43" s="18">
        <v>19.693000000000001</v>
      </c>
      <c r="W43" s="18">
        <v>19.252400000000002</v>
      </c>
      <c r="X43" s="18">
        <v>29.830400000000001</v>
      </c>
      <c r="Y43" s="18">
        <v>29.974399999999999</v>
      </c>
      <c r="Z43" s="18">
        <v>20.110399999999998</v>
      </c>
      <c r="AA43" s="18">
        <v>21.274000000000001</v>
      </c>
      <c r="AB43" s="18">
        <v>21.651199999999999</v>
      </c>
      <c r="AC43" s="18">
        <v>21.252400000000002</v>
      </c>
      <c r="AD43" s="18">
        <v>19.234999999999999</v>
      </c>
      <c r="AE43" s="18">
        <v>18.1812</v>
      </c>
      <c r="AF43" s="18"/>
      <c r="AG43" s="18">
        <f t="shared" si="11"/>
        <v>114.66500000000002</v>
      </c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</row>
    <row r="44" spans="1:50" x14ac:dyDescent="0.35">
      <c r="A44" s="18" t="s">
        <v>89</v>
      </c>
      <c r="B44" s="18" t="s">
        <v>45</v>
      </c>
      <c r="C44" s="18">
        <v>16</v>
      </c>
      <c r="D44" s="18">
        <v>276</v>
      </c>
      <c r="E44" s="18">
        <v>70</v>
      </c>
      <c r="F44" s="18">
        <v>136</v>
      </c>
      <c r="G44" s="7">
        <v>0.35</v>
      </c>
      <c r="H44" s="18">
        <v>40</v>
      </c>
      <c r="I44" s="18" t="s">
        <v>38</v>
      </c>
      <c r="J44" s="18"/>
      <c r="K44" s="18">
        <v>92</v>
      </c>
      <c r="L44" s="18">
        <f t="shared" si="13"/>
        <v>-22</v>
      </c>
      <c r="M44" s="18"/>
      <c r="N44" s="18"/>
      <c r="O44" s="18">
        <v>33.619999999999948</v>
      </c>
      <c r="P44" s="18">
        <f t="shared" si="14"/>
        <v>14</v>
      </c>
      <c r="Q44" s="4"/>
      <c r="R44" s="22">
        <v>50</v>
      </c>
      <c r="S44" s="23" t="s">
        <v>152</v>
      </c>
      <c r="T44" s="18">
        <f t="shared" si="15"/>
        <v>12.115714285714281</v>
      </c>
      <c r="U44" s="18">
        <f t="shared" si="16"/>
        <v>12.115714285714281</v>
      </c>
      <c r="V44" s="18">
        <v>21.6</v>
      </c>
      <c r="W44" s="18">
        <v>21.8</v>
      </c>
      <c r="X44" s="18">
        <v>22.2</v>
      </c>
      <c r="Y44" s="18">
        <v>21.6</v>
      </c>
      <c r="Z44" s="18">
        <v>18.600000000000001</v>
      </c>
      <c r="AA44" s="18">
        <v>21.4</v>
      </c>
      <c r="AB44" s="18">
        <v>18.600000000000001</v>
      </c>
      <c r="AC44" s="18">
        <v>15</v>
      </c>
      <c r="AD44" s="18">
        <v>13.4</v>
      </c>
      <c r="AE44" s="18">
        <v>16.600000000000001</v>
      </c>
      <c r="AF44" s="18"/>
      <c r="AG44" s="18">
        <f t="shared" si="11"/>
        <v>0</v>
      </c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1:50" x14ac:dyDescent="0.35">
      <c r="A45" s="18" t="s">
        <v>90</v>
      </c>
      <c r="B45" s="18" t="s">
        <v>45</v>
      </c>
      <c r="C45" s="18"/>
      <c r="D45" s="18">
        <v>903</v>
      </c>
      <c r="E45" s="18">
        <v>403</v>
      </c>
      <c r="F45" s="18">
        <v>134</v>
      </c>
      <c r="G45" s="7">
        <v>0.4</v>
      </c>
      <c r="H45" s="18">
        <v>40</v>
      </c>
      <c r="I45" s="9" t="s">
        <v>79</v>
      </c>
      <c r="J45" s="18"/>
      <c r="K45" s="18">
        <v>422</v>
      </c>
      <c r="L45" s="18">
        <f t="shared" si="13"/>
        <v>-19</v>
      </c>
      <c r="M45" s="18"/>
      <c r="N45" s="18"/>
      <c r="O45" s="18">
        <v>25.399999999999981</v>
      </c>
      <c r="P45" s="18">
        <f t="shared" si="14"/>
        <v>80.599999999999994</v>
      </c>
      <c r="Q45" s="4">
        <v>400</v>
      </c>
      <c r="R45" s="4"/>
      <c r="S45" s="18"/>
      <c r="T45" s="18">
        <f t="shared" si="15"/>
        <v>6.9404466501240698</v>
      </c>
      <c r="U45" s="18">
        <f t="shared" si="16"/>
        <v>1.977667493796526</v>
      </c>
      <c r="V45" s="18">
        <v>47.4</v>
      </c>
      <c r="W45" s="18">
        <v>45</v>
      </c>
      <c r="X45" s="18">
        <v>66.8</v>
      </c>
      <c r="Y45" s="18">
        <v>68.8</v>
      </c>
      <c r="Z45" s="18">
        <v>46.8</v>
      </c>
      <c r="AA45" s="18">
        <v>54.6</v>
      </c>
      <c r="AB45" s="18">
        <v>57</v>
      </c>
      <c r="AC45" s="18">
        <v>46.6</v>
      </c>
      <c r="AD45" s="18">
        <v>48.8</v>
      </c>
      <c r="AE45" s="18">
        <v>58.8</v>
      </c>
      <c r="AF45" s="18" t="s">
        <v>41</v>
      </c>
      <c r="AG45" s="18">
        <f t="shared" si="11"/>
        <v>160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</row>
    <row r="46" spans="1:50" x14ac:dyDescent="0.35">
      <c r="A46" s="18" t="s">
        <v>91</v>
      </c>
      <c r="B46" s="18" t="s">
        <v>37</v>
      </c>
      <c r="C46" s="18">
        <v>20.318000000000001</v>
      </c>
      <c r="D46" s="18">
        <v>119.848</v>
      </c>
      <c r="E46" s="18">
        <v>58.683999999999997</v>
      </c>
      <c r="F46" s="18">
        <v>70.635999999999996</v>
      </c>
      <c r="G46" s="7">
        <v>1</v>
      </c>
      <c r="H46" s="18">
        <v>50</v>
      </c>
      <c r="I46" s="18" t="s">
        <v>38</v>
      </c>
      <c r="J46" s="18"/>
      <c r="K46" s="18">
        <v>56.6</v>
      </c>
      <c r="L46" s="18">
        <f t="shared" si="13"/>
        <v>2.0839999999999961</v>
      </c>
      <c r="M46" s="18"/>
      <c r="N46" s="18"/>
      <c r="O46" s="18">
        <v>0</v>
      </c>
      <c r="P46" s="18">
        <f t="shared" si="14"/>
        <v>11.736799999999999</v>
      </c>
      <c r="Q46" s="4">
        <f t="shared" si="12"/>
        <v>46.731999999999999</v>
      </c>
      <c r="R46" s="4"/>
      <c r="S46" s="18"/>
      <c r="T46" s="18">
        <f t="shared" si="15"/>
        <v>10</v>
      </c>
      <c r="U46" s="18">
        <f t="shared" si="16"/>
        <v>6.0183354917865177</v>
      </c>
      <c r="V46" s="18">
        <v>9.7254000000000005</v>
      </c>
      <c r="W46" s="18">
        <v>11.366199999999999</v>
      </c>
      <c r="X46" s="18">
        <v>13.247999999999999</v>
      </c>
      <c r="Y46" s="18">
        <v>12.7006</v>
      </c>
      <c r="Z46" s="18">
        <v>11.255000000000001</v>
      </c>
      <c r="AA46" s="18">
        <v>10.4352</v>
      </c>
      <c r="AB46" s="18">
        <v>13.279</v>
      </c>
      <c r="AC46" s="18">
        <v>13.277799999999999</v>
      </c>
      <c r="AD46" s="18">
        <v>9.7221999999999991</v>
      </c>
      <c r="AE46" s="18">
        <v>12.444599999999999</v>
      </c>
      <c r="AF46" s="18"/>
      <c r="AG46" s="18">
        <f t="shared" si="11"/>
        <v>46.731999999999999</v>
      </c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</row>
    <row r="47" spans="1:50" x14ac:dyDescent="0.35">
      <c r="A47" s="18" t="s">
        <v>92</v>
      </c>
      <c r="B47" s="18" t="s">
        <v>37</v>
      </c>
      <c r="C47" s="18">
        <v>56.664999999999999</v>
      </c>
      <c r="D47" s="18">
        <v>250.39099999999999</v>
      </c>
      <c r="E47" s="18">
        <v>100.392</v>
      </c>
      <c r="F47" s="18">
        <v>166.452</v>
      </c>
      <c r="G47" s="7">
        <v>1</v>
      </c>
      <c r="H47" s="18">
        <v>50</v>
      </c>
      <c r="I47" s="18" t="s">
        <v>38</v>
      </c>
      <c r="J47" s="18"/>
      <c r="K47" s="18">
        <v>96.1</v>
      </c>
      <c r="L47" s="18">
        <f t="shared" si="13"/>
        <v>4.2920000000000016</v>
      </c>
      <c r="M47" s="18"/>
      <c r="N47" s="18"/>
      <c r="O47" s="18">
        <v>0</v>
      </c>
      <c r="P47" s="18">
        <f t="shared" si="14"/>
        <v>20.078399999999998</v>
      </c>
      <c r="Q47" s="4">
        <f t="shared" si="12"/>
        <v>34.331999999999994</v>
      </c>
      <c r="R47" s="4"/>
      <c r="S47" s="18"/>
      <c r="T47" s="18">
        <f t="shared" si="15"/>
        <v>10</v>
      </c>
      <c r="U47" s="18">
        <f t="shared" si="16"/>
        <v>8.2901027970356207</v>
      </c>
      <c r="V47" s="18">
        <v>16.3994</v>
      </c>
      <c r="W47" s="18">
        <v>15.2242</v>
      </c>
      <c r="X47" s="18">
        <v>21.303799999999999</v>
      </c>
      <c r="Y47" s="18">
        <v>23.063400000000001</v>
      </c>
      <c r="Z47" s="18">
        <v>19.0032</v>
      </c>
      <c r="AA47" s="18">
        <v>15.209</v>
      </c>
      <c r="AB47" s="18">
        <v>15.7982</v>
      </c>
      <c r="AC47" s="18">
        <v>18.751999999999999</v>
      </c>
      <c r="AD47" s="18">
        <v>20.532800000000002</v>
      </c>
      <c r="AE47" s="18">
        <v>22.670200000000001</v>
      </c>
      <c r="AF47" s="18"/>
      <c r="AG47" s="18">
        <f t="shared" si="11"/>
        <v>34.331999999999994</v>
      </c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</row>
    <row r="48" spans="1:50" x14ac:dyDescent="0.35">
      <c r="A48" s="18" t="s">
        <v>93</v>
      </c>
      <c r="B48" s="18" t="s">
        <v>37</v>
      </c>
      <c r="C48" s="18">
        <v>84.968999999999994</v>
      </c>
      <c r="D48" s="18">
        <v>103.86499999999999</v>
      </c>
      <c r="E48" s="18">
        <v>78.088999999999999</v>
      </c>
      <c r="F48" s="18">
        <v>72.433999999999997</v>
      </c>
      <c r="G48" s="7">
        <v>1</v>
      </c>
      <c r="H48" s="18">
        <v>40</v>
      </c>
      <c r="I48" s="18" t="s">
        <v>38</v>
      </c>
      <c r="J48" s="18"/>
      <c r="K48" s="18">
        <v>72.099999999999994</v>
      </c>
      <c r="L48" s="18">
        <f t="shared" si="13"/>
        <v>5.9890000000000043</v>
      </c>
      <c r="M48" s="18"/>
      <c r="N48" s="18"/>
      <c r="O48" s="18">
        <v>77.022199999999998</v>
      </c>
      <c r="P48" s="18">
        <f t="shared" si="14"/>
        <v>15.617799999999999</v>
      </c>
      <c r="Q48" s="4">
        <f t="shared" si="12"/>
        <v>6.7218000000000018</v>
      </c>
      <c r="R48" s="4"/>
      <c r="S48" s="18"/>
      <c r="T48" s="18">
        <f t="shared" si="15"/>
        <v>10</v>
      </c>
      <c r="U48" s="18">
        <f t="shared" si="16"/>
        <v>9.5696064746635248</v>
      </c>
      <c r="V48" s="18">
        <v>18.523199999999999</v>
      </c>
      <c r="W48" s="18">
        <v>15.9954</v>
      </c>
      <c r="X48" s="18">
        <v>10.985200000000001</v>
      </c>
      <c r="Y48" s="18">
        <v>8.6029999999999998</v>
      </c>
      <c r="Z48" s="18">
        <v>17.61</v>
      </c>
      <c r="AA48" s="18">
        <v>19.991</v>
      </c>
      <c r="AB48" s="18">
        <v>8.8412000000000006</v>
      </c>
      <c r="AC48" s="18">
        <v>9.3593999999999991</v>
      </c>
      <c r="AD48" s="18">
        <v>15.241</v>
      </c>
      <c r="AE48" s="18">
        <v>13.869400000000001</v>
      </c>
      <c r="AF48" s="18"/>
      <c r="AG48" s="18">
        <f t="shared" si="11"/>
        <v>6.7218000000000018</v>
      </c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</row>
    <row r="49" spans="1:50" x14ac:dyDescent="0.35">
      <c r="A49" s="18" t="s">
        <v>94</v>
      </c>
      <c r="B49" s="18" t="s">
        <v>45</v>
      </c>
      <c r="C49" s="18">
        <v>8</v>
      </c>
      <c r="D49" s="18">
        <v>342</v>
      </c>
      <c r="E49" s="18">
        <v>88</v>
      </c>
      <c r="F49" s="18">
        <v>230</v>
      </c>
      <c r="G49" s="7">
        <v>0.45</v>
      </c>
      <c r="H49" s="18">
        <v>50</v>
      </c>
      <c r="I49" s="18" t="s">
        <v>38</v>
      </c>
      <c r="J49" s="18"/>
      <c r="K49" s="18">
        <v>109</v>
      </c>
      <c r="L49" s="18">
        <f t="shared" si="13"/>
        <v>-21</v>
      </c>
      <c r="M49" s="18"/>
      <c r="N49" s="18"/>
      <c r="O49" s="18">
        <v>0</v>
      </c>
      <c r="P49" s="18">
        <f t="shared" si="14"/>
        <v>17.600000000000001</v>
      </c>
      <c r="Q49" s="4"/>
      <c r="R49" s="4"/>
      <c r="S49" s="18"/>
      <c r="T49" s="18">
        <f t="shared" si="15"/>
        <v>13.068181818181817</v>
      </c>
      <c r="U49" s="18">
        <f t="shared" si="16"/>
        <v>13.068181818181817</v>
      </c>
      <c r="V49" s="18">
        <v>25.8</v>
      </c>
      <c r="W49" s="18">
        <v>24</v>
      </c>
      <c r="X49" s="18">
        <v>17.2</v>
      </c>
      <c r="Y49" s="18">
        <v>16.8</v>
      </c>
      <c r="Z49" s="18">
        <v>17.399999999999999</v>
      </c>
      <c r="AA49" s="18">
        <v>19.600000000000001</v>
      </c>
      <c r="AB49" s="18">
        <v>16.2</v>
      </c>
      <c r="AC49" s="18">
        <v>19.2</v>
      </c>
      <c r="AD49" s="18">
        <v>15.2</v>
      </c>
      <c r="AE49" s="18">
        <v>13.6</v>
      </c>
      <c r="AF49" s="18"/>
      <c r="AG49" s="18">
        <f t="shared" si="11"/>
        <v>0</v>
      </c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</row>
    <row r="50" spans="1:50" x14ac:dyDescent="0.35">
      <c r="A50" s="9" t="s">
        <v>95</v>
      </c>
      <c r="B50" s="18" t="s">
        <v>37</v>
      </c>
      <c r="C50" s="18"/>
      <c r="D50" s="18"/>
      <c r="E50" s="18"/>
      <c r="F50" s="18"/>
      <c r="G50" s="7">
        <v>1</v>
      </c>
      <c r="H50" s="18">
        <v>40</v>
      </c>
      <c r="I50" s="18" t="s">
        <v>38</v>
      </c>
      <c r="J50" s="18"/>
      <c r="K50" s="18"/>
      <c r="L50" s="18">
        <f t="shared" si="13"/>
        <v>0</v>
      </c>
      <c r="M50" s="18"/>
      <c r="N50" s="18"/>
      <c r="O50" s="9"/>
      <c r="P50" s="18">
        <f t="shared" si="14"/>
        <v>0</v>
      </c>
      <c r="Q50" s="16">
        <v>4</v>
      </c>
      <c r="R50" s="4"/>
      <c r="S50" s="18"/>
      <c r="T50" s="18" t="e">
        <f t="shared" si="15"/>
        <v>#DIV/0!</v>
      </c>
      <c r="U50" s="18" t="e">
        <f t="shared" si="16"/>
        <v>#DIV/0!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9" t="s">
        <v>96</v>
      </c>
      <c r="AG50" s="18">
        <f t="shared" si="11"/>
        <v>4</v>
      </c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</row>
    <row r="51" spans="1:50" x14ac:dyDescent="0.35">
      <c r="A51" s="18" t="s">
        <v>97</v>
      </c>
      <c r="B51" s="18" t="s">
        <v>45</v>
      </c>
      <c r="C51" s="18">
        <v>7</v>
      </c>
      <c r="D51" s="18">
        <v>126</v>
      </c>
      <c r="E51" s="18">
        <v>27</v>
      </c>
      <c r="F51" s="18">
        <v>51</v>
      </c>
      <c r="G51" s="7">
        <v>0.4</v>
      </c>
      <c r="H51" s="18">
        <v>40</v>
      </c>
      <c r="I51" s="18" t="s">
        <v>38</v>
      </c>
      <c r="J51" s="18"/>
      <c r="K51" s="18">
        <v>39</v>
      </c>
      <c r="L51" s="18">
        <f t="shared" si="13"/>
        <v>-12</v>
      </c>
      <c r="M51" s="18"/>
      <c r="N51" s="18"/>
      <c r="O51" s="18">
        <v>30.200000000000021</v>
      </c>
      <c r="P51" s="18">
        <f t="shared" si="14"/>
        <v>5.4</v>
      </c>
      <c r="Q51" s="4"/>
      <c r="R51" s="4"/>
      <c r="S51" s="18"/>
      <c r="T51" s="18">
        <f t="shared" si="15"/>
        <v>15.03703703703704</v>
      </c>
      <c r="U51" s="18">
        <f t="shared" si="16"/>
        <v>15.03703703703704</v>
      </c>
      <c r="V51" s="18">
        <v>9.8000000000000007</v>
      </c>
      <c r="W51" s="18">
        <v>8.4</v>
      </c>
      <c r="X51" s="18">
        <v>6.8</v>
      </c>
      <c r="Y51" s="18">
        <v>9.6</v>
      </c>
      <c r="Z51" s="18">
        <v>9.6</v>
      </c>
      <c r="AA51" s="18">
        <v>9</v>
      </c>
      <c r="AB51" s="18">
        <v>8</v>
      </c>
      <c r="AC51" s="18">
        <v>11.2</v>
      </c>
      <c r="AD51" s="18">
        <v>9.8000000000000007</v>
      </c>
      <c r="AE51" s="18">
        <v>8</v>
      </c>
      <c r="AF51" s="18" t="s">
        <v>98</v>
      </c>
      <c r="AG51" s="18">
        <f t="shared" si="11"/>
        <v>0</v>
      </c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</row>
    <row r="52" spans="1:50" x14ac:dyDescent="0.35">
      <c r="A52" s="18" t="s">
        <v>99</v>
      </c>
      <c r="B52" s="18" t="s">
        <v>45</v>
      </c>
      <c r="C52" s="18">
        <v>14</v>
      </c>
      <c r="D52" s="18">
        <v>78</v>
      </c>
      <c r="E52" s="18">
        <v>35</v>
      </c>
      <c r="F52" s="18">
        <v>37</v>
      </c>
      <c r="G52" s="7">
        <v>0.4</v>
      </c>
      <c r="H52" s="18">
        <v>40</v>
      </c>
      <c r="I52" s="18" t="s">
        <v>38</v>
      </c>
      <c r="J52" s="18"/>
      <c r="K52" s="18">
        <v>42</v>
      </c>
      <c r="L52" s="18">
        <f t="shared" si="13"/>
        <v>-7</v>
      </c>
      <c r="M52" s="18"/>
      <c r="N52" s="18"/>
      <c r="O52" s="18">
        <v>31</v>
      </c>
      <c r="P52" s="18">
        <f t="shared" si="14"/>
        <v>7</v>
      </c>
      <c r="Q52" s="4">
        <v>8</v>
      </c>
      <c r="R52" s="4"/>
      <c r="S52" s="18"/>
      <c r="T52" s="18">
        <f t="shared" si="15"/>
        <v>10.857142857142858</v>
      </c>
      <c r="U52" s="18">
        <f t="shared" si="16"/>
        <v>9.7142857142857135</v>
      </c>
      <c r="V52" s="18">
        <v>9</v>
      </c>
      <c r="W52" s="18">
        <v>7.4</v>
      </c>
      <c r="X52" s="18">
        <v>4.5999999999999996</v>
      </c>
      <c r="Y52" s="18">
        <v>9.1999999999999993</v>
      </c>
      <c r="Z52" s="18">
        <v>9</v>
      </c>
      <c r="AA52" s="18">
        <v>10</v>
      </c>
      <c r="AB52" s="18">
        <v>7.6</v>
      </c>
      <c r="AC52" s="18">
        <v>7</v>
      </c>
      <c r="AD52" s="18">
        <v>8</v>
      </c>
      <c r="AE52" s="18">
        <v>14.8</v>
      </c>
      <c r="AF52" s="18"/>
      <c r="AG52" s="18">
        <f t="shared" si="11"/>
        <v>3.2</v>
      </c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</row>
    <row r="53" spans="1:50" x14ac:dyDescent="0.35">
      <c r="A53" s="13" t="s">
        <v>100</v>
      </c>
      <c r="B53" s="13" t="s">
        <v>37</v>
      </c>
      <c r="C53" s="13"/>
      <c r="D53" s="13"/>
      <c r="E53" s="13"/>
      <c r="F53" s="13"/>
      <c r="G53" s="14">
        <v>0</v>
      </c>
      <c r="H53" s="13">
        <v>50</v>
      </c>
      <c r="I53" s="13" t="s">
        <v>38</v>
      </c>
      <c r="J53" s="13"/>
      <c r="K53" s="13"/>
      <c r="L53" s="13">
        <f t="shared" si="13"/>
        <v>0</v>
      </c>
      <c r="M53" s="13"/>
      <c r="N53" s="13"/>
      <c r="O53" s="13">
        <v>0</v>
      </c>
      <c r="P53" s="13">
        <f t="shared" si="14"/>
        <v>0</v>
      </c>
      <c r="Q53" s="15"/>
      <c r="R53" s="15"/>
      <c r="S53" s="13"/>
      <c r="T53" s="13" t="e">
        <f t="shared" si="15"/>
        <v>#DIV/0!</v>
      </c>
      <c r="U53" s="13" t="e">
        <f t="shared" si="16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 t="s">
        <v>68</v>
      </c>
      <c r="AG53" s="13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</row>
    <row r="54" spans="1:50" x14ac:dyDescent="0.35">
      <c r="A54" s="18" t="s">
        <v>101</v>
      </c>
      <c r="B54" s="18" t="s">
        <v>37</v>
      </c>
      <c r="C54" s="18">
        <v>92.331999999999994</v>
      </c>
      <c r="D54" s="18">
        <v>224.39</v>
      </c>
      <c r="E54" s="18">
        <v>92.227000000000004</v>
      </c>
      <c r="F54" s="18">
        <v>158.39699999999999</v>
      </c>
      <c r="G54" s="7">
        <v>1</v>
      </c>
      <c r="H54" s="18">
        <v>50</v>
      </c>
      <c r="I54" s="18" t="s">
        <v>38</v>
      </c>
      <c r="J54" s="18"/>
      <c r="K54" s="18">
        <v>91</v>
      </c>
      <c r="L54" s="18">
        <f t="shared" si="13"/>
        <v>1.2270000000000039</v>
      </c>
      <c r="M54" s="18"/>
      <c r="N54" s="18"/>
      <c r="O54" s="18">
        <v>0</v>
      </c>
      <c r="P54" s="18">
        <f t="shared" si="14"/>
        <v>18.445399999999999</v>
      </c>
      <c r="Q54" s="4">
        <f t="shared" ref="Q54:Q59" si="17">10*P54-O54-F54</f>
        <v>26.057000000000016</v>
      </c>
      <c r="R54" s="4"/>
      <c r="S54" s="18"/>
      <c r="T54" s="18">
        <f t="shared" si="15"/>
        <v>10</v>
      </c>
      <c r="U54" s="18">
        <f t="shared" si="16"/>
        <v>8.5873442701161267</v>
      </c>
      <c r="V54" s="18">
        <v>16.2944</v>
      </c>
      <c r="W54" s="18">
        <v>16.5564</v>
      </c>
      <c r="X54" s="18">
        <v>23.510400000000001</v>
      </c>
      <c r="Y54" s="18">
        <v>21.7468</v>
      </c>
      <c r="Z54" s="18">
        <v>11.3584</v>
      </c>
      <c r="AA54" s="18">
        <v>13.098599999999999</v>
      </c>
      <c r="AB54" s="18">
        <v>28.563600000000001</v>
      </c>
      <c r="AC54" s="18">
        <v>28.557400000000001</v>
      </c>
      <c r="AD54" s="18">
        <v>15.7332</v>
      </c>
      <c r="AE54" s="18">
        <v>17.851800000000001</v>
      </c>
      <c r="AF54" s="18"/>
      <c r="AG54" s="18">
        <f t="shared" ref="AG54:AG61" si="18">G54*Q54</f>
        <v>26.057000000000016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</row>
    <row r="55" spans="1:50" x14ac:dyDescent="0.35">
      <c r="A55" s="18" t="s">
        <v>102</v>
      </c>
      <c r="B55" s="18" t="s">
        <v>37</v>
      </c>
      <c r="C55" s="18">
        <v>117.464</v>
      </c>
      <c r="D55" s="18">
        <v>64</v>
      </c>
      <c r="E55" s="18">
        <v>32.817999999999998</v>
      </c>
      <c r="F55" s="18">
        <v>83.201999999999998</v>
      </c>
      <c r="G55" s="7">
        <v>1</v>
      </c>
      <c r="H55" s="18">
        <v>50</v>
      </c>
      <c r="I55" s="18" t="s">
        <v>38</v>
      </c>
      <c r="J55" s="18"/>
      <c r="K55" s="18">
        <v>31</v>
      </c>
      <c r="L55" s="18">
        <f t="shared" si="13"/>
        <v>1.8179999999999978</v>
      </c>
      <c r="M55" s="18"/>
      <c r="N55" s="18"/>
      <c r="O55" s="18">
        <v>0</v>
      </c>
      <c r="P55" s="18">
        <f t="shared" si="14"/>
        <v>6.5635999999999992</v>
      </c>
      <c r="Q55" s="4"/>
      <c r="R55" s="4"/>
      <c r="S55" s="18"/>
      <c r="T55" s="18">
        <f t="shared" si="15"/>
        <v>12.676275214821136</v>
      </c>
      <c r="U55" s="18">
        <f t="shared" si="16"/>
        <v>12.676275214821136</v>
      </c>
      <c r="V55" s="18">
        <v>4.5438000000000001</v>
      </c>
      <c r="W55" s="18">
        <v>4.8192000000000004</v>
      </c>
      <c r="X55" s="18">
        <v>0.1986</v>
      </c>
      <c r="Y55" s="18">
        <v>0.46779999999999999</v>
      </c>
      <c r="Z55" s="18">
        <v>11.9254</v>
      </c>
      <c r="AA55" s="18">
        <v>11.926399999999999</v>
      </c>
      <c r="AB55" s="18">
        <v>3.8144</v>
      </c>
      <c r="AC55" s="18">
        <v>4.0781999999999998</v>
      </c>
      <c r="AD55" s="18">
        <v>4.9003999999999994</v>
      </c>
      <c r="AE55" s="18">
        <v>7.9111999999999991</v>
      </c>
      <c r="AF55" s="20" t="s">
        <v>43</v>
      </c>
      <c r="AG55" s="18">
        <f t="shared" si="18"/>
        <v>0</v>
      </c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</row>
    <row r="56" spans="1:50" x14ac:dyDescent="0.35">
      <c r="A56" s="18" t="s">
        <v>103</v>
      </c>
      <c r="B56" s="18" t="s">
        <v>45</v>
      </c>
      <c r="C56" s="18">
        <v>26</v>
      </c>
      <c r="D56" s="18">
        <v>252</v>
      </c>
      <c r="E56" s="18">
        <v>71</v>
      </c>
      <c r="F56" s="18">
        <v>170</v>
      </c>
      <c r="G56" s="7">
        <v>0.4</v>
      </c>
      <c r="H56" s="18">
        <v>50</v>
      </c>
      <c r="I56" s="18" t="s">
        <v>38</v>
      </c>
      <c r="J56" s="18"/>
      <c r="K56" s="18">
        <v>109</v>
      </c>
      <c r="L56" s="18">
        <f t="shared" si="13"/>
        <v>-38</v>
      </c>
      <c r="M56" s="18"/>
      <c r="N56" s="18"/>
      <c r="O56" s="18">
        <v>0</v>
      </c>
      <c r="P56" s="18">
        <f t="shared" si="14"/>
        <v>14.2</v>
      </c>
      <c r="Q56" s="4"/>
      <c r="R56" s="4"/>
      <c r="S56" s="18"/>
      <c r="T56" s="18">
        <f t="shared" si="15"/>
        <v>11.971830985915494</v>
      </c>
      <c r="U56" s="18">
        <f t="shared" si="16"/>
        <v>11.971830985915494</v>
      </c>
      <c r="V56" s="18">
        <v>18.399999999999999</v>
      </c>
      <c r="W56" s="18">
        <v>18</v>
      </c>
      <c r="X56" s="18">
        <v>13.2</v>
      </c>
      <c r="Y56" s="18">
        <v>13.6</v>
      </c>
      <c r="Z56" s="18">
        <v>14.8</v>
      </c>
      <c r="AA56" s="18">
        <v>16</v>
      </c>
      <c r="AB56" s="18">
        <v>11.8</v>
      </c>
      <c r="AC56" s="18">
        <v>14</v>
      </c>
      <c r="AD56" s="18">
        <v>15.8</v>
      </c>
      <c r="AE56" s="18">
        <v>11.6</v>
      </c>
      <c r="AF56" s="18"/>
      <c r="AG56" s="18">
        <f t="shared" si="18"/>
        <v>0</v>
      </c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</row>
    <row r="57" spans="1:50" x14ac:dyDescent="0.35">
      <c r="A57" s="18" t="s">
        <v>104</v>
      </c>
      <c r="B57" s="18" t="s">
        <v>45</v>
      </c>
      <c r="C57" s="18"/>
      <c r="D57" s="18">
        <v>1732</v>
      </c>
      <c r="E57" s="18">
        <v>489</v>
      </c>
      <c r="F57" s="18">
        <v>793</v>
      </c>
      <c r="G57" s="7">
        <v>0.4</v>
      </c>
      <c r="H57" s="18">
        <v>40</v>
      </c>
      <c r="I57" s="18" t="s">
        <v>38</v>
      </c>
      <c r="J57" s="18"/>
      <c r="K57" s="18">
        <v>495</v>
      </c>
      <c r="L57" s="18">
        <f t="shared" si="13"/>
        <v>-6</v>
      </c>
      <c r="M57" s="18"/>
      <c r="N57" s="18"/>
      <c r="O57" s="18">
        <v>16.919999999999849</v>
      </c>
      <c r="P57" s="18">
        <f t="shared" si="14"/>
        <v>97.8</v>
      </c>
      <c r="Q57" s="4">
        <f t="shared" si="17"/>
        <v>168.08000000000015</v>
      </c>
      <c r="R57" s="4"/>
      <c r="S57" s="18"/>
      <c r="T57" s="18">
        <f t="shared" si="15"/>
        <v>10</v>
      </c>
      <c r="U57" s="18">
        <f t="shared" si="16"/>
        <v>8.2813905930470337</v>
      </c>
      <c r="V57" s="18">
        <v>112.2</v>
      </c>
      <c r="W57" s="18">
        <v>108.4</v>
      </c>
      <c r="X57" s="18">
        <v>96.8</v>
      </c>
      <c r="Y57" s="18">
        <v>97</v>
      </c>
      <c r="Z57" s="18">
        <v>83.4</v>
      </c>
      <c r="AA57" s="18">
        <v>92.6</v>
      </c>
      <c r="AB57" s="18">
        <v>86</v>
      </c>
      <c r="AC57" s="18">
        <v>81.2</v>
      </c>
      <c r="AD57" s="18">
        <v>73</v>
      </c>
      <c r="AE57" s="18">
        <v>77.2</v>
      </c>
      <c r="AF57" s="18"/>
      <c r="AG57" s="18">
        <f t="shared" si="18"/>
        <v>67.23200000000007</v>
      </c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</row>
    <row r="58" spans="1:50" x14ac:dyDescent="0.35">
      <c r="A58" s="18" t="s">
        <v>105</v>
      </c>
      <c r="B58" s="18" t="s">
        <v>45</v>
      </c>
      <c r="C58" s="18">
        <v>143</v>
      </c>
      <c r="D58" s="18">
        <v>842</v>
      </c>
      <c r="E58" s="18">
        <v>350</v>
      </c>
      <c r="F58" s="18">
        <v>491</v>
      </c>
      <c r="G58" s="7">
        <v>0.4</v>
      </c>
      <c r="H58" s="18">
        <v>40</v>
      </c>
      <c r="I58" s="18" t="s">
        <v>38</v>
      </c>
      <c r="J58" s="18"/>
      <c r="K58" s="18">
        <v>382</v>
      </c>
      <c r="L58" s="18">
        <f t="shared" si="13"/>
        <v>-32</v>
      </c>
      <c r="M58" s="18"/>
      <c r="N58" s="18"/>
      <c r="O58" s="18">
        <v>138.08000000000021</v>
      </c>
      <c r="P58" s="18">
        <f t="shared" si="14"/>
        <v>70</v>
      </c>
      <c r="Q58" s="4">
        <f t="shared" si="17"/>
        <v>70.919999999999845</v>
      </c>
      <c r="R58" s="4"/>
      <c r="S58" s="18"/>
      <c r="T58" s="18">
        <f t="shared" si="15"/>
        <v>10</v>
      </c>
      <c r="U58" s="18">
        <f t="shared" si="16"/>
        <v>8.9868571428571453</v>
      </c>
      <c r="V58" s="18">
        <v>79.400000000000006</v>
      </c>
      <c r="W58" s="18">
        <v>70.400000000000006</v>
      </c>
      <c r="X58" s="18">
        <v>60.2</v>
      </c>
      <c r="Y58" s="18">
        <v>62.6</v>
      </c>
      <c r="Z58" s="18">
        <v>65.8</v>
      </c>
      <c r="AA58" s="18">
        <v>71.2</v>
      </c>
      <c r="AB58" s="18">
        <v>56.2</v>
      </c>
      <c r="AC58" s="18">
        <v>56.6</v>
      </c>
      <c r="AD58" s="18">
        <v>55.2</v>
      </c>
      <c r="AE58" s="18">
        <v>58.8</v>
      </c>
      <c r="AF58" s="18" t="s">
        <v>41</v>
      </c>
      <c r="AG58" s="18">
        <f t="shared" si="18"/>
        <v>28.367999999999938</v>
      </c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</row>
    <row r="59" spans="1:50" x14ac:dyDescent="0.35">
      <c r="A59" s="18" t="s">
        <v>106</v>
      </c>
      <c r="B59" s="18" t="s">
        <v>37</v>
      </c>
      <c r="C59" s="18">
        <v>32.103000000000002</v>
      </c>
      <c r="D59" s="18">
        <v>436.87599999999998</v>
      </c>
      <c r="E59" s="18">
        <v>166.53100000000001</v>
      </c>
      <c r="F59" s="18">
        <v>208.23699999999999</v>
      </c>
      <c r="G59" s="7">
        <v>1</v>
      </c>
      <c r="H59" s="18">
        <v>40</v>
      </c>
      <c r="I59" s="18" t="s">
        <v>38</v>
      </c>
      <c r="J59" s="18"/>
      <c r="K59" s="18">
        <v>142</v>
      </c>
      <c r="L59" s="18">
        <f t="shared" si="13"/>
        <v>24.531000000000006</v>
      </c>
      <c r="M59" s="18"/>
      <c r="N59" s="18"/>
      <c r="O59" s="18">
        <v>20.62114000000005</v>
      </c>
      <c r="P59" s="18">
        <f t="shared" si="14"/>
        <v>33.306200000000004</v>
      </c>
      <c r="Q59" s="4">
        <f t="shared" si="17"/>
        <v>104.20385999999999</v>
      </c>
      <c r="R59" s="4"/>
      <c r="S59" s="18"/>
      <c r="T59" s="18">
        <f t="shared" si="15"/>
        <v>10</v>
      </c>
      <c r="U59" s="18">
        <f t="shared" si="16"/>
        <v>6.8713374686995223</v>
      </c>
      <c r="V59" s="18">
        <v>32.575000000000003</v>
      </c>
      <c r="W59" s="18">
        <v>30.8566</v>
      </c>
      <c r="X59" s="18">
        <v>25.562000000000001</v>
      </c>
      <c r="Y59" s="18">
        <v>25.343</v>
      </c>
      <c r="Z59" s="18">
        <v>25.587599999999998</v>
      </c>
      <c r="AA59" s="18">
        <v>25.957799999999999</v>
      </c>
      <c r="AB59" s="18">
        <v>24.865600000000001</v>
      </c>
      <c r="AC59" s="18">
        <v>26.4374</v>
      </c>
      <c r="AD59" s="18">
        <v>21.9694</v>
      </c>
      <c r="AE59" s="18">
        <v>21.752600000000001</v>
      </c>
      <c r="AF59" s="18"/>
      <c r="AG59" s="18">
        <f t="shared" si="18"/>
        <v>104.20385999999999</v>
      </c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</row>
    <row r="60" spans="1:50" x14ac:dyDescent="0.35">
      <c r="A60" s="18" t="s">
        <v>107</v>
      </c>
      <c r="B60" s="18" t="s">
        <v>37</v>
      </c>
      <c r="C60" s="18">
        <v>5.1929999999999996</v>
      </c>
      <c r="D60" s="18">
        <v>286.40199999999999</v>
      </c>
      <c r="E60" s="18">
        <v>164.24700000000001</v>
      </c>
      <c r="F60" s="18">
        <v>56.902999999999999</v>
      </c>
      <c r="G60" s="7">
        <v>1</v>
      </c>
      <c r="H60" s="18">
        <v>40</v>
      </c>
      <c r="I60" s="18" t="s">
        <v>38</v>
      </c>
      <c r="J60" s="18"/>
      <c r="K60" s="18">
        <v>158.35</v>
      </c>
      <c r="L60" s="18">
        <f t="shared" si="13"/>
        <v>5.8970000000000198</v>
      </c>
      <c r="M60" s="18"/>
      <c r="N60" s="18"/>
      <c r="O60" s="18">
        <v>34.090799999999973</v>
      </c>
      <c r="P60" s="18">
        <f t="shared" si="14"/>
        <v>32.849400000000003</v>
      </c>
      <c r="Q60" s="4">
        <f>9*P60-O60-F60</f>
        <v>204.65080000000003</v>
      </c>
      <c r="R60" s="4"/>
      <c r="S60" s="18"/>
      <c r="T60" s="18">
        <f t="shared" si="15"/>
        <v>8.9999999999999982</v>
      </c>
      <c r="U60" s="18">
        <f t="shared" si="16"/>
        <v>2.7700292851619803</v>
      </c>
      <c r="V60" s="18">
        <v>21.049800000000001</v>
      </c>
      <c r="W60" s="18">
        <v>19.351400000000002</v>
      </c>
      <c r="X60" s="18">
        <v>27.0578</v>
      </c>
      <c r="Y60" s="18">
        <v>26.180199999999999</v>
      </c>
      <c r="Z60" s="18">
        <v>18.331199999999999</v>
      </c>
      <c r="AA60" s="18">
        <v>16.622399999999999</v>
      </c>
      <c r="AB60" s="18">
        <v>27.387</v>
      </c>
      <c r="AC60" s="18">
        <v>29.857399999999998</v>
      </c>
      <c r="AD60" s="18">
        <v>19.6768</v>
      </c>
      <c r="AE60" s="18">
        <v>20.927199999999999</v>
      </c>
      <c r="AF60" s="18"/>
      <c r="AG60" s="18">
        <f t="shared" si="18"/>
        <v>204.65080000000003</v>
      </c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</row>
    <row r="61" spans="1:50" x14ac:dyDescent="0.35">
      <c r="A61" s="18" t="s">
        <v>108</v>
      </c>
      <c r="B61" s="18" t="s">
        <v>37</v>
      </c>
      <c r="C61" s="18">
        <v>19.736000000000001</v>
      </c>
      <c r="D61" s="18">
        <v>680.31799999999998</v>
      </c>
      <c r="E61" s="18">
        <v>169.999</v>
      </c>
      <c r="F61" s="18">
        <v>310.42</v>
      </c>
      <c r="G61" s="7">
        <v>1</v>
      </c>
      <c r="H61" s="18">
        <v>40</v>
      </c>
      <c r="I61" s="18" t="s">
        <v>38</v>
      </c>
      <c r="J61" s="18"/>
      <c r="K61" s="18">
        <v>160.44999999999999</v>
      </c>
      <c r="L61" s="18">
        <f t="shared" si="13"/>
        <v>9.5490000000000066</v>
      </c>
      <c r="M61" s="18"/>
      <c r="N61" s="18"/>
      <c r="O61" s="18">
        <v>27.942780000000141</v>
      </c>
      <c r="P61" s="18">
        <f t="shared" si="14"/>
        <v>33.9998</v>
      </c>
      <c r="Q61" s="4"/>
      <c r="R61" s="4"/>
      <c r="S61" s="18"/>
      <c r="T61" s="18">
        <f t="shared" si="15"/>
        <v>9.9519050112059535</v>
      </c>
      <c r="U61" s="18">
        <f t="shared" si="16"/>
        <v>9.9519050112059535</v>
      </c>
      <c r="V61" s="18">
        <v>44.077599999999997</v>
      </c>
      <c r="W61" s="18">
        <v>42.079799999999999</v>
      </c>
      <c r="X61" s="18">
        <v>43.863</v>
      </c>
      <c r="Y61" s="18">
        <v>42.684600000000003</v>
      </c>
      <c r="Z61" s="18">
        <v>35.678199999999997</v>
      </c>
      <c r="AA61" s="18">
        <v>30.345600000000001</v>
      </c>
      <c r="AB61" s="18">
        <v>31.746400000000001</v>
      </c>
      <c r="AC61" s="18">
        <v>39.3322</v>
      </c>
      <c r="AD61" s="18">
        <v>28.088200000000001</v>
      </c>
      <c r="AE61" s="18">
        <v>24.577000000000002</v>
      </c>
      <c r="AF61" s="18"/>
      <c r="AG61" s="18">
        <f t="shared" si="18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</row>
    <row r="62" spans="1:50" x14ac:dyDescent="0.35">
      <c r="A62" s="13" t="s">
        <v>109</v>
      </c>
      <c r="B62" s="13" t="s">
        <v>37</v>
      </c>
      <c r="C62" s="13"/>
      <c r="D62" s="13"/>
      <c r="E62" s="13"/>
      <c r="F62" s="13"/>
      <c r="G62" s="14">
        <v>0</v>
      </c>
      <c r="H62" s="13">
        <v>30</v>
      </c>
      <c r="I62" s="13" t="s">
        <v>38</v>
      </c>
      <c r="J62" s="13"/>
      <c r="K62" s="13"/>
      <c r="L62" s="13">
        <f t="shared" si="13"/>
        <v>0</v>
      </c>
      <c r="M62" s="13"/>
      <c r="N62" s="13"/>
      <c r="O62" s="13">
        <v>0</v>
      </c>
      <c r="P62" s="13">
        <f t="shared" si="14"/>
        <v>0</v>
      </c>
      <c r="Q62" s="15"/>
      <c r="R62" s="15"/>
      <c r="S62" s="13"/>
      <c r="T62" s="13" t="e">
        <f t="shared" si="15"/>
        <v>#DIV/0!</v>
      </c>
      <c r="U62" s="13" t="e">
        <f t="shared" si="1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68</v>
      </c>
      <c r="AG62" s="13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</row>
    <row r="63" spans="1:50" x14ac:dyDescent="0.35">
      <c r="A63" s="13" t="s">
        <v>110</v>
      </c>
      <c r="B63" s="13" t="s">
        <v>45</v>
      </c>
      <c r="C63" s="13"/>
      <c r="D63" s="13"/>
      <c r="E63" s="13"/>
      <c r="F63" s="13"/>
      <c r="G63" s="14">
        <v>0</v>
      </c>
      <c r="H63" s="13">
        <v>60</v>
      </c>
      <c r="I63" s="13" t="s">
        <v>38</v>
      </c>
      <c r="J63" s="13"/>
      <c r="K63" s="13"/>
      <c r="L63" s="13">
        <f t="shared" si="13"/>
        <v>0</v>
      </c>
      <c r="M63" s="13"/>
      <c r="N63" s="13"/>
      <c r="O63" s="13">
        <v>0</v>
      </c>
      <c r="P63" s="13">
        <f t="shared" si="14"/>
        <v>0</v>
      </c>
      <c r="Q63" s="15"/>
      <c r="R63" s="15"/>
      <c r="S63" s="13"/>
      <c r="T63" s="13" t="e">
        <f t="shared" si="15"/>
        <v>#DIV/0!</v>
      </c>
      <c r="U63" s="13" t="e">
        <f t="shared" si="16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 t="s">
        <v>68</v>
      </c>
      <c r="AG63" s="13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</row>
    <row r="64" spans="1:50" x14ac:dyDescent="0.35">
      <c r="A64" s="13" t="s">
        <v>111</v>
      </c>
      <c r="B64" s="13" t="s">
        <v>45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/>
      <c r="L64" s="13">
        <f t="shared" si="13"/>
        <v>0</v>
      </c>
      <c r="M64" s="13"/>
      <c r="N64" s="13"/>
      <c r="O64" s="13">
        <v>0</v>
      </c>
      <c r="P64" s="13">
        <f t="shared" si="14"/>
        <v>0</v>
      </c>
      <c r="Q64" s="15"/>
      <c r="R64" s="15"/>
      <c r="S64" s="13"/>
      <c r="T64" s="13" t="e">
        <f t="shared" si="15"/>
        <v>#DIV/0!</v>
      </c>
      <c r="U64" s="13" t="e">
        <f t="shared" si="1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68</v>
      </c>
      <c r="AG64" s="13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</row>
    <row r="65" spans="1:50" x14ac:dyDescent="0.35">
      <c r="A65" s="18" t="s">
        <v>112</v>
      </c>
      <c r="B65" s="18" t="s">
        <v>45</v>
      </c>
      <c r="C65" s="18">
        <v>75</v>
      </c>
      <c r="D65" s="18">
        <v>104</v>
      </c>
      <c r="E65" s="18">
        <v>38</v>
      </c>
      <c r="F65" s="18">
        <v>97</v>
      </c>
      <c r="G65" s="7">
        <v>0.37</v>
      </c>
      <c r="H65" s="18">
        <v>50</v>
      </c>
      <c r="I65" s="18" t="s">
        <v>38</v>
      </c>
      <c r="J65" s="18"/>
      <c r="K65" s="18">
        <v>40</v>
      </c>
      <c r="L65" s="18">
        <f t="shared" si="13"/>
        <v>-2</v>
      </c>
      <c r="M65" s="18"/>
      <c r="N65" s="18"/>
      <c r="O65" s="18">
        <v>5.4000000000000057</v>
      </c>
      <c r="P65" s="18">
        <f t="shared" si="14"/>
        <v>7.6</v>
      </c>
      <c r="Q65" s="4"/>
      <c r="R65" s="4"/>
      <c r="S65" s="18"/>
      <c r="T65" s="18">
        <f t="shared" si="15"/>
        <v>13.473684210526317</v>
      </c>
      <c r="U65" s="18">
        <f t="shared" si="16"/>
        <v>13.473684210526317</v>
      </c>
      <c r="V65" s="18">
        <v>11.4</v>
      </c>
      <c r="W65" s="18">
        <v>11</v>
      </c>
      <c r="X65" s="18">
        <v>5</v>
      </c>
      <c r="Y65" s="18">
        <v>5.2</v>
      </c>
      <c r="Z65" s="18">
        <v>12.2</v>
      </c>
      <c r="AA65" s="18">
        <v>12.6</v>
      </c>
      <c r="AB65" s="18">
        <v>4.2</v>
      </c>
      <c r="AC65" s="18">
        <v>3.2</v>
      </c>
      <c r="AD65" s="18">
        <v>6</v>
      </c>
      <c r="AE65" s="18">
        <v>10</v>
      </c>
      <c r="AF65" s="18" t="s">
        <v>41</v>
      </c>
      <c r="AG65" s="18">
        <f>G65*Q65</f>
        <v>0</v>
      </c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</row>
    <row r="66" spans="1:50" x14ac:dyDescent="0.35">
      <c r="A66" s="13" t="s">
        <v>113</v>
      </c>
      <c r="B66" s="13" t="s">
        <v>45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/>
      <c r="L66" s="13">
        <f t="shared" si="13"/>
        <v>0</v>
      </c>
      <c r="M66" s="13"/>
      <c r="N66" s="13"/>
      <c r="O66" s="13">
        <v>0</v>
      </c>
      <c r="P66" s="13">
        <f t="shared" si="14"/>
        <v>0</v>
      </c>
      <c r="Q66" s="15"/>
      <c r="R66" s="15"/>
      <c r="S66" s="13"/>
      <c r="T66" s="13" t="e">
        <f t="shared" si="15"/>
        <v>#DIV/0!</v>
      </c>
      <c r="U66" s="13" t="e">
        <f t="shared" si="1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68</v>
      </c>
      <c r="AG66" s="13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</row>
    <row r="67" spans="1:50" x14ac:dyDescent="0.35">
      <c r="A67" s="13" t="s">
        <v>114</v>
      </c>
      <c r="B67" s="13" t="s">
        <v>45</v>
      </c>
      <c r="C67" s="13"/>
      <c r="D67" s="13"/>
      <c r="E67" s="13"/>
      <c r="F67" s="13"/>
      <c r="G67" s="14">
        <v>0</v>
      </c>
      <c r="H67" s="13">
        <v>55</v>
      </c>
      <c r="I67" s="13" t="s">
        <v>38</v>
      </c>
      <c r="J67" s="13"/>
      <c r="K67" s="13"/>
      <c r="L67" s="13">
        <f t="shared" si="13"/>
        <v>0</v>
      </c>
      <c r="M67" s="13"/>
      <c r="N67" s="13"/>
      <c r="O67" s="13">
        <v>0</v>
      </c>
      <c r="P67" s="13">
        <f t="shared" si="14"/>
        <v>0</v>
      </c>
      <c r="Q67" s="15"/>
      <c r="R67" s="15"/>
      <c r="S67" s="13"/>
      <c r="T67" s="13" t="e">
        <f t="shared" si="15"/>
        <v>#DIV/0!</v>
      </c>
      <c r="U67" s="13" t="e">
        <f t="shared" si="1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68</v>
      </c>
      <c r="AG67" s="13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</row>
    <row r="68" spans="1:50" x14ac:dyDescent="0.35">
      <c r="A68" s="13" t="s">
        <v>115</v>
      </c>
      <c r="B68" s="13" t="s">
        <v>45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/>
      <c r="L68" s="13">
        <f t="shared" si="13"/>
        <v>0</v>
      </c>
      <c r="M68" s="13"/>
      <c r="N68" s="13"/>
      <c r="O68" s="13">
        <v>0</v>
      </c>
      <c r="P68" s="13">
        <f t="shared" si="14"/>
        <v>0</v>
      </c>
      <c r="Q68" s="15"/>
      <c r="R68" s="15"/>
      <c r="S68" s="13"/>
      <c r="T68" s="13" t="e">
        <f t="shared" si="15"/>
        <v>#DIV/0!</v>
      </c>
      <c r="U68" s="13" t="e">
        <f t="shared" si="1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68</v>
      </c>
      <c r="AG68" s="13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</row>
    <row r="69" spans="1:50" x14ac:dyDescent="0.35">
      <c r="A69" s="18" t="s">
        <v>116</v>
      </c>
      <c r="B69" s="18" t="s">
        <v>45</v>
      </c>
      <c r="C69" s="18">
        <v>45</v>
      </c>
      <c r="D69" s="18">
        <v>64</v>
      </c>
      <c r="E69" s="18">
        <v>67</v>
      </c>
      <c r="F69" s="18">
        <v>1</v>
      </c>
      <c r="G69" s="7">
        <v>0.4</v>
      </c>
      <c r="H69" s="18">
        <v>50</v>
      </c>
      <c r="I69" s="18" t="s">
        <v>38</v>
      </c>
      <c r="J69" s="18"/>
      <c r="K69" s="18">
        <v>74</v>
      </c>
      <c r="L69" s="18">
        <f t="shared" si="13"/>
        <v>-7</v>
      </c>
      <c r="M69" s="18"/>
      <c r="N69" s="18"/>
      <c r="O69" s="18">
        <v>15.19999999999999</v>
      </c>
      <c r="P69" s="18">
        <f t="shared" si="14"/>
        <v>13.4</v>
      </c>
      <c r="Q69" s="4">
        <f>7*P69-O69-F69</f>
        <v>77.600000000000009</v>
      </c>
      <c r="R69" s="4"/>
      <c r="S69" s="18"/>
      <c r="T69" s="18">
        <f t="shared" si="15"/>
        <v>7</v>
      </c>
      <c r="U69" s="18">
        <f t="shared" si="16"/>
        <v>1.2089552238805961</v>
      </c>
      <c r="V69" s="18">
        <v>8.1999999999999993</v>
      </c>
      <c r="W69" s="18">
        <v>7.6</v>
      </c>
      <c r="X69" s="18">
        <v>9</v>
      </c>
      <c r="Y69" s="18">
        <v>11.4</v>
      </c>
      <c r="Z69" s="18">
        <v>10.8</v>
      </c>
      <c r="AA69" s="18">
        <v>8.6</v>
      </c>
      <c r="AB69" s="18">
        <v>9.8000000000000007</v>
      </c>
      <c r="AC69" s="18">
        <v>10.4</v>
      </c>
      <c r="AD69" s="18">
        <v>8.4</v>
      </c>
      <c r="AE69" s="18">
        <v>10.4</v>
      </c>
      <c r="AF69" s="18"/>
      <c r="AG69" s="18">
        <f>G69*Q69</f>
        <v>31.040000000000006</v>
      </c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</row>
    <row r="70" spans="1:50" x14ac:dyDescent="0.35">
      <c r="A70" s="13" t="s">
        <v>117</v>
      </c>
      <c r="B70" s="13" t="s">
        <v>45</v>
      </c>
      <c r="C70" s="13"/>
      <c r="D70" s="13"/>
      <c r="E70" s="13"/>
      <c r="F70" s="13"/>
      <c r="G70" s="14">
        <v>0</v>
      </c>
      <c r="H70" s="13">
        <v>55</v>
      </c>
      <c r="I70" s="13" t="s">
        <v>38</v>
      </c>
      <c r="J70" s="13"/>
      <c r="K70" s="13"/>
      <c r="L70" s="13">
        <f t="shared" ref="L70:L95" si="19">E70-K70</f>
        <v>0</v>
      </c>
      <c r="M70" s="13"/>
      <c r="N70" s="13"/>
      <c r="O70" s="13">
        <v>0</v>
      </c>
      <c r="P70" s="13">
        <f t="shared" ref="P70:P95" si="20">E70/5</f>
        <v>0</v>
      </c>
      <c r="Q70" s="15"/>
      <c r="R70" s="15"/>
      <c r="S70" s="13"/>
      <c r="T70" s="13" t="e">
        <f t="shared" ref="T70:T95" si="21">(F70+O70+Q70)/P70</f>
        <v>#DIV/0!</v>
      </c>
      <c r="U70" s="13" t="e">
        <f t="shared" ref="U70:U95" si="22">(F70+O70)/P70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68</v>
      </c>
      <c r="AG70" s="13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</row>
    <row r="71" spans="1:50" x14ac:dyDescent="0.35">
      <c r="A71" s="13" t="s">
        <v>118</v>
      </c>
      <c r="B71" s="13" t="s">
        <v>37</v>
      </c>
      <c r="C71" s="13"/>
      <c r="D71" s="13"/>
      <c r="E71" s="13"/>
      <c r="F71" s="13"/>
      <c r="G71" s="14">
        <v>0</v>
      </c>
      <c r="H71" s="13">
        <v>55</v>
      </c>
      <c r="I71" s="13" t="s">
        <v>38</v>
      </c>
      <c r="J71" s="13"/>
      <c r="K71" s="13"/>
      <c r="L71" s="13">
        <f t="shared" si="19"/>
        <v>0</v>
      </c>
      <c r="M71" s="13"/>
      <c r="N71" s="13"/>
      <c r="O71" s="13">
        <v>0</v>
      </c>
      <c r="P71" s="13">
        <f t="shared" si="20"/>
        <v>0</v>
      </c>
      <c r="Q71" s="15"/>
      <c r="R71" s="15"/>
      <c r="S71" s="13"/>
      <c r="T71" s="13" t="e">
        <f t="shared" si="21"/>
        <v>#DIV/0!</v>
      </c>
      <c r="U71" s="13" t="e">
        <f t="shared" si="22"/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119</v>
      </c>
      <c r="AG71" s="13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</row>
    <row r="72" spans="1:50" x14ac:dyDescent="0.35">
      <c r="A72" s="13" t="s">
        <v>120</v>
      </c>
      <c r="B72" s="13" t="s">
        <v>45</v>
      </c>
      <c r="C72" s="13"/>
      <c r="D72" s="13"/>
      <c r="E72" s="13"/>
      <c r="F72" s="13"/>
      <c r="G72" s="14">
        <v>0</v>
      </c>
      <c r="H72" s="13">
        <v>40</v>
      </c>
      <c r="I72" s="13" t="s">
        <v>38</v>
      </c>
      <c r="J72" s="13"/>
      <c r="K72" s="13"/>
      <c r="L72" s="13">
        <f t="shared" si="19"/>
        <v>0</v>
      </c>
      <c r="M72" s="13"/>
      <c r="N72" s="13"/>
      <c r="O72" s="13">
        <v>0</v>
      </c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121</v>
      </c>
      <c r="AG72" s="13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</row>
    <row r="73" spans="1:50" x14ac:dyDescent="0.35">
      <c r="A73" s="18" t="s">
        <v>122</v>
      </c>
      <c r="B73" s="18" t="s">
        <v>45</v>
      </c>
      <c r="C73" s="18">
        <v>17</v>
      </c>
      <c r="D73" s="18">
        <v>34</v>
      </c>
      <c r="E73" s="18">
        <v>14</v>
      </c>
      <c r="F73" s="18">
        <v>17</v>
      </c>
      <c r="G73" s="7">
        <v>0.2</v>
      </c>
      <c r="H73" s="18">
        <v>35</v>
      </c>
      <c r="I73" s="18" t="s">
        <v>38</v>
      </c>
      <c r="J73" s="18"/>
      <c r="K73" s="18">
        <v>18</v>
      </c>
      <c r="L73" s="18">
        <f t="shared" si="19"/>
        <v>-4</v>
      </c>
      <c r="M73" s="18"/>
      <c r="N73" s="18"/>
      <c r="O73" s="18">
        <v>0</v>
      </c>
      <c r="P73" s="18">
        <f t="shared" si="20"/>
        <v>2.8</v>
      </c>
      <c r="Q73" s="4">
        <f t="shared" ref="Q73:Q75" si="23">10*P73-O73-F73</f>
        <v>11</v>
      </c>
      <c r="R73" s="4"/>
      <c r="S73" s="18"/>
      <c r="T73" s="18">
        <f t="shared" si="21"/>
        <v>10</v>
      </c>
      <c r="U73" s="18">
        <f t="shared" si="22"/>
        <v>6.0714285714285721</v>
      </c>
      <c r="V73" s="18">
        <v>2.2000000000000002</v>
      </c>
      <c r="W73" s="18">
        <v>2.4</v>
      </c>
      <c r="X73" s="18">
        <v>3.6</v>
      </c>
      <c r="Y73" s="18">
        <v>4.8</v>
      </c>
      <c r="Z73" s="18">
        <v>1</v>
      </c>
      <c r="AA73" s="18">
        <v>0.4</v>
      </c>
      <c r="AB73" s="18">
        <v>3.8</v>
      </c>
      <c r="AC73" s="18">
        <v>2.6</v>
      </c>
      <c r="AD73" s="18">
        <v>0.2</v>
      </c>
      <c r="AE73" s="18">
        <v>2.6</v>
      </c>
      <c r="AF73" s="21" t="s">
        <v>151</v>
      </c>
      <c r="AG73" s="18">
        <f t="shared" ref="AG73:AG79" si="24">G73*Q73</f>
        <v>2.2000000000000002</v>
      </c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</row>
    <row r="74" spans="1:50" x14ac:dyDescent="0.35">
      <c r="A74" s="18" t="s">
        <v>123</v>
      </c>
      <c r="B74" s="18" t="s">
        <v>37</v>
      </c>
      <c r="C74" s="18">
        <v>-7.2629999999999999</v>
      </c>
      <c r="D74" s="18">
        <v>321.56700000000001</v>
      </c>
      <c r="E74" s="18">
        <v>74.111000000000004</v>
      </c>
      <c r="F74" s="18">
        <v>158.26900000000001</v>
      </c>
      <c r="G74" s="7">
        <v>1</v>
      </c>
      <c r="H74" s="18">
        <v>60</v>
      </c>
      <c r="I74" s="18" t="s">
        <v>38</v>
      </c>
      <c r="J74" s="18"/>
      <c r="K74" s="18">
        <v>72.748000000000005</v>
      </c>
      <c r="L74" s="18">
        <f t="shared" si="19"/>
        <v>1.3629999999999995</v>
      </c>
      <c r="M74" s="18"/>
      <c r="N74" s="18"/>
      <c r="O74" s="18">
        <v>0</v>
      </c>
      <c r="P74" s="18">
        <f t="shared" si="20"/>
        <v>14.8222</v>
      </c>
      <c r="Q74" s="4"/>
      <c r="R74" s="4"/>
      <c r="S74" s="18"/>
      <c r="T74" s="18">
        <f t="shared" si="21"/>
        <v>10.677834599452174</v>
      </c>
      <c r="U74" s="18">
        <f t="shared" si="22"/>
        <v>10.677834599452174</v>
      </c>
      <c r="V74" s="18">
        <v>13.954000000000001</v>
      </c>
      <c r="W74" s="18">
        <v>15.6648</v>
      </c>
      <c r="X74" s="18">
        <v>16.487200000000001</v>
      </c>
      <c r="Y74" s="18">
        <v>14.770799999999999</v>
      </c>
      <c r="Z74" s="18">
        <v>11.957800000000001</v>
      </c>
      <c r="AA74" s="18">
        <v>14.3202</v>
      </c>
      <c r="AB74" s="18">
        <v>13.1988</v>
      </c>
      <c r="AC74" s="18">
        <v>11.8916</v>
      </c>
      <c r="AD74" s="18">
        <v>15.5824</v>
      </c>
      <c r="AE74" s="18">
        <v>14.7104</v>
      </c>
      <c r="AF74" s="18" t="s">
        <v>56</v>
      </c>
      <c r="AG74" s="18">
        <f t="shared" si="24"/>
        <v>0</v>
      </c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</row>
    <row r="75" spans="1:50" x14ac:dyDescent="0.35">
      <c r="A75" s="18" t="s">
        <v>124</v>
      </c>
      <c r="B75" s="18" t="s">
        <v>37</v>
      </c>
      <c r="C75" s="18">
        <v>-392.80799999999999</v>
      </c>
      <c r="D75" s="18">
        <v>1760.0050000000001</v>
      </c>
      <c r="E75" s="18">
        <v>438.31400000000002</v>
      </c>
      <c r="F75" s="18">
        <v>424.43799999999999</v>
      </c>
      <c r="G75" s="7">
        <v>1</v>
      </c>
      <c r="H75" s="18">
        <v>60</v>
      </c>
      <c r="I75" s="18" t="s">
        <v>38</v>
      </c>
      <c r="J75" s="18"/>
      <c r="K75" s="18">
        <v>442.5</v>
      </c>
      <c r="L75" s="18">
        <f t="shared" si="19"/>
        <v>-4.1859999999999786</v>
      </c>
      <c r="M75" s="18"/>
      <c r="N75" s="18"/>
      <c r="O75" s="18">
        <v>130.84100000000001</v>
      </c>
      <c r="P75" s="18">
        <f t="shared" si="20"/>
        <v>87.662800000000004</v>
      </c>
      <c r="Q75" s="4">
        <f t="shared" si="23"/>
        <v>321.34900000000005</v>
      </c>
      <c r="R75" s="22">
        <v>500</v>
      </c>
      <c r="S75" s="23" t="s">
        <v>154</v>
      </c>
      <c r="T75" s="18">
        <f t="shared" si="21"/>
        <v>10</v>
      </c>
      <c r="U75" s="18">
        <f t="shared" si="22"/>
        <v>6.3342603704193792</v>
      </c>
      <c r="V75" s="18">
        <v>76.650999999999996</v>
      </c>
      <c r="W75" s="18">
        <v>71.289000000000001</v>
      </c>
      <c r="X75" s="18">
        <v>86.965999999999994</v>
      </c>
      <c r="Y75" s="18">
        <v>88.463999999999999</v>
      </c>
      <c r="Z75" s="18">
        <v>63.144399999999997</v>
      </c>
      <c r="AA75" s="18">
        <v>79.194400000000002</v>
      </c>
      <c r="AB75" s="18">
        <v>93.617199999999997</v>
      </c>
      <c r="AC75" s="18">
        <v>83.064599999999999</v>
      </c>
      <c r="AD75" s="18">
        <v>93.901199999999989</v>
      </c>
      <c r="AE75" s="18">
        <v>102.6478</v>
      </c>
      <c r="AF75" s="18"/>
      <c r="AG75" s="18">
        <f t="shared" si="24"/>
        <v>321.34900000000005</v>
      </c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</row>
    <row r="76" spans="1:50" x14ac:dyDescent="0.35">
      <c r="A76" s="18" t="s">
        <v>125</v>
      </c>
      <c r="B76" s="18" t="s">
        <v>37</v>
      </c>
      <c r="C76" s="18">
        <v>-413.11599999999999</v>
      </c>
      <c r="D76" s="18">
        <v>1763.7529999999999</v>
      </c>
      <c r="E76" s="18">
        <v>327.05599999999998</v>
      </c>
      <c r="F76" s="18">
        <v>444.65100000000001</v>
      </c>
      <c r="G76" s="7">
        <v>1</v>
      </c>
      <c r="H76" s="18">
        <v>60</v>
      </c>
      <c r="I76" s="18" t="s">
        <v>38</v>
      </c>
      <c r="J76" s="18"/>
      <c r="K76" s="18">
        <v>330</v>
      </c>
      <c r="L76" s="18">
        <f t="shared" si="19"/>
        <v>-2.9440000000000168</v>
      </c>
      <c r="M76" s="18"/>
      <c r="N76" s="18"/>
      <c r="O76" s="18">
        <v>232.14740000000009</v>
      </c>
      <c r="P76" s="18">
        <f t="shared" si="20"/>
        <v>65.411199999999994</v>
      </c>
      <c r="Q76" s="4"/>
      <c r="R76" s="22">
        <v>400</v>
      </c>
      <c r="S76" s="23" t="s">
        <v>154</v>
      </c>
      <c r="T76" s="18">
        <f t="shared" si="21"/>
        <v>10.34682745462551</v>
      </c>
      <c r="U76" s="18">
        <f t="shared" si="22"/>
        <v>10.34682745462551</v>
      </c>
      <c r="V76" s="18">
        <v>71.775800000000004</v>
      </c>
      <c r="W76" s="18">
        <v>62.286800000000007</v>
      </c>
      <c r="X76" s="18">
        <v>61.529000000000003</v>
      </c>
      <c r="Y76" s="18">
        <v>60.712599999999988</v>
      </c>
      <c r="Z76" s="18">
        <v>39.017000000000003</v>
      </c>
      <c r="AA76" s="18">
        <v>54.446800000000003</v>
      </c>
      <c r="AB76" s="18">
        <v>68.75800000000001</v>
      </c>
      <c r="AC76" s="18">
        <v>56.249800000000008</v>
      </c>
      <c r="AD76" s="18">
        <v>55.392399999999988</v>
      </c>
      <c r="AE76" s="18">
        <v>58.919800000000002</v>
      </c>
      <c r="AF76" s="18" t="s">
        <v>59</v>
      </c>
      <c r="AG76" s="18">
        <f t="shared" si="24"/>
        <v>0</v>
      </c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</row>
    <row r="77" spans="1:50" x14ac:dyDescent="0.35">
      <c r="A77" s="18" t="s">
        <v>63</v>
      </c>
      <c r="B77" s="18" t="s">
        <v>37</v>
      </c>
      <c r="C77" s="18">
        <v>493.779</v>
      </c>
      <c r="D77" s="18">
        <v>2275.4899999999998</v>
      </c>
      <c r="E77" s="19">
        <f>737.575+E22</f>
        <v>742.50700000000006</v>
      </c>
      <c r="F77" s="18">
        <v>1274.098</v>
      </c>
      <c r="G77" s="7">
        <v>1</v>
      </c>
      <c r="H77" s="18">
        <v>60</v>
      </c>
      <c r="I77" s="18" t="s">
        <v>38</v>
      </c>
      <c r="J77" s="18"/>
      <c r="K77" s="18">
        <v>749.5</v>
      </c>
      <c r="L77" s="18">
        <f t="shared" si="19"/>
        <v>-6.9929999999999382</v>
      </c>
      <c r="M77" s="18"/>
      <c r="N77" s="18"/>
      <c r="O77" s="18">
        <v>366.45980000000009</v>
      </c>
      <c r="P77" s="18">
        <f t="shared" si="20"/>
        <v>148.50140000000002</v>
      </c>
      <c r="Q77" s="4"/>
      <c r="R77" s="4"/>
      <c r="S77" s="18"/>
      <c r="T77" s="18">
        <f t="shared" si="21"/>
        <v>11.047423121936896</v>
      </c>
      <c r="U77" s="18">
        <f t="shared" si="22"/>
        <v>11.047423121936896</v>
      </c>
      <c r="V77" s="18">
        <v>171.8236</v>
      </c>
      <c r="W77" s="18">
        <v>158.006</v>
      </c>
      <c r="X77" s="18">
        <v>191.08860000000001</v>
      </c>
      <c r="Y77" s="18">
        <v>199.5206</v>
      </c>
      <c r="Z77" s="18">
        <v>185.39080000000001</v>
      </c>
      <c r="AA77" s="18">
        <v>201.12540000000001</v>
      </c>
      <c r="AB77" s="18">
        <v>183.33340000000001</v>
      </c>
      <c r="AC77" s="18">
        <v>170.1602</v>
      </c>
      <c r="AD77" s="18">
        <v>187.15819999999999</v>
      </c>
      <c r="AE77" s="18">
        <v>188.69</v>
      </c>
      <c r="AF77" s="18" t="s">
        <v>56</v>
      </c>
      <c r="AG77" s="18">
        <f t="shared" si="24"/>
        <v>0</v>
      </c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</row>
    <row r="78" spans="1:50" x14ac:dyDescent="0.35">
      <c r="A78" s="18" t="s">
        <v>126</v>
      </c>
      <c r="B78" s="18" t="s">
        <v>37</v>
      </c>
      <c r="C78" s="18">
        <v>14.922000000000001</v>
      </c>
      <c r="D78" s="18">
        <v>16.170000000000002</v>
      </c>
      <c r="E78" s="18"/>
      <c r="F78" s="18">
        <v>14.869</v>
      </c>
      <c r="G78" s="7">
        <v>1</v>
      </c>
      <c r="H78" s="18">
        <v>55</v>
      </c>
      <c r="I78" s="18" t="s">
        <v>38</v>
      </c>
      <c r="J78" s="18"/>
      <c r="K78" s="18"/>
      <c r="L78" s="18">
        <f t="shared" si="19"/>
        <v>0</v>
      </c>
      <c r="M78" s="18"/>
      <c r="N78" s="18"/>
      <c r="O78" s="18">
        <v>0</v>
      </c>
      <c r="P78" s="18">
        <f t="shared" si="20"/>
        <v>0</v>
      </c>
      <c r="Q78" s="4"/>
      <c r="R78" s="4"/>
      <c r="S78" s="18"/>
      <c r="T78" s="18" t="e">
        <f t="shared" si="21"/>
        <v>#DIV/0!</v>
      </c>
      <c r="U78" s="18" t="e">
        <f t="shared" si="22"/>
        <v>#DIV/0!</v>
      </c>
      <c r="V78" s="18">
        <v>0.54</v>
      </c>
      <c r="W78" s="18">
        <v>0.54</v>
      </c>
      <c r="X78" s="18">
        <v>1.0844</v>
      </c>
      <c r="Y78" s="18">
        <v>1.0844</v>
      </c>
      <c r="Z78" s="18">
        <v>0.18240000000000001</v>
      </c>
      <c r="AA78" s="18">
        <v>0.45319999999999999</v>
      </c>
      <c r="AB78" s="18">
        <v>0.27079999999999999</v>
      </c>
      <c r="AC78" s="18">
        <v>0.2702</v>
      </c>
      <c r="AD78" s="18">
        <v>0.80899999999999994</v>
      </c>
      <c r="AE78" s="18">
        <v>0.53879999999999995</v>
      </c>
      <c r="AF78" s="17" t="s">
        <v>149</v>
      </c>
      <c r="AG78" s="18">
        <f t="shared" si="24"/>
        <v>0</v>
      </c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</row>
    <row r="79" spans="1:50" x14ac:dyDescent="0.35">
      <c r="A79" s="18" t="s">
        <v>127</v>
      </c>
      <c r="B79" s="18" t="s">
        <v>37</v>
      </c>
      <c r="C79" s="18">
        <v>1.34</v>
      </c>
      <c r="D79" s="18">
        <v>32.185000000000002</v>
      </c>
      <c r="E79" s="18">
        <v>1.345</v>
      </c>
      <c r="F79" s="18">
        <v>21.45</v>
      </c>
      <c r="G79" s="7">
        <v>1</v>
      </c>
      <c r="H79" s="18">
        <v>55</v>
      </c>
      <c r="I79" s="18" t="s">
        <v>38</v>
      </c>
      <c r="J79" s="18"/>
      <c r="K79" s="18">
        <v>1.3</v>
      </c>
      <c r="L79" s="18">
        <f t="shared" si="19"/>
        <v>4.4999999999999929E-2</v>
      </c>
      <c r="M79" s="18"/>
      <c r="N79" s="18"/>
      <c r="O79" s="18">
        <v>0</v>
      </c>
      <c r="P79" s="18">
        <f t="shared" si="20"/>
        <v>0.26900000000000002</v>
      </c>
      <c r="Q79" s="4"/>
      <c r="R79" s="4"/>
      <c r="S79" s="18"/>
      <c r="T79" s="18">
        <f t="shared" si="21"/>
        <v>79.739776951672852</v>
      </c>
      <c r="U79" s="18">
        <f t="shared" si="22"/>
        <v>79.739776951672852</v>
      </c>
      <c r="V79" s="18">
        <v>0.27800000000000002</v>
      </c>
      <c r="W79" s="18">
        <v>0.2782</v>
      </c>
      <c r="X79" s="18">
        <v>1.8817999999999999</v>
      </c>
      <c r="Y79" s="18">
        <v>1.6126</v>
      </c>
      <c r="Z79" s="18">
        <v>0.54120000000000001</v>
      </c>
      <c r="AA79" s="18">
        <v>0.80899999999999994</v>
      </c>
      <c r="AB79" s="18">
        <v>0.26779999999999998</v>
      </c>
      <c r="AC79" s="18">
        <v>0.26679999999999998</v>
      </c>
      <c r="AD79" s="18">
        <v>1.0658000000000001</v>
      </c>
      <c r="AE79" s="18">
        <v>0.79900000000000004</v>
      </c>
      <c r="AF79" s="18" t="s">
        <v>128</v>
      </c>
      <c r="AG79" s="18">
        <f t="shared" si="24"/>
        <v>0</v>
      </c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</row>
    <row r="80" spans="1:50" x14ac:dyDescent="0.35">
      <c r="A80" s="13" t="s">
        <v>129</v>
      </c>
      <c r="B80" s="13" t="s">
        <v>37</v>
      </c>
      <c r="C80" s="13"/>
      <c r="D80" s="13"/>
      <c r="E80" s="13"/>
      <c r="F80" s="13"/>
      <c r="G80" s="14">
        <v>0</v>
      </c>
      <c r="H80" s="13">
        <v>55</v>
      </c>
      <c r="I80" s="13" t="s">
        <v>38</v>
      </c>
      <c r="J80" s="13"/>
      <c r="K80" s="13"/>
      <c r="L80" s="13">
        <f t="shared" si="19"/>
        <v>0</v>
      </c>
      <c r="M80" s="13"/>
      <c r="N80" s="13"/>
      <c r="O80" s="13">
        <v>0</v>
      </c>
      <c r="P80" s="13">
        <f t="shared" si="20"/>
        <v>0</v>
      </c>
      <c r="Q80" s="15"/>
      <c r="R80" s="15"/>
      <c r="S80" s="13"/>
      <c r="T80" s="13" t="e">
        <f t="shared" si="21"/>
        <v>#DIV/0!</v>
      </c>
      <c r="U80" s="13" t="e">
        <f t="shared" si="22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 t="s">
        <v>130</v>
      </c>
      <c r="AG80" s="13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</row>
    <row r="81" spans="1:50" x14ac:dyDescent="0.35">
      <c r="A81" s="13" t="s">
        <v>131</v>
      </c>
      <c r="B81" s="13" t="s">
        <v>37</v>
      </c>
      <c r="C81" s="13"/>
      <c r="D81" s="13"/>
      <c r="E81" s="13"/>
      <c r="F81" s="13"/>
      <c r="G81" s="14">
        <v>0</v>
      </c>
      <c r="H81" s="13">
        <v>60</v>
      </c>
      <c r="I81" s="13" t="s">
        <v>38</v>
      </c>
      <c r="J81" s="13"/>
      <c r="K81" s="13"/>
      <c r="L81" s="13">
        <f t="shared" si="19"/>
        <v>0</v>
      </c>
      <c r="M81" s="13"/>
      <c r="N81" s="13"/>
      <c r="O81" s="13">
        <v>0</v>
      </c>
      <c r="P81" s="13">
        <f t="shared" si="20"/>
        <v>0</v>
      </c>
      <c r="Q81" s="15"/>
      <c r="R81" s="15"/>
      <c r="S81" s="13"/>
      <c r="T81" s="13" t="e">
        <f t="shared" si="21"/>
        <v>#DIV/0!</v>
      </c>
      <c r="U81" s="13" t="e">
        <f t="shared" si="22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 t="s">
        <v>68</v>
      </c>
      <c r="AG81" s="13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</row>
    <row r="82" spans="1:50" x14ac:dyDescent="0.35">
      <c r="A82" s="18" t="s">
        <v>132</v>
      </c>
      <c r="B82" s="18" t="s">
        <v>45</v>
      </c>
      <c r="C82" s="18"/>
      <c r="D82" s="18">
        <v>24</v>
      </c>
      <c r="E82" s="18">
        <v>-7</v>
      </c>
      <c r="F82" s="18">
        <v>22</v>
      </c>
      <c r="G82" s="7">
        <v>0.3</v>
      </c>
      <c r="H82" s="18">
        <v>40</v>
      </c>
      <c r="I82" s="18" t="s">
        <v>38</v>
      </c>
      <c r="J82" s="18"/>
      <c r="K82" s="18">
        <v>14</v>
      </c>
      <c r="L82" s="18">
        <f t="shared" si="19"/>
        <v>-21</v>
      </c>
      <c r="M82" s="18"/>
      <c r="N82" s="18"/>
      <c r="O82" s="18">
        <v>12.6</v>
      </c>
      <c r="P82" s="18">
        <f t="shared" si="20"/>
        <v>-1.4</v>
      </c>
      <c r="Q82" s="4"/>
      <c r="R82" s="4"/>
      <c r="S82" s="18"/>
      <c r="T82" s="18">
        <f t="shared" si="21"/>
        <v>-24.714285714285715</v>
      </c>
      <c r="U82" s="18">
        <f t="shared" si="22"/>
        <v>-24.714285714285715</v>
      </c>
      <c r="V82" s="18">
        <v>3</v>
      </c>
      <c r="W82" s="18">
        <v>3.4</v>
      </c>
      <c r="X82" s="18">
        <v>1.2</v>
      </c>
      <c r="Y82" s="18">
        <v>1.2</v>
      </c>
      <c r="Z82" s="18">
        <v>1</v>
      </c>
      <c r="AA82" s="18">
        <v>0.8</v>
      </c>
      <c r="AB82" s="18">
        <v>1.2</v>
      </c>
      <c r="AC82" s="18">
        <v>2</v>
      </c>
      <c r="AD82" s="18">
        <v>3.8</v>
      </c>
      <c r="AE82" s="18">
        <v>4.2</v>
      </c>
      <c r="AF82" s="18"/>
      <c r="AG82" s="18">
        <f t="shared" ref="AG82:AG95" si="25">G82*Q82</f>
        <v>0</v>
      </c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</row>
    <row r="83" spans="1:50" x14ac:dyDescent="0.35">
      <c r="A83" s="18" t="s">
        <v>133</v>
      </c>
      <c r="B83" s="18" t="s">
        <v>45</v>
      </c>
      <c r="C83" s="18">
        <v>22</v>
      </c>
      <c r="D83" s="18">
        <v>12</v>
      </c>
      <c r="E83" s="18">
        <v>9</v>
      </c>
      <c r="F83" s="18">
        <v>12</v>
      </c>
      <c r="G83" s="7">
        <v>0.3</v>
      </c>
      <c r="H83" s="18">
        <v>40</v>
      </c>
      <c r="I83" s="18" t="s">
        <v>38</v>
      </c>
      <c r="J83" s="18"/>
      <c r="K83" s="18">
        <v>38</v>
      </c>
      <c r="L83" s="18">
        <f t="shared" si="19"/>
        <v>-29</v>
      </c>
      <c r="M83" s="18"/>
      <c r="N83" s="18"/>
      <c r="O83" s="18">
        <v>13.8</v>
      </c>
      <c r="P83" s="18">
        <f t="shared" si="20"/>
        <v>1.8</v>
      </c>
      <c r="Q83" s="4"/>
      <c r="R83" s="4"/>
      <c r="S83" s="18"/>
      <c r="T83" s="18">
        <f t="shared" si="21"/>
        <v>14.333333333333334</v>
      </c>
      <c r="U83" s="18">
        <f t="shared" si="22"/>
        <v>14.333333333333334</v>
      </c>
      <c r="V83" s="18">
        <v>3.8</v>
      </c>
      <c r="W83" s="18">
        <v>4</v>
      </c>
      <c r="X83" s="18">
        <v>0.6</v>
      </c>
      <c r="Y83" s="18">
        <v>0.8</v>
      </c>
      <c r="Z83" s="18">
        <v>0.8</v>
      </c>
      <c r="AA83" s="18">
        <v>1</v>
      </c>
      <c r="AB83" s="18">
        <v>1.2</v>
      </c>
      <c r="AC83" s="18">
        <v>0.8</v>
      </c>
      <c r="AD83" s="18">
        <v>5.4</v>
      </c>
      <c r="AE83" s="18">
        <v>4.5999999999999996</v>
      </c>
      <c r="AF83" s="18"/>
      <c r="AG83" s="18">
        <f t="shared" si="25"/>
        <v>0</v>
      </c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</row>
    <row r="84" spans="1:50" x14ac:dyDescent="0.35">
      <c r="A84" s="18" t="s">
        <v>134</v>
      </c>
      <c r="B84" s="18" t="s">
        <v>45</v>
      </c>
      <c r="C84" s="18">
        <v>34</v>
      </c>
      <c r="D84" s="18">
        <v>185</v>
      </c>
      <c r="E84" s="18">
        <v>60</v>
      </c>
      <c r="F84" s="18">
        <v>125</v>
      </c>
      <c r="G84" s="7">
        <v>0.3</v>
      </c>
      <c r="H84" s="18">
        <v>40</v>
      </c>
      <c r="I84" s="18" t="s">
        <v>38</v>
      </c>
      <c r="J84" s="18"/>
      <c r="K84" s="18">
        <v>90</v>
      </c>
      <c r="L84" s="18">
        <f t="shared" si="19"/>
        <v>-30</v>
      </c>
      <c r="M84" s="18"/>
      <c r="N84" s="18"/>
      <c r="O84" s="18">
        <v>35.799999999999983</v>
      </c>
      <c r="P84" s="18">
        <f t="shared" si="20"/>
        <v>12</v>
      </c>
      <c r="Q84" s="4"/>
      <c r="R84" s="4"/>
      <c r="S84" s="18"/>
      <c r="T84" s="18">
        <f t="shared" si="21"/>
        <v>13.399999999999999</v>
      </c>
      <c r="U84" s="18">
        <f t="shared" si="22"/>
        <v>13.399999999999999</v>
      </c>
      <c r="V84" s="18">
        <v>18.2</v>
      </c>
      <c r="W84" s="18">
        <v>16.2</v>
      </c>
      <c r="X84" s="18">
        <v>12.2</v>
      </c>
      <c r="Y84" s="18">
        <v>13.4</v>
      </c>
      <c r="Z84" s="18">
        <v>15</v>
      </c>
      <c r="AA84" s="18">
        <v>16</v>
      </c>
      <c r="AB84" s="18">
        <v>14</v>
      </c>
      <c r="AC84" s="18">
        <v>14.8</v>
      </c>
      <c r="AD84" s="18">
        <v>16.399999999999999</v>
      </c>
      <c r="AE84" s="18">
        <v>13.6</v>
      </c>
      <c r="AF84" s="18"/>
      <c r="AG84" s="18">
        <f t="shared" si="25"/>
        <v>0</v>
      </c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</row>
    <row r="85" spans="1:50" x14ac:dyDescent="0.35">
      <c r="A85" s="18" t="s">
        <v>135</v>
      </c>
      <c r="B85" s="18" t="s">
        <v>45</v>
      </c>
      <c r="C85" s="18">
        <v>17</v>
      </c>
      <c r="D85" s="18"/>
      <c r="E85" s="18">
        <v>-3</v>
      </c>
      <c r="F85" s="18">
        <v>17</v>
      </c>
      <c r="G85" s="7">
        <v>0.05</v>
      </c>
      <c r="H85" s="18">
        <v>120</v>
      </c>
      <c r="I85" s="18" t="s">
        <v>38</v>
      </c>
      <c r="J85" s="18"/>
      <c r="K85" s="18"/>
      <c r="L85" s="18">
        <f t="shared" si="19"/>
        <v>-3</v>
      </c>
      <c r="M85" s="18"/>
      <c r="N85" s="18"/>
      <c r="O85" s="18">
        <v>0</v>
      </c>
      <c r="P85" s="18">
        <f t="shared" si="20"/>
        <v>-0.6</v>
      </c>
      <c r="Q85" s="4"/>
      <c r="R85" s="4"/>
      <c r="S85" s="18"/>
      <c r="T85" s="18">
        <f t="shared" si="21"/>
        <v>-28.333333333333336</v>
      </c>
      <c r="U85" s="18">
        <f t="shared" si="22"/>
        <v>-28.333333333333336</v>
      </c>
      <c r="V85" s="18">
        <v>-0.2</v>
      </c>
      <c r="W85" s="18">
        <v>0.4</v>
      </c>
      <c r="X85" s="18">
        <v>-0.2</v>
      </c>
      <c r="Y85" s="18">
        <v>-0.2</v>
      </c>
      <c r="Z85" s="18">
        <v>2.8</v>
      </c>
      <c r="AA85" s="18">
        <v>2.8</v>
      </c>
      <c r="AB85" s="18">
        <v>1.6</v>
      </c>
      <c r="AC85" s="18">
        <v>2.2000000000000002</v>
      </c>
      <c r="AD85" s="18">
        <v>2.8</v>
      </c>
      <c r="AE85" s="18">
        <v>2.2000000000000002</v>
      </c>
      <c r="AF85" s="20" t="s">
        <v>43</v>
      </c>
      <c r="AG85" s="18">
        <f t="shared" si="25"/>
        <v>0</v>
      </c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</row>
    <row r="86" spans="1:50" x14ac:dyDescent="0.35">
      <c r="A86" s="18" t="s">
        <v>136</v>
      </c>
      <c r="B86" s="18" t="s">
        <v>37</v>
      </c>
      <c r="C86" s="18">
        <v>202.798</v>
      </c>
      <c r="D86" s="18">
        <v>1111.55</v>
      </c>
      <c r="E86" s="18">
        <v>443.416</v>
      </c>
      <c r="F86" s="18">
        <v>393.197</v>
      </c>
      <c r="G86" s="7">
        <v>1</v>
      </c>
      <c r="H86" s="18">
        <v>40</v>
      </c>
      <c r="I86" s="18" t="s">
        <v>38</v>
      </c>
      <c r="J86" s="18"/>
      <c r="K86" s="18">
        <v>410.4</v>
      </c>
      <c r="L86" s="18">
        <f t="shared" si="19"/>
        <v>33.01600000000002</v>
      </c>
      <c r="M86" s="18"/>
      <c r="N86" s="18"/>
      <c r="O86" s="18">
        <v>222.29644000000019</v>
      </c>
      <c r="P86" s="18">
        <f t="shared" si="20"/>
        <v>88.683199999999999</v>
      </c>
      <c r="Q86" s="4">
        <f t="shared" ref="Q86:Q91" si="26">10*P86-O86-F86</f>
        <v>271.3385599999998</v>
      </c>
      <c r="R86" s="22">
        <v>400</v>
      </c>
      <c r="S86" s="23" t="s">
        <v>153</v>
      </c>
      <c r="T86" s="18">
        <f t="shared" si="21"/>
        <v>10</v>
      </c>
      <c r="U86" s="18">
        <f t="shared" si="22"/>
        <v>6.9403611958070996</v>
      </c>
      <c r="V86" s="18">
        <v>83.9696</v>
      </c>
      <c r="W86" s="18">
        <v>79.311599999999999</v>
      </c>
      <c r="X86" s="18">
        <v>85.451800000000006</v>
      </c>
      <c r="Y86" s="18">
        <v>82.509199999999993</v>
      </c>
      <c r="Z86" s="18">
        <v>81.730400000000003</v>
      </c>
      <c r="AA86" s="18">
        <v>92.0608</v>
      </c>
      <c r="AB86" s="18">
        <v>71.449399999999997</v>
      </c>
      <c r="AC86" s="18">
        <v>60.8048</v>
      </c>
      <c r="AD86" s="18">
        <v>75.599999999999994</v>
      </c>
      <c r="AE86" s="18">
        <v>78.985199999999992</v>
      </c>
      <c r="AF86" s="18" t="s">
        <v>56</v>
      </c>
      <c r="AG86" s="18">
        <f t="shared" si="25"/>
        <v>271.3385599999998</v>
      </c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</row>
    <row r="87" spans="1:50" x14ac:dyDescent="0.35">
      <c r="A87" s="18" t="s">
        <v>137</v>
      </c>
      <c r="B87" s="18" t="s">
        <v>45</v>
      </c>
      <c r="C87" s="18">
        <v>1</v>
      </c>
      <c r="D87" s="18">
        <v>213</v>
      </c>
      <c r="E87" s="18">
        <v>43</v>
      </c>
      <c r="F87" s="18">
        <v>132</v>
      </c>
      <c r="G87" s="7">
        <v>0.3</v>
      </c>
      <c r="H87" s="18">
        <v>40</v>
      </c>
      <c r="I87" s="18" t="s">
        <v>38</v>
      </c>
      <c r="J87" s="18"/>
      <c r="K87" s="18">
        <v>75</v>
      </c>
      <c r="L87" s="18">
        <f t="shared" si="19"/>
        <v>-32</v>
      </c>
      <c r="M87" s="18"/>
      <c r="N87" s="18"/>
      <c r="O87" s="18">
        <v>16.800000000000011</v>
      </c>
      <c r="P87" s="18">
        <f t="shared" si="20"/>
        <v>8.6</v>
      </c>
      <c r="Q87" s="4"/>
      <c r="R87" s="4"/>
      <c r="S87" s="18"/>
      <c r="T87" s="18">
        <f t="shared" si="21"/>
        <v>17.302325581395351</v>
      </c>
      <c r="U87" s="18">
        <f t="shared" si="22"/>
        <v>17.302325581395351</v>
      </c>
      <c r="V87" s="18">
        <v>17.8</v>
      </c>
      <c r="W87" s="18">
        <v>17.2</v>
      </c>
      <c r="X87" s="18">
        <v>11.8</v>
      </c>
      <c r="Y87" s="18">
        <v>12.4</v>
      </c>
      <c r="Z87" s="18">
        <v>13.6</v>
      </c>
      <c r="AA87" s="18">
        <v>15</v>
      </c>
      <c r="AB87" s="18">
        <v>15.4</v>
      </c>
      <c r="AC87" s="18">
        <v>16.600000000000001</v>
      </c>
      <c r="AD87" s="18">
        <v>19.399999999999999</v>
      </c>
      <c r="AE87" s="18">
        <v>16.8</v>
      </c>
      <c r="AF87" s="18"/>
      <c r="AG87" s="18">
        <f t="shared" si="25"/>
        <v>0</v>
      </c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</row>
    <row r="88" spans="1:50" x14ac:dyDescent="0.35">
      <c r="A88" s="18" t="s">
        <v>138</v>
      </c>
      <c r="B88" s="18" t="s">
        <v>45</v>
      </c>
      <c r="C88" s="18">
        <v>6</v>
      </c>
      <c r="D88" s="18">
        <v>212</v>
      </c>
      <c r="E88" s="18">
        <v>54</v>
      </c>
      <c r="F88" s="18">
        <v>94</v>
      </c>
      <c r="G88" s="7">
        <v>0.3</v>
      </c>
      <c r="H88" s="18">
        <v>40</v>
      </c>
      <c r="I88" s="18" t="s">
        <v>38</v>
      </c>
      <c r="J88" s="18"/>
      <c r="K88" s="18">
        <v>85</v>
      </c>
      <c r="L88" s="18">
        <f t="shared" si="19"/>
        <v>-31</v>
      </c>
      <c r="M88" s="18"/>
      <c r="N88" s="18"/>
      <c r="O88" s="18">
        <v>12.60000000000001</v>
      </c>
      <c r="P88" s="18">
        <f t="shared" si="20"/>
        <v>10.8</v>
      </c>
      <c r="Q88" s="4">
        <v>10</v>
      </c>
      <c r="R88" s="4"/>
      <c r="S88" s="18"/>
      <c r="T88" s="18">
        <f t="shared" si="21"/>
        <v>10.796296296296296</v>
      </c>
      <c r="U88" s="18">
        <f t="shared" si="22"/>
        <v>9.8703703703703702</v>
      </c>
      <c r="V88" s="18">
        <v>14.4</v>
      </c>
      <c r="W88" s="18">
        <v>13.4</v>
      </c>
      <c r="X88" s="18">
        <v>11</v>
      </c>
      <c r="Y88" s="18">
        <v>11.6</v>
      </c>
      <c r="Z88" s="18">
        <v>10.6</v>
      </c>
      <c r="AA88" s="18">
        <v>12</v>
      </c>
      <c r="AB88" s="18">
        <v>13</v>
      </c>
      <c r="AC88" s="18">
        <v>13.8</v>
      </c>
      <c r="AD88" s="18">
        <v>17.600000000000001</v>
      </c>
      <c r="AE88" s="18">
        <v>15.6</v>
      </c>
      <c r="AF88" s="18"/>
      <c r="AG88" s="18">
        <f t="shared" si="25"/>
        <v>3</v>
      </c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</row>
    <row r="89" spans="1:50" x14ac:dyDescent="0.35">
      <c r="A89" s="18" t="s">
        <v>139</v>
      </c>
      <c r="B89" s="18" t="s">
        <v>37</v>
      </c>
      <c r="C89" s="18">
        <v>20.187999999999999</v>
      </c>
      <c r="D89" s="18">
        <v>20.568000000000001</v>
      </c>
      <c r="E89" s="18">
        <v>4.6210000000000004</v>
      </c>
      <c r="F89" s="18">
        <v>29.925999999999998</v>
      </c>
      <c r="G89" s="7">
        <v>1</v>
      </c>
      <c r="H89" s="18">
        <v>45</v>
      </c>
      <c r="I89" s="18" t="s">
        <v>38</v>
      </c>
      <c r="J89" s="18"/>
      <c r="K89" s="18">
        <v>5.2</v>
      </c>
      <c r="L89" s="18">
        <f t="shared" si="19"/>
        <v>-0.57899999999999974</v>
      </c>
      <c r="M89" s="18"/>
      <c r="N89" s="18"/>
      <c r="O89" s="18">
        <v>4</v>
      </c>
      <c r="P89" s="18">
        <f t="shared" si="20"/>
        <v>0.92420000000000013</v>
      </c>
      <c r="Q89" s="4"/>
      <c r="R89" s="4"/>
      <c r="S89" s="18"/>
      <c r="T89" s="18">
        <f t="shared" si="21"/>
        <v>36.70850465267258</v>
      </c>
      <c r="U89" s="18">
        <f t="shared" si="22"/>
        <v>36.70850465267258</v>
      </c>
      <c r="V89" s="18">
        <v>3.334000000000001</v>
      </c>
      <c r="W89" s="18">
        <v>3.4784000000000002</v>
      </c>
      <c r="X89" s="18">
        <v>2.1676000000000002</v>
      </c>
      <c r="Y89" s="18">
        <v>1.897</v>
      </c>
      <c r="Z89" s="18">
        <v>1.2012</v>
      </c>
      <c r="AA89" s="18">
        <v>1.7370000000000001</v>
      </c>
      <c r="AB89" s="18">
        <v>4.3648000000000007</v>
      </c>
      <c r="AC89" s="18">
        <v>3.8206000000000002</v>
      </c>
      <c r="AD89" s="18">
        <v>3.2728000000000002</v>
      </c>
      <c r="AE89" s="18">
        <v>3.0005999999999999</v>
      </c>
      <c r="AF89" s="18" t="s">
        <v>140</v>
      </c>
      <c r="AG89" s="18">
        <f t="shared" si="25"/>
        <v>0</v>
      </c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</row>
    <row r="90" spans="1:50" x14ac:dyDescent="0.35">
      <c r="A90" s="18" t="s">
        <v>141</v>
      </c>
      <c r="B90" s="18" t="s">
        <v>37</v>
      </c>
      <c r="C90" s="18">
        <v>69.947999999999993</v>
      </c>
      <c r="D90" s="18">
        <v>16.131</v>
      </c>
      <c r="E90" s="18">
        <v>12.368</v>
      </c>
      <c r="F90" s="18">
        <v>58.917999999999999</v>
      </c>
      <c r="G90" s="7">
        <v>1</v>
      </c>
      <c r="H90" s="18">
        <v>50</v>
      </c>
      <c r="I90" s="18" t="s">
        <v>38</v>
      </c>
      <c r="J90" s="18"/>
      <c r="K90" s="18">
        <v>11.9</v>
      </c>
      <c r="L90" s="18">
        <f t="shared" si="19"/>
        <v>0.46799999999999997</v>
      </c>
      <c r="M90" s="18"/>
      <c r="N90" s="18"/>
      <c r="O90" s="18">
        <v>0</v>
      </c>
      <c r="P90" s="18">
        <f t="shared" si="20"/>
        <v>2.4736000000000002</v>
      </c>
      <c r="Q90" s="4"/>
      <c r="R90" s="4"/>
      <c r="S90" s="18"/>
      <c r="T90" s="18">
        <f t="shared" si="21"/>
        <v>23.818725743855108</v>
      </c>
      <c r="U90" s="18">
        <f t="shared" si="22"/>
        <v>23.818725743855108</v>
      </c>
      <c r="V90" s="18">
        <v>4.6399999999999997</v>
      </c>
      <c r="W90" s="18">
        <v>4.6399999999999997</v>
      </c>
      <c r="X90" s="18">
        <v>3.8008000000000002</v>
      </c>
      <c r="Y90" s="18">
        <v>4.9079999999999986</v>
      </c>
      <c r="Z90" s="18">
        <v>8.7568000000000001</v>
      </c>
      <c r="AA90" s="18">
        <v>8.1752000000000002</v>
      </c>
      <c r="AB90" s="18">
        <v>2.8488000000000002</v>
      </c>
      <c r="AC90" s="18">
        <v>3.1263999999999998</v>
      </c>
      <c r="AD90" s="18">
        <v>6.4697999999999993</v>
      </c>
      <c r="AE90" s="18">
        <v>6.1246</v>
      </c>
      <c r="AF90" s="20" t="s">
        <v>43</v>
      </c>
      <c r="AG90" s="18">
        <f t="shared" si="25"/>
        <v>0</v>
      </c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</row>
    <row r="91" spans="1:50" x14ac:dyDescent="0.35">
      <c r="A91" s="18" t="s">
        <v>142</v>
      </c>
      <c r="B91" s="18" t="s">
        <v>45</v>
      </c>
      <c r="C91" s="18">
        <v>71</v>
      </c>
      <c r="D91" s="18">
        <v>26</v>
      </c>
      <c r="E91" s="18">
        <v>67</v>
      </c>
      <c r="F91" s="18">
        <v>24</v>
      </c>
      <c r="G91" s="7">
        <v>0.33</v>
      </c>
      <c r="H91" s="18">
        <v>40</v>
      </c>
      <c r="I91" s="18" t="s">
        <v>38</v>
      </c>
      <c r="J91" s="18"/>
      <c r="K91" s="18">
        <v>69</v>
      </c>
      <c r="L91" s="18">
        <f t="shared" si="19"/>
        <v>-2</v>
      </c>
      <c r="M91" s="18"/>
      <c r="N91" s="18"/>
      <c r="O91" s="18">
        <v>50</v>
      </c>
      <c r="P91" s="18">
        <f t="shared" si="20"/>
        <v>13.4</v>
      </c>
      <c r="Q91" s="4">
        <f t="shared" si="26"/>
        <v>60</v>
      </c>
      <c r="R91" s="4"/>
      <c r="S91" s="18"/>
      <c r="T91" s="18">
        <f t="shared" si="21"/>
        <v>10</v>
      </c>
      <c r="U91" s="18">
        <f t="shared" si="22"/>
        <v>5.522388059701492</v>
      </c>
      <c r="V91" s="18">
        <v>11</v>
      </c>
      <c r="W91" s="18">
        <v>9</v>
      </c>
      <c r="X91" s="18">
        <v>6</v>
      </c>
      <c r="Y91" s="18">
        <v>8.4</v>
      </c>
      <c r="Z91" s="18">
        <v>12.8</v>
      </c>
      <c r="AA91" s="18">
        <v>14</v>
      </c>
      <c r="AB91" s="18">
        <v>12.4</v>
      </c>
      <c r="AC91" s="18">
        <v>10</v>
      </c>
      <c r="AD91" s="18">
        <v>13.6</v>
      </c>
      <c r="AE91" s="18">
        <v>14.6</v>
      </c>
      <c r="AF91" s="18"/>
      <c r="AG91" s="18">
        <f t="shared" si="25"/>
        <v>19.8</v>
      </c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</row>
    <row r="92" spans="1:50" x14ac:dyDescent="0.35">
      <c r="A92" s="18" t="s">
        <v>143</v>
      </c>
      <c r="B92" s="18" t="s">
        <v>45</v>
      </c>
      <c r="C92" s="18">
        <v>8</v>
      </c>
      <c r="D92" s="18">
        <v>120</v>
      </c>
      <c r="E92" s="18">
        <v>48</v>
      </c>
      <c r="F92" s="18">
        <v>67</v>
      </c>
      <c r="G92" s="7">
        <v>0.3</v>
      </c>
      <c r="H92" s="18">
        <v>40</v>
      </c>
      <c r="I92" s="18" t="s">
        <v>38</v>
      </c>
      <c r="J92" s="18"/>
      <c r="K92" s="18">
        <v>54</v>
      </c>
      <c r="L92" s="18">
        <f t="shared" si="19"/>
        <v>-6</v>
      </c>
      <c r="M92" s="18"/>
      <c r="N92" s="18"/>
      <c r="O92" s="18">
        <v>42.800000000000011</v>
      </c>
      <c r="P92" s="18">
        <f t="shared" si="20"/>
        <v>9.6</v>
      </c>
      <c r="Q92" s="4"/>
      <c r="R92" s="4"/>
      <c r="S92" s="18"/>
      <c r="T92" s="18">
        <f t="shared" si="21"/>
        <v>11.437500000000002</v>
      </c>
      <c r="U92" s="18">
        <f t="shared" si="22"/>
        <v>11.437500000000002</v>
      </c>
      <c r="V92" s="18">
        <v>13.4</v>
      </c>
      <c r="W92" s="18">
        <v>12</v>
      </c>
      <c r="X92" s="18">
        <v>13.2</v>
      </c>
      <c r="Y92" s="18">
        <v>16</v>
      </c>
      <c r="Z92" s="18">
        <v>11.6</v>
      </c>
      <c r="AA92" s="18">
        <v>13.4</v>
      </c>
      <c r="AB92" s="18">
        <v>11</v>
      </c>
      <c r="AC92" s="18">
        <v>8.6</v>
      </c>
      <c r="AD92" s="18">
        <v>10.6</v>
      </c>
      <c r="AE92" s="18">
        <v>11.6</v>
      </c>
      <c r="AF92" s="18"/>
      <c r="AG92" s="18">
        <f t="shared" si="25"/>
        <v>0</v>
      </c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</row>
    <row r="93" spans="1:50" x14ac:dyDescent="0.35">
      <c r="A93" s="18" t="s">
        <v>144</v>
      </c>
      <c r="B93" s="18" t="s">
        <v>45</v>
      </c>
      <c r="C93" s="18">
        <v>49</v>
      </c>
      <c r="D93" s="18">
        <v>17</v>
      </c>
      <c r="E93" s="18">
        <v>-1</v>
      </c>
      <c r="F93" s="18">
        <v>47</v>
      </c>
      <c r="G93" s="7">
        <v>0.12</v>
      </c>
      <c r="H93" s="18">
        <v>45</v>
      </c>
      <c r="I93" s="18" t="s">
        <v>38</v>
      </c>
      <c r="J93" s="18"/>
      <c r="K93" s="18">
        <v>2</v>
      </c>
      <c r="L93" s="18">
        <f t="shared" si="19"/>
        <v>-3</v>
      </c>
      <c r="M93" s="18"/>
      <c r="N93" s="18"/>
      <c r="O93" s="18">
        <v>0</v>
      </c>
      <c r="P93" s="18">
        <f t="shared" si="20"/>
        <v>-0.2</v>
      </c>
      <c r="Q93" s="4"/>
      <c r="R93" s="4"/>
      <c r="S93" s="18"/>
      <c r="T93" s="18">
        <f t="shared" si="21"/>
        <v>-235</v>
      </c>
      <c r="U93" s="18">
        <f t="shared" si="22"/>
        <v>-235</v>
      </c>
      <c r="V93" s="18">
        <v>1.8</v>
      </c>
      <c r="W93" s="18">
        <v>1.6</v>
      </c>
      <c r="X93" s="18">
        <v>0.4</v>
      </c>
      <c r="Y93" s="18">
        <v>0.4</v>
      </c>
      <c r="Z93" s="18">
        <v>4.2</v>
      </c>
      <c r="AA93" s="18">
        <v>4.5999999999999996</v>
      </c>
      <c r="AB93" s="18">
        <v>2.6</v>
      </c>
      <c r="AC93" s="18">
        <v>0.6</v>
      </c>
      <c r="AD93" s="18">
        <v>-0.2</v>
      </c>
      <c r="AE93" s="18">
        <v>1.4</v>
      </c>
      <c r="AF93" s="20" t="s">
        <v>43</v>
      </c>
      <c r="AG93" s="18">
        <f t="shared" si="25"/>
        <v>0</v>
      </c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</row>
    <row r="94" spans="1:50" x14ac:dyDescent="0.35">
      <c r="A94" s="18" t="s">
        <v>145</v>
      </c>
      <c r="B94" s="18" t="s">
        <v>37</v>
      </c>
      <c r="C94" s="18">
        <v>24.690999999999999</v>
      </c>
      <c r="D94" s="18">
        <v>12.244999999999999</v>
      </c>
      <c r="E94" s="18">
        <v>0.72699999999999998</v>
      </c>
      <c r="F94" s="18">
        <v>24.004999999999999</v>
      </c>
      <c r="G94" s="7">
        <v>1</v>
      </c>
      <c r="H94" s="18">
        <v>180</v>
      </c>
      <c r="I94" s="18" t="s">
        <v>38</v>
      </c>
      <c r="J94" s="18"/>
      <c r="K94" s="18">
        <v>0.68</v>
      </c>
      <c r="L94" s="18">
        <f t="shared" si="19"/>
        <v>4.6999999999999931E-2</v>
      </c>
      <c r="M94" s="18"/>
      <c r="N94" s="18"/>
      <c r="O94" s="18">
        <v>0</v>
      </c>
      <c r="P94" s="18">
        <f t="shared" si="20"/>
        <v>0.1454</v>
      </c>
      <c r="Q94" s="4"/>
      <c r="R94" s="4"/>
      <c r="S94" s="18"/>
      <c r="T94" s="18">
        <f t="shared" si="21"/>
        <v>165.09628610729021</v>
      </c>
      <c r="U94" s="18">
        <f t="shared" si="22"/>
        <v>165.09628610729021</v>
      </c>
      <c r="V94" s="18">
        <v>0.20219999999999999</v>
      </c>
      <c r="W94" s="18">
        <v>0.20219999999999999</v>
      </c>
      <c r="X94" s="18">
        <v>7.1199999999999999E-2</v>
      </c>
      <c r="Y94" s="18">
        <v>7.1199999999999999E-2</v>
      </c>
      <c r="Z94" s="18">
        <v>0.21659999999999999</v>
      </c>
      <c r="AA94" s="18">
        <v>0.43180000000000002</v>
      </c>
      <c r="AB94" s="18">
        <v>0.56140000000000001</v>
      </c>
      <c r="AC94" s="18">
        <v>0.34620000000000001</v>
      </c>
      <c r="AD94" s="18">
        <v>0.42559999999999998</v>
      </c>
      <c r="AE94" s="18">
        <v>0.48559999999999998</v>
      </c>
      <c r="AF94" s="17" t="s">
        <v>150</v>
      </c>
      <c r="AG94" s="18">
        <f t="shared" si="25"/>
        <v>0</v>
      </c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</row>
    <row r="95" spans="1:50" x14ac:dyDescent="0.35">
      <c r="A95" s="18" t="s">
        <v>146</v>
      </c>
      <c r="B95" s="18" t="s">
        <v>37</v>
      </c>
      <c r="C95" s="18"/>
      <c r="D95" s="18"/>
      <c r="E95" s="18"/>
      <c r="F95" s="18"/>
      <c r="G95" s="7">
        <v>1</v>
      </c>
      <c r="H95" s="18">
        <v>60</v>
      </c>
      <c r="I95" s="18" t="s">
        <v>38</v>
      </c>
      <c r="J95" s="18"/>
      <c r="K95" s="18"/>
      <c r="L95" s="18">
        <f t="shared" si="19"/>
        <v>0</v>
      </c>
      <c r="M95" s="18"/>
      <c r="N95" s="18"/>
      <c r="O95" s="18">
        <v>20</v>
      </c>
      <c r="P95" s="18">
        <f t="shared" si="20"/>
        <v>0</v>
      </c>
      <c r="Q95" s="4"/>
      <c r="R95" s="4"/>
      <c r="S95" s="18"/>
      <c r="T95" s="18" t="e">
        <f t="shared" si="21"/>
        <v>#DIV/0!</v>
      </c>
      <c r="U95" s="18" t="e">
        <f t="shared" si="22"/>
        <v>#DIV/0!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 t="s">
        <v>147</v>
      </c>
      <c r="AG95" s="18">
        <f t="shared" si="25"/>
        <v>0</v>
      </c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</row>
    <row r="96" spans="1:50" x14ac:dyDescent="0.35">
      <c r="A96" s="18"/>
      <c r="B96" s="18"/>
      <c r="C96" s="18"/>
      <c r="D96" s="18"/>
      <c r="E96" s="18"/>
      <c r="F96" s="18"/>
      <c r="G96" s="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</row>
    <row r="97" spans="1:50" x14ac:dyDescent="0.3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</row>
    <row r="98" spans="1:50" x14ac:dyDescent="0.3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</row>
    <row r="99" spans="1:50" x14ac:dyDescent="0.3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</row>
    <row r="100" spans="1:50" x14ac:dyDescent="0.3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</row>
    <row r="101" spans="1:50" x14ac:dyDescent="0.3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</row>
    <row r="102" spans="1:50" x14ac:dyDescent="0.3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</row>
    <row r="103" spans="1:50" x14ac:dyDescent="0.3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</row>
    <row r="104" spans="1:50" x14ac:dyDescent="0.3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</row>
    <row r="105" spans="1:50" x14ac:dyDescent="0.3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</row>
    <row r="106" spans="1:50" x14ac:dyDescent="0.3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</row>
    <row r="107" spans="1:50" x14ac:dyDescent="0.3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</row>
    <row r="108" spans="1:50" x14ac:dyDescent="0.3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</row>
    <row r="109" spans="1:50" x14ac:dyDescent="0.3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</row>
    <row r="110" spans="1:50" x14ac:dyDescent="0.3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</row>
    <row r="111" spans="1:50" x14ac:dyDescent="0.3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</row>
    <row r="112" spans="1:50" x14ac:dyDescent="0.3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</row>
    <row r="113" spans="1:50" x14ac:dyDescent="0.3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</row>
    <row r="114" spans="1:50" x14ac:dyDescent="0.3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</row>
    <row r="115" spans="1:50" x14ac:dyDescent="0.3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</row>
    <row r="116" spans="1:50" x14ac:dyDescent="0.3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</row>
    <row r="117" spans="1:50" x14ac:dyDescent="0.3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</row>
    <row r="118" spans="1:50" x14ac:dyDescent="0.3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</row>
    <row r="119" spans="1:50" x14ac:dyDescent="0.3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</row>
    <row r="120" spans="1:50" x14ac:dyDescent="0.3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</row>
    <row r="121" spans="1:50" x14ac:dyDescent="0.3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</row>
    <row r="122" spans="1:50" x14ac:dyDescent="0.3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</row>
    <row r="123" spans="1:50" x14ac:dyDescent="0.3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</row>
    <row r="124" spans="1:50" x14ac:dyDescent="0.3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</row>
    <row r="125" spans="1:50" x14ac:dyDescent="0.3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</row>
    <row r="126" spans="1:50" x14ac:dyDescent="0.3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</row>
    <row r="127" spans="1:50" x14ac:dyDescent="0.3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</row>
    <row r="128" spans="1:50" x14ac:dyDescent="0.3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</row>
    <row r="129" spans="1:50" x14ac:dyDescent="0.3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</row>
    <row r="130" spans="1:50" x14ac:dyDescent="0.3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</row>
    <row r="131" spans="1:50" x14ac:dyDescent="0.3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</row>
    <row r="132" spans="1:50" x14ac:dyDescent="0.3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</row>
    <row r="133" spans="1:50" x14ac:dyDescent="0.3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</row>
    <row r="134" spans="1:50" x14ac:dyDescent="0.3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</row>
    <row r="135" spans="1:50" x14ac:dyDescent="0.3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</row>
    <row r="136" spans="1:50" x14ac:dyDescent="0.3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</row>
    <row r="137" spans="1:50" x14ac:dyDescent="0.3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</row>
    <row r="138" spans="1:50" x14ac:dyDescent="0.3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</row>
    <row r="139" spans="1:50" x14ac:dyDescent="0.3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</row>
    <row r="140" spans="1:50" x14ac:dyDescent="0.3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</row>
    <row r="141" spans="1:50" x14ac:dyDescent="0.3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</row>
    <row r="142" spans="1:50" x14ac:dyDescent="0.3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</row>
    <row r="143" spans="1:50" x14ac:dyDescent="0.3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</row>
    <row r="144" spans="1:50" x14ac:dyDescent="0.3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</row>
    <row r="145" spans="1:50" x14ac:dyDescent="0.3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</row>
    <row r="146" spans="1:50" x14ac:dyDescent="0.3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</row>
    <row r="147" spans="1:50" x14ac:dyDescent="0.3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</row>
    <row r="148" spans="1:50" x14ac:dyDescent="0.3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</row>
    <row r="149" spans="1:50" x14ac:dyDescent="0.3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</row>
    <row r="150" spans="1:50" x14ac:dyDescent="0.3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</row>
    <row r="151" spans="1:50" x14ac:dyDescent="0.3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</row>
    <row r="152" spans="1:50" x14ac:dyDescent="0.3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</row>
    <row r="153" spans="1:50" x14ac:dyDescent="0.3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</row>
    <row r="154" spans="1:50" x14ac:dyDescent="0.3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</row>
    <row r="155" spans="1:50" x14ac:dyDescent="0.3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</row>
    <row r="156" spans="1:50" x14ac:dyDescent="0.3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</row>
    <row r="157" spans="1:50" x14ac:dyDescent="0.3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</row>
    <row r="158" spans="1:50" x14ac:dyDescent="0.3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</row>
    <row r="159" spans="1:50" x14ac:dyDescent="0.3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</row>
    <row r="160" spans="1:50" x14ac:dyDescent="0.3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</row>
    <row r="161" spans="1:50" x14ac:dyDescent="0.3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</row>
    <row r="162" spans="1:50" x14ac:dyDescent="0.3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</row>
    <row r="163" spans="1:50" x14ac:dyDescent="0.3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</row>
    <row r="164" spans="1:50" x14ac:dyDescent="0.3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</row>
    <row r="165" spans="1:50" x14ac:dyDescent="0.3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</row>
    <row r="166" spans="1:50" x14ac:dyDescent="0.3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</row>
    <row r="167" spans="1:50" x14ac:dyDescent="0.3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</row>
    <row r="168" spans="1:50" x14ac:dyDescent="0.3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</row>
    <row r="169" spans="1:50" x14ac:dyDescent="0.3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</row>
    <row r="170" spans="1:50" x14ac:dyDescent="0.3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</row>
    <row r="171" spans="1:50" x14ac:dyDescent="0.3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</row>
    <row r="172" spans="1:50" x14ac:dyDescent="0.3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</row>
    <row r="173" spans="1:50" x14ac:dyDescent="0.3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</row>
    <row r="174" spans="1:50" x14ac:dyDescent="0.3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</row>
    <row r="175" spans="1:50" x14ac:dyDescent="0.3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</row>
    <row r="176" spans="1:50" x14ac:dyDescent="0.3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</row>
    <row r="177" spans="1:50" x14ac:dyDescent="0.3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</row>
    <row r="178" spans="1:50" x14ac:dyDescent="0.3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</row>
    <row r="179" spans="1:50" x14ac:dyDescent="0.3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</row>
    <row r="180" spans="1:50" x14ac:dyDescent="0.3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</row>
    <row r="181" spans="1:50" x14ac:dyDescent="0.3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</row>
    <row r="182" spans="1:50" x14ac:dyDescent="0.3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</row>
    <row r="183" spans="1:50" x14ac:dyDescent="0.3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</row>
    <row r="184" spans="1:50" x14ac:dyDescent="0.3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</row>
    <row r="185" spans="1:50" x14ac:dyDescent="0.3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</row>
    <row r="186" spans="1:50" x14ac:dyDescent="0.3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</row>
    <row r="187" spans="1:50" x14ac:dyDescent="0.3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</row>
    <row r="188" spans="1:50" x14ac:dyDescent="0.3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</row>
    <row r="189" spans="1:50" x14ac:dyDescent="0.3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</row>
    <row r="190" spans="1:50" x14ac:dyDescent="0.3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</row>
    <row r="191" spans="1:50" x14ac:dyDescent="0.3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</row>
    <row r="192" spans="1:50" x14ac:dyDescent="0.3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</row>
    <row r="193" spans="1:50" x14ac:dyDescent="0.3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</row>
    <row r="194" spans="1:50" x14ac:dyDescent="0.3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</row>
    <row r="195" spans="1:50" x14ac:dyDescent="0.3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</row>
    <row r="196" spans="1:50" x14ac:dyDescent="0.3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</row>
    <row r="197" spans="1:50" x14ac:dyDescent="0.3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</row>
    <row r="198" spans="1:50" x14ac:dyDescent="0.3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</row>
    <row r="199" spans="1:50" x14ac:dyDescent="0.3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</row>
    <row r="200" spans="1:50" x14ac:dyDescent="0.3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</row>
    <row r="201" spans="1:50" x14ac:dyDescent="0.3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</row>
    <row r="202" spans="1:50" x14ac:dyDescent="0.3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</row>
    <row r="203" spans="1:50" x14ac:dyDescent="0.3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</row>
    <row r="204" spans="1:50" x14ac:dyDescent="0.3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</row>
    <row r="205" spans="1:50" x14ac:dyDescent="0.3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</row>
    <row r="206" spans="1:50" x14ac:dyDescent="0.3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</row>
    <row r="207" spans="1:50" x14ac:dyDescent="0.3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</row>
    <row r="208" spans="1:50" x14ac:dyDescent="0.3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</row>
    <row r="209" spans="1:50" x14ac:dyDescent="0.3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</row>
    <row r="210" spans="1:50" x14ac:dyDescent="0.3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</row>
    <row r="211" spans="1:50" x14ac:dyDescent="0.3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</row>
    <row r="212" spans="1:50" x14ac:dyDescent="0.3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</row>
    <row r="213" spans="1:50" x14ac:dyDescent="0.3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</row>
    <row r="214" spans="1:50" x14ac:dyDescent="0.3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</row>
    <row r="215" spans="1:50" x14ac:dyDescent="0.3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</row>
    <row r="216" spans="1:50" x14ac:dyDescent="0.3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 spans="1:50" x14ac:dyDescent="0.3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 spans="1:50" x14ac:dyDescent="0.3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 spans="1:50" x14ac:dyDescent="0.3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 spans="1:50" x14ac:dyDescent="0.3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 spans="1:50" x14ac:dyDescent="0.3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  <row r="222" spans="1:50" x14ac:dyDescent="0.3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</row>
    <row r="223" spans="1:50" x14ac:dyDescent="0.3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</row>
    <row r="224" spans="1:50" x14ac:dyDescent="0.3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</row>
    <row r="225" spans="1:50" x14ac:dyDescent="0.3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</row>
    <row r="226" spans="1:50" x14ac:dyDescent="0.3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</row>
    <row r="227" spans="1:50" x14ac:dyDescent="0.3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</row>
    <row r="228" spans="1:50" x14ac:dyDescent="0.3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</row>
    <row r="229" spans="1:50" x14ac:dyDescent="0.3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</row>
    <row r="230" spans="1:50" x14ac:dyDescent="0.3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</row>
    <row r="231" spans="1:50" x14ac:dyDescent="0.3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</row>
    <row r="232" spans="1:50" x14ac:dyDescent="0.3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</row>
    <row r="233" spans="1:50" x14ac:dyDescent="0.3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</row>
    <row r="234" spans="1:50" x14ac:dyDescent="0.3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</row>
    <row r="235" spans="1:50" x14ac:dyDescent="0.3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</row>
    <row r="236" spans="1:50" x14ac:dyDescent="0.3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</row>
    <row r="237" spans="1:50" x14ac:dyDescent="0.3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</row>
    <row r="238" spans="1:50" x14ac:dyDescent="0.3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</row>
    <row r="239" spans="1:50" x14ac:dyDescent="0.3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</row>
    <row r="240" spans="1:50" x14ac:dyDescent="0.3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</row>
    <row r="241" spans="1:50" x14ac:dyDescent="0.3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</row>
    <row r="242" spans="1:50" x14ac:dyDescent="0.3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</row>
    <row r="243" spans="1:50" x14ac:dyDescent="0.3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</row>
    <row r="244" spans="1:50" x14ac:dyDescent="0.3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</row>
    <row r="245" spans="1:50" x14ac:dyDescent="0.3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</row>
    <row r="246" spans="1:50" x14ac:dyDescent="0.3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</row>
    <row r="247" spans="1:50" x14ac:dyDescent="0.3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</row>
    <row r="248" spans="1:50" x14ac:dyDescent="0.3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</row>
    <row r="249" spans="1:50" x14ac:dyDescent="0.3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</row>
    <row r="250" spans="1:50" x14ac:dyDescent="0.3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</row>
    <row r="251" spans="1:50" x14ac:dyDescent="0.3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</row>
    <row r="252" spans="1:50" x14ac:dyDescent="0.3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</row>
    <row r="253" spans="1:50" x14ac:dyDescent="0.3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</row>
    <row r="254" spans="1:50" x14ac:dyDescent="0.3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</row>
    <row r="255" spans="1:50" x14ac:dyDescent="0.3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</row>
    <row r="256" spans="1:50" x14ac:dyDescent="0.3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</row>
    <row r="257" spans="1:50" x14ac:dyDescent="0.3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</row>
    <row r="258" spans="1:50" x14ac:dyDescent="0.3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</row>
    <row r="259" spans="1:50" x14ac:dyDescent="0.3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</row>
    <row r="260" spans="1:50" x14ac:dyDescent="0.3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</row>
    <row r="261" spans="1:50" x14ac:dyDescent="0.3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</row>
    <row r="262" spans="1:50" x14ac:dyDescent="0.3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</row>
    <row r="263" spans="1:50" x14ac:dyDescent="0.3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</row>
    <row r="264" spans="1:50" x14ac:dyDescent="0.3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</row>
    <row r="265" spans="1:50" x14ac:dyDescent="0.3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</row>
    <row r="266" spans="1:50" x14ac:dyDescent="0.3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</row>
    <row r="267" spans="1:50" x14ac:dyDescent="0.3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</row>
    <row r="268" spans="1:50" x14ac:dyDescent="0.3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</row>
    <row r="269" spans="1:50" x14ac:dyDescent="0.3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</row>
    <row r="270" spans="1:50" x14ac:dyDescent="0.3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</row>
    <row r="271" spans="1:50" x14ac:dyDescent="0.3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</row>
    <row r="272" spans="1:50" x14ac:dyDescent="0.3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</row>
    <row r="273" spans="1:50" x14ac:dyDescent="0.3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</row>
    <row r="274" spans="1:50" x14ac:dyDescent="0.3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</row>
    <row r="275" spans="1:50" x14ac:dyDescent="0.3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</row>
    <row r="276" spans="1:50" x14ac:dyDescent="0.3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</row>
    <row r="277" spans="1:50" x14ac:dyDescent="0.3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</row>
    <row r="278" spans="1:50" x14ac:dyDescent="0.3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</row>
    <row r="279" spans="1:50" x14ac:dyDescent="0.3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</row>
    <row r="280" spans="1:50" x14ac:dyDescent="0.3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</row>
    <row r="281" spans="1:50" x14ac:dyDescent="0.3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</row>
    <row r="282" spans="1:50" x14ac:dyDescent="0.3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</row>
    <row r="283" spans="1:50" x14ac:dyDescent="0.3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</row>
    <row r="284" spans="1:50" x14ac:dyDescent="0.3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</row>
    <row r="285" spans="1:50" x14ac:dyDescent="0.3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</row>
    <row r="286" spans="1:50" x14ac:dyDescent="0.3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</row>
    <row r="287" spans="1:50" x14ac:dyDescent="0.3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</row>
    <row r="288" spans="1:50" x14ac:dyDescent="0.3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</row>
    <row r="289" spans="1:50" x14ac:dyDescent="0.3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</row>
    <row r="290" spans="1:50" x14ac:dyDescent="0.3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</row>
    <row r="291" spans="1:50" x14ac:dyDescent="0.3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</row>
    <row r="292" spans="1:50" x14ac:dyDescent="0.3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</row>
    <row r="293" spans="1:50" x14ac:dyDescent="0.3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</row>
    <row r="294" spans="1:50" x14ac:dyDescent="0.3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</row>
    <row r="295" spans="1:50" x14ac:dyDescent="0.3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</row>
    <row r="296" spans="1:50" x14ac:dyDescent="0.3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</row>
    <row r="297" spans="1:50" x14ac:dyDescent="0.3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</row>
    <row r="298" spans="1:50" x14ac:dyDescent="0.3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</row>
    <row r="299" spans="1:50" x14ac:dyDescent="0.3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</row>
    <row r="300" spans="1:50" x14ac:dyDescent="0.3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</row>
    <row r="301" spans="1:50" x14ac:dyDescent="0.3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</row>
    <row r="302" spans="1:50" x14ac:dyDescent="0.3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</row>
    <row r="303" spans="1:50" x14ac:dyDescent="0.3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</row>
    <row r="304" spans="1:50" x14ac:dyDescent="0.3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</row>
    <row r="305" spans="1:50" x14ac:dyDescent="0.3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</row>
    <row r="306" spans="1:50" x14ac:dyDescent="0.3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</row>
    <row r="307" spans="1:50" x14ac:dyDescent="0.3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</row>
    <row r="308" spans="1:50" x14ac:dyDescent="0.3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</row>
    <row r="309" spans="1:50" x14ac:dyDescent="0.3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</row>
    <row r="310" spans="1:50" x14ac:dyDescent="0.3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</row>
    <row r="311" spans="1:50" x14ac:dyDescent="0.3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</row>
    <row r="312" spans="1:50" x14ac:dyDescent="0.3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</row>
    <row r="313" spans="1:50" x14ac:dyDescent="0.3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</row>
    <row r="314" spans="1:50" x14ac:dyDescent="0.3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</row>
    <row r="315" spans="1:50" x14ac:dyDescent="0.3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</row>
    <row r="316" spans="1:50" x14ac:dyDescent="0.3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</row>
    <row r="317" spans="1:50" x14ac:dyDescent="0.3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</row>
    <row r="318" spans="1:50" x14ac:dyDescent="0.3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</row>
    <row r="319" spans="1:50" x14ac:dyDescent="0.3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</row>
    <row r="320" spans="1:50" x14ac:dyDescent="0.3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</row>
    <row r="321" spans="1:50" x14ac:dyDescent="0.3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</row>
    <row r="322" spans="1:50" x14ac:dyDescent="0.3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</row>
    <row r="323" spans="1:50" x14ac:dyDescent="0.3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</row>
    <row r="324" spans="1:50" x14ac:dyDescent="0.3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</row>
    <row r="325" spans="1:50" x14ac:dyDescent="0.3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</row>
    <row r="326" spans="1:50" x14ac:dyDescent="0.3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</row>
    <row r="327" spans="1:50" x14ac:dyDescent="0.3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</row>
    <row r="328" spans="1:50" x14ac:dyDescent="0.3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</row>
    <row r="329" spans="1:50" x14ac:dyDescent="0.3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</row>
    <row r="330" spans="1:50" x14ac:dyDescent="0.3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</row>
    <row r="331" spans="1:50" x14ac:dyDescent="0.3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</row>
    <row r="332" spans="1:50" x14ac:dyDescent="0.3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</row>
    <row r="333" spans="1:50" x14ac:dyDescent="0.3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</row>
    <row r="334" spans="1:50" x14ac:dyDescent="0.3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</row>
    <row r="335" spans="1:50" x14ac:dyDescent="0.3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</row>
    <row r="336" spans="1:50" x14ac:dyDescent="0.3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</row>
    <row r="337" spans="1:50" x14ac:dyDescent="0.3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</row>
    <row r="338" spans="1:50" x14ac:dyDescent="0.3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</row>
    <row r="339" spans="1:50" x14ac:dyDescent="0.3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</row>
    <row r="340" spans="1:50" x14ac:dyDescent="0.3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</row>
    <row r="341" spans="1:50" x14ac:dyDescent="0.3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</row>
    <row r="342" spans="1:50" x14ac:dyDescent="0.3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</row>
    <row r="343" spans="1:50" x14ac:dyDescent="0.3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</row>
    <row r="344" spans="1:50" x14ac:dyDescent="0.3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</row>
    <row r="345" spans="1:50" x14ac:dyDescent="0.3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</row>
    <row r="346" spans="1:50" x14ac:dyDescent="0.3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</row>
    <row r="347" spans="1:50" x14ac:dyDescent="0.3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</row>
    <row r="348" spans="1:50" x14ac:dyDescent="0.3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</row>
    <row r="349" spans="1:50" x14ac:dyDescent="0.3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</row>
    <row r="350" spans="1:50" x14ac:dyDescent="0.3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</row>
    <row r="351" spans="1:50" x14ac:dyDescent="0.3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</row>
    <row r="352" spans="1:50" x14ac:dyDescent="0.3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</row>
    <row r="353" spans="1:50" x14ac:dyDescent="0.3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</row>
    <row r="354" spans="1:50" x14ac:dyDescent="0.3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</row>
    <row r="355" spans="1:50" x14ac:dyDescent="0.3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</row>
    <row r="356" spans="1:50" x14ac:dyDescent="0.3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</row>
    <row r="357" spans="1:50" x14ac:dyDescent="0.3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</row>
    <row r="358" spans="1:50" x14ac:dyDescent="0.3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</row>
    <row r="359" spans="1:50" x14ac:dyDescent="0.3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</row>
    <row r="360" spans="1:50" x14ac:dyDescent="0.3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</row>
    <row r="361" spans="1:50" x14ac:dyDescent="0.3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</row>
    <row r="362" spans="1:50" x14ac:dyDescent="0.3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</row>
    <row r="363" spans="1:50" x14ac:dyDescent="0.3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</row>
    <row r="364" spans="1:50" x14ac:dyDescent="0.3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</row>
    <row r="365" spans="1:50" x14ac:dyDescent="0.3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</row>
    <row r="366" spans="1:50" x14ac:dyDescent="0.3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</row>
    <row r="367" spans="1:50" x14ac:dyDescent="0.3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</row>
    <row r="368" spans="1:50" x14ac:dyDescent="0.3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</row>
    <row r="369" spans="1:50" x14ac:dyDescent="0.3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</row>
    <row r="370" spans="1:50" x14ac:dyDescent="0.3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</row>
    <row r="371" spans="1:50" x14ac:dyDescent="0.3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</row>
    <row r="372" spans="1:50" x14ac:dyDescent="0.3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</row>
    <row r="373" spans="1:50" x14ac:dyDescent="0.3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</row>
    <row r="374" spans="1:50" x14ac:dyDescent="0.3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</row>
    <row r="375" spans="1:50" x14ac:dyDescent="0.3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</row>
    <row r="376" spans="1:50" x14ac:dyDescent="0.3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</row>
    <row r="377" spans="1:50" x14ac:dyDescent="0.3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</row>
    <row r="378" spans="1:50" x14ac:dyDescent="0.3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</row>
    <row r="379" spans="1:50" x14ac:dyDescent="0.3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</row>
    <row r="380" spans="1:50" x14ac:dyDescent="0.3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</row>
    <row r="381" spans="1:50" x14ac:dyDescent="0.3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</row>
    <row r="382" spans="1:50" x14ac:dyDescent="0.3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</row>
    <row r="383" spans="1:50" x14ac:dyDescent="0.3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</row>
    <row r="384" spans="1:50" x14ac:dyDescent="0.3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</row>
    <row r="385" spans="1:50" x14ac:dyDescent="0.3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</row>
    <row r="386" spans="1:50" x14ac:dyDescent="0.3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</row>
    <row r="387" spans="1:50" x14ac:dyDescent="0.3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</row>
    <row r="388" spans="1:50" x14ac:dyDescent="0.3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</row>
    <row r="389" spans="1:50" x14ac:dyDescent="0.3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</row>
    <row r="390" spans="1:50" x14ac:dyDescent="0.3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</row>
    <row r="391" spans="1:50" x14ac:dyDescent="0.3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</row>
    <row r="392" spans="1:50" x14ac:dyDescent="0.3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</row>
    <row r="393" spans="1:50" x14ac:dyDescent="0.3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</row>
    <row r="394" spans="1:50" x14ac:dyDescent="0.3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</row>
    <row r="395" spans="1:50" x14ac:dyDescent="0.3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</row>
    <row r="396" spans="1:50" x14ac:dyDescent="0.3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</row>
    <row r="397" spans="1:50" x14ac:dyDescent="0.3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</row>
    <row r="398" spans="1:50" x14ac:dyDescent="0.3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</row>
    <row r="399" spans="1:50" x14ac:dyDescent="0.3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</row>
    <row r="400" spans="1:50" x14ac:dyDescent="0.3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</row>
    <row r="401" spans="1:50" x14ac:dyDescent="0.3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</row>
    <row r="402" spans="1:50" x14ac:dyDescent="0.3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</row>
    <row r="403" spans="1:50" x14ac:dyDescent="0.3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</row>
    <row r="404" spans="1:50" x14ac:dyDescent="0.3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</row>
    <row r="405" spans="1:50" x14ac:dyDescent="0.3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</row>
    <row r="406" spans="1:50" x14ac:dyDescent="0.3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</row>
    <row r="407" spans="1:50" x14ac:dyDescent="0.3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</row>
    <row r="408" spans="1:50" x14ac:dyDescent="0.3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</row>
    <row r="409" spans="1:50" x14ac:dyDescent="0.3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</row>
    <row r="410" spans="1:50" x14ac:dyDescent="0.3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</row>
    <row r="411" spans="1:50" x14ac:dyDescent="0.3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</row>
    <row r="412" spans="1:50" x14ac:dyDescent="0.3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</row>
    <row r="413" spans="1:50" x14ac:dyDescent="0.3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</row>
    <row r="414" spans="1:50" x14ac:dyDescent="0.3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</row>
    <row r="415" spans="1:50" x14ac:dyDescent="0.3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</row>
    <row r="416" spans="1:50" x14ac:dyDescent="0.3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</row>
    <row r="417" spans="1:50" x14ac:dyDescent="0.3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</row>
    <row r="418" spans="1:50" x14ac:dyDescent="0.3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</row>
    <row r="419" spans="1:50" x14ac:dyDescent="0.3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</row>
    <row r="420" spans="1:50" x14ac:dyDescent="0.3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</row>
    <row r="421" spans="1:50" x14ac:dyDescent="0.3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</row>
    <row r="422" spans="1:50" x14ac:dyDescent="0.3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</row>
    <row r="423" spans="1:50" x14ac:dyDescent="0.3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</row>
    <row r="424" spans="1:50" x14ac:dyDescent="0.3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</row>
    <row r="425" spans="1:50" x14ac:dyDescent="0.3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</row>
    <row r="426" spans="1:50" x14ac:dyDescent="0.3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</row>
    <row r="427" spans="1:50" x14ac:dyDescent="0.3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</row>
    <row r="428" spans="1:50" x14ac:dyDescent="0.3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</row>
    <row r="429" spans="1:50" x14ac:dyDescent="0.3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</row>
    <row r="430" spans="1:50" x14ac:dyDescent="0.3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</row>
    <row r="431" spans="1:50" x14ac:dyDescent="0.3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</row>
    <row r="432" spans="1:50" x14ac:dyDescent="0.3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</row>
    <row r="433" spans="1:50" x14ac:dyDescent="0.3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</row>
    <row r="434" spans="1:50" x14ac:dyDescent="0.3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</row>
    <row r="435" spans="1:50" x14ac:dyDescent="0.3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</row>
    <row r="436" spans="1:50" x14ac:dyDescent="0.3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</row>
    <row r="437" spans="1:50" x14ac:dyDescent="0.3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</row>
    <row r="438" spans="1:50" x14ac:dyDescent="0.3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</row>
    <row r="439" spans="1:50" x14ac:dyDescent="0.3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</row>
    <row r="440" spans="1:50" x14ac:dyDescent="0.3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</row>
    <row r="441" spans="1:50" x14ac:dyDescent="0.3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</row>
    <row r="442" spans="1:50" x14ac:dyDescent="0.3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</row>
    <row r="443" spans="1:50" x14ac:dyDescent="0.3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</row>
    <row r="444" spans="1:50" x14ac:dyDescent="0.3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</row>
    <row r="445" spans="1:50" x14ac:dyDescent="0.3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</row>
    <row r="446" spans="1:50" x14ac:dyDescent="0.3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</row>
    <row r="447" spans="1:50" x14ac:dyDescent="0.3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</row>
    <row r="448" spans="1:50" x14ac:dyDescent="0.3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</row>
    <row r="449" spans="1:50" x14ac:dyDescent="0.3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</row>
    <row r="450" spans="1:50" x14ac:dyDescent="0.3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</row>
    <row r="451" spans="1:50" x14ac:dyDescent="0.3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</row>
    <row r="452" spans="1:50" x14ac:dyDescent="0.3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</row>
    <row r="453" spans="1:50" x14ac:dyDescent="0.3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</row>
    <row r="454" spans="1:50" x14ac:dyDescent="0.3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</row>
    <row r="455" spans="1:50" x14ac:dyDescent="0.3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</row>
    <row r="456" spans="1:50" x14ac:dyDescent="0.3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</row>
    <row r="457" spans="1:50" x14ac:dyDescent="0.3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</row>
    <row r="458" spans="1:50" x14ac:dyDescent="0.3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</row>
    <row r="459" spans="1:50" x14ac:dyDescent="0.3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</row>
    <row r="460" spans="1:50" x14ac:dyDescent="0.3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</row>
    <row r="461" spans="1:50" x14ac:dyDescent="0.3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</row>
    <row r="462" spans="1:50" x14ac:dyDescent="0.3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</row>
    <row r="463" spans="1:50" x14ac:dyDescent="0.3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</row>
    <row r="464" spans="1:50" x14ac:dyDescent="0.3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</row>
    <row r="465" spans="1:50" x14ac:dyDescent="0.3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</row>
    <row r="466" spans="1:50" x14ac:dyDescent="0.3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</row>
    <row r="467" spans="1:50" x14ac:dyDescent="0.3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</row>
    <row r="468" spans="1:50" x14ac:dyDescent="0.3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</row>
    <row r="469" spans="1:50" x14ac:dyDescent="0.3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</row>
    <row r="470" spans="1:50" x14ac:dyDescent="0.3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</row>
    <row r="471" spans="1:50" x14ac:dyDescent="0.3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</row>
    <row r="472" spans="1:50" x14ac:dyDescent="0.3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</row>
    <row r="473" spans="1:50" x14ac:dyDescent="0.3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</row>
    <row r="474" spans="1:50" x14ac:dyDescent="0.3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</row>
    <row r="475" spans="1:50" x14ac:dyDescent="0.3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</row>
    <row r="476" spans="1:50" x14ac:dyDescent="0.3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</row>
    <row r="477" spans="1:50" x14ac:dyDescent="0.3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</row>
    <row r="478" spans="1:50" x14ac:dyDescent="0.3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</row>
    <row r="479" spans="1:50" x14ac:dyDescent="0.3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</row>
    <row r="480" spans="1:50" x14ac:dyDescent="0.3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</row>
    <row r="481" spans="1:50" x14ac:dyDescent="0.3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</row>
    <row r="482" spans="1:50" x14ac:dyDescent="0.3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</row>
    <row r="483" spans="1:50" x14ac:dyDescent="0.3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</row>
    <row r="484" spans="1:50" x14ac:dyDescent="0.3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</row>
    <row r="485" spans="1:50" x14ac:dyDescent="0.3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</row>
    <row r="486" spans="1:50" x14ac:dyDescent="0.3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</row>
    <row r="487" spans="1:50" x14ac:dyDescent="0.3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</row>
    <row r="488" spans="1:50" x14ac:dyDescent="0.3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</row>
    <row r="489" spans="1:50" x14ac:dyDescent="0.3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</row>
    <row r="490" spans="1:50" x14ac:dyDescent="0.3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</row>
    <row r="491" spans="1:50" x14ac:dyDescent="0.3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</row>
    <row r="492" spans="1:50" x14ac:dyDescent="0.3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</row>
    <row r="493" spans="1:50" x14ac:dyDescent="0.3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</row>
    <row r="494" spans="1:50" x14ac:dyDescent="0.3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</row>
    <row r="495" spans="1:50" x14ac:dyDescent="0.3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</row>
    <row r="496" spans="1:50" x14ac:dyDescent="0.3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</row>
    <row r="497" spans="1:50" x14ac:dyDescent="0.3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</row>
    <row r="498" spans="1:50" x14ac:dyDescent="0.3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</row>
    <row r="499" spans="1:50" x14ac:dyDescent="0.3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</row>
    <row r="500" spans="1:50" x14ac:dyDescent="0.3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</row>
  </sheetData>
  <autoFilter ref="A3:AG95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2025-08-13T10:52:14Z</dcterms:created>
  <dcterms:modified xsi:type="dcterms:W3CDTF">2025-08-13T12:59:45Z</dcterms:modified>
</cp:coreProperties>
</file>