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5585B0-C4C9-465A-A7C2-481ED54DD4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P488" i="1"/>
  <c r="BO487" i="1"/>
  <c r="BM487" i="1"/>
  <c r="Y487" i="1"/>
  <c r="Y489" i="1" s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Y464" i="1" s="1"/>
  <c r="P462" i="1"/>
  <c r="BP461" i="1"/>
  <c r="BO461" i="1"/>
  <c r="BN461" i="1"/>
  <c r="BM461" i="1"/>
  <c r="Z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Y380" i="1" s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N118" i="1"/>
  <c r="BM118" i="1"/>
  <c r="Z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Z99" i="1"/>
  <c r="BN99" i="1"/>
  <c r="BP124" i="1"/>
  <c r="BN124" i="1"/>
  <c r="Z124" i="1"/>
  <c r="BP166" i="1"/>
  <c r="BN166" i="1"/>
  <c r="Z166" i="1"/>
  <c r="BP197" i="1"/>
  <c r="BN197" i="1"/>
  <c r="Z197" i="1"/>
  <c r="BP224" i="1"/>
  <c r="BN224" i="1"/>
  <c r="Z224" i="1"/>
  <c r="BP269" i="1"/>
  <c r="BN269" i="1"/>
  <c r="Z269" i="1"/>
  <c r="BP306" i="1"/>
  <c r="BN306" i="1"/>
  <c r="Z306" i="1"/>
  <c r="BP343" i="1"/>
  <c r="BN343" i="1"/>
  <c r="Z343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39" i="1"/>
  <c r="BN439" i="1"/>
  <c r="Z439" i="1"/>
  <c r="BP469" i="1"/>
  <c r="BN469" i="1"/>
  <c r="Z469" i="1"/>
  <c r="Z57" i="1"/>
  <c r="BN57" i="1"/>
  <c r="Y147" i="1"/>
  <c r="BP146" i="1"/>
  <c r="BN146" i="1"/>
  <c r="Z146" i="1"/>
  <c r="Z147" i="1" s="1"/>
  <c r="BP150" i="1"/>
  <c r="BN150" i="1"/>
  <c r="Z150" i="1"/>
  <c r="BP176" i="1"/>
  <c r="BN176" i="1"/>
  <c r="Z17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96" i="1"/>
  <c r="BN296" i="1"/>
  <c r="Z296" i="1"/>
  <c r="BP316" i="1"/>
  <c r="BN316" i="1"/>
  <c r="Z316" i="1"/>
  <c r="BP357" i="1"/>
  <c r="BN357" i="1"/>
  <c r="Z357" i="1"/>
  <c r="BP391" i="1"/>
  <c r="BN391" i="1"/>
  <c r="Z391" i="1"/>
  <c r="BP438" i="1"/>
  <c r="BN438" i="1"/>
  <c r="Z438" i="1"/>
  <c r="BP455" i="1"/>
  <c r="BN455" i="1"/>
  <c r="Z455" i="1"/>
  <c r="BP482" i="1"/>
  <c r="BN482" i="1"/>
  <c r="Z482" i="1"/>
  <c r="G511" i="1"/>
  <c r="Y246" i="1"/>
  <c r="Y303" i="1"/>
  <c r="Y311" i="1"/>
  <c r="Y360" i="1"/>
  <c r="Y370" i="1"/>
  <c r="Y404" i="1"/>
  <c r="X501" i="1"/>
  <c r="Y32" i="1"/>
  <c r="Z28" i="1"/>
  <c r="BN28" i="1"/>
  <c r="Z42" i="1"/>
  <c r="BN42" i="1"/>
  <c r="D511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11" i="1"/>
  <c r="Y101" i="1"/>
  <c r="Z97" i="1"/>
  <c r="BN97" i="1"/>
  <c r="Z104" i="1"/>
  <c r="BN104" i="1"/>
  <c r="Z112" i="1"/>
  <c r="BN112" i="1"/>
  <c r="Y122" i="1"/>
  <c r="Z120" i="1"/>
  <c r="BN120" i="1"/>
  <c r="BP141" i="1"/>
  <c r="BN141" i="1"/>
  <c r="Z141" i="1"/>
  <c r="BP164" i="1"/>
  <c r="BN164" i="1"/>
  <c r="Z164" i="1"/>
  <c r="BP174" i="1"/>
  <c r="BN174" i="1"/>
  <c r="Z174" i="1"/>
  <c r="Y203" i="1"/>
  <c r="BP195" i="1"/>
  <c r="BN195" i="1"/>
  <c r="Z195" i="1"/>
  <c r="Y215" i="1"/>
  <c r="BP207" i="1"/>
  <c r="BN207" i="1"/>
  <c r="Z207" i="1"/>
  <c r="BP219" i="1"/>
  <c r="BN219" i="1"/>
  <c r="Z219" i="1"/>
  <c r="BP230" i="1"/>
  <c r="BN230" i="1"/>
  <c r="Z230" i="1"/>
  <c r="BP267" i="1"/>
  <c r="BN267" i="1"/>
  <c r="Z267" i="1"/>
  <c r="BP292" i="1"/>
  <c r="BN292" i="1"/>
  <c r="Z292" i="1"/>
  <c r="BP302" i="1"/>
  <c r="BN302" i="1"/>
  <c r="Z302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1" i="1"/>
  <c r="BN211" i="1"/>
  <c r="Z211" i="1"/>
  <c r="BP226" i="1"/>
  <c r="BN226" i="1"/>
  <c r="Z226" i="1"/>
  <c r="BP251" i="1"/>
  <c r="BN251" i="1"/>
  <c r="Z251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2" i="1"/>
  <c r="BN432" i="1"/>
  <c r="Z432" i="1"/>
  <c r="Y126" i="1"/>
  <c r="Y137" i="1"/>
  <c r="Y154" i="1"/>
  <c r="Y172" i="1"/>
  <c r="Y293" i="1"/>
  <c r="Y304" i="1"/>
  <c r="Y318" i="1"/>
  <c r="BP314" i="1"/>
  <c r="BN314" i="1"/>
  <c r="Z314" i="1"/>
  <c r="BP335" i="1"/>
  <c r="BN335" i="1"/>
  <c r="Z335" i="1"/>
  <c r="BP353" i="1"/>
  <c r="BN353" i="1"/>
  <c r="Z353" i="1"/>
  <c r="V511" i="1"/>
  <c r="BP389" i="1"/>
  <c r="BN389" i="1"/>
  <c r="Z389" i="1"/>
  <c r="BP397" i="1"/>
  <c r="BN397" i="1"/>
  <c r="Z397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N430" i="1"/>
  <c r="Z430" i="1"/>
  <c r="BP431" i="1"/>
  <c r="BN431" i="1"/>
  <c r="Z431" i="1"/>
  <c r="BP436" i="1"/>
  <c r="BN436" i="1"/>
  <c r="Z436" i="1"/>
  <c r="BP453" i="1"/>
  <c r="BN453" i="1"/>
  <c r="Z453" i="1"/>
  <c r="BP463" i="1"/>
  <c r="BN463" i="1"/>
  <c r="Z463" i="1"/>
  <c r="BP478" i="1"/>
  <c r="BN478" i="1"/>
  <c r="Z478" i="1"/>
  <c r="BP441" i="1"/>
  <c r="BN441" i="1"/>
  <c r="Z441" i="1"/>
  <c r="BP457" i="1"/>
  <c r="BN457" i="1"/>
  <c r="Z457" i="1"/>
  <c r="BP471" i="1"/>
  <c r="BN471" i="1"/>
  <c r="Z471" i="1"/>
  <c r="BP488" i="1"/>
  <c r="BN488" i="1"/>
  <c r="Z488" i="1"/>
  <c r="Y312" i="1"/>
  <c r="Y317" i="1"/>
  <c r="Y325" i="1"/>
  <c r="Y331" i="1"/>
  <c r="T511" i="1"/>
  <c r="Y359" i="1"/>
  <c r="Y379" i="1"/>
  <c r="Y403" i="1"/>
  <c r="Y450" i="1"/>
  <c r="AA511" i="1"/>
  <c r="H9" i="1"/>
  <c r="A10" i="1"/>
  <c r="F9" i="1"/>
  <c r="J9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BP175" i="1"/>
  <c r="BN175" i="1"/>
  <c r="Y177" i="1"/>
  <c r="BP186" i="1"/>
  <c r="BN186" i="1"/>
  <c r="Z186" i="1"/>
  <c r="Z187" i="1" s="1"/>
  <c r="Y188" i="1"/>
  <c r="Y193" i="1"/>
  <c r="BP190" i="1"/>
  <c r="BN190" i="1"/>
  <c r="Z190" i="1"/>
  <c r="Z192" i="1" s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F511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BN125" i="1"/>
  <c r="Z130" i="1"/>
  <c r="BN130" i="1"/>
  <c r="BP130" i="1"/>
  <c r="Y133" i="1"/>
  <c r="Z136" i="1"/>
  <c r="Z137" i="1" s="1"/>
  <c r="BN136" i="1"/>
  <c r="Z140" i="1"/>
  <c r="BN140" i="1"/>
  <c r="BP140" i="1"/>
  <c r="H511" i="1"/>
  <c r="Y148" i="1"/>
  <c r="Z151" i="1"/>
  <c r="Z153" i="1" s="1"/>
  <c r="BN151" i="1"/>
  <c r="I511" i="1"/>
  <c r="Y160" i="1"/>
  <c r="Z163" i="1"/>
  <c r="BN163" i="1"/>
  <c r="Z165" i="1"/>
  <c r="BN165" i="1"/>
  <c r="Z167" i="1"/>
  <c r="BN167" i="1"/>
  <c r="Z169" i="1"/>
  <c r="BN169" i="1"/>
  <c r="Y178" i="1"/>
  <c r="Z175" i="1"/>
  <c r="Y192" i="1"/>
  <c r="Y204" i="1"/>
  <c r="Y216" i="1"/>
  <c r="Y220" i="1"/>
  <c r="Y231" i="1"/>
  <c r="Y240" i="1"/>
  <c r="Y247" i="1"/>
  <c r="L511" i="1"/>
  <c r="Y255" i="1"/>
  <c r="BP250" i="1"/>
  <c r="BP254" i="1"/>
  <c r="BN254" i="1"/>
  <c r="Z254" i="1"/>
  <c r="Y256" i="1"/>
  <c r="M511" i="1"/>
  <c r="Y264" i="1"/>
  <c r="BP259" i="1"/>
  <c r="BN259" i="1"/>
  <c r="Z259" i="1"/>
  <c r="Y263" i="1"/>
  <c r="Z270" i="1"/>
  <c r="BP268" i="1"/>
  <c r="BN268" i="1"/>
  <c r="Z268" i="1"/>
  <c r="J511" i="1"/>
  <c r="Y187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1" i="1"/>
  <c r="Z225" i="1"/>
  <c r="BN225" i="1"/>
  <c r="Z227" i="1"/>
  <c r="BN227" i="1"/>
  <c r="Z229" i="1"/>
  <c r="BN229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Z250" i="1"/>
  <c r="BN250" i="1"/>
  <c r="BP252" i="1"/>
  <c r="BN252" i="1"/>
  <c r="Z252" i="1"/>
  <c r="BP260" i="1"/>
  <c r="BN260" i="1"/>
  <c r="Z260" i="1"/>
  <c r="Y270" i="1"/>
  <c r="O511" i="1"/>
  <c r="Y271" i="1"/>
  <c r="Y276" i="1"/>
  <c r="Y285" i="1"/>
  <c r="R511" i="1"/>
  <c r="Z289" i="1"/>
  <c r="BN289" i="1"/>
  <c r="BP289" i="1"/>
  <c r="Z291" i="1"/>
  <c r="BN291" i="1"/>
  <c r="Y294" i="1"/>
  <c r="Z297" i="1"/>
  <c r="BN297" i="1"/>
  <c r="BP297" i="1"/>
  <c r="Z299" i="1"/>
  <c r="BN299" i="1"/>
  <c r="Z301" i="1"/>
  <c r="BN301" i="1"/>
  <c r="Z307" i="1"/>
  <c r="BN307" i="1"/>
  <c r="BP307" i="1"/>
  <c r="Z309" i="1"/>
  <c r="BN309" i="1"/>
  <c r="Z315" i="1"/>
  <c r="Z317" i="1" s="1"/>
  <c r="BN315" i="1"/>
  <c r="BP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BN352" i="1"/>
  <c r="BP352" i="1"/>
  <c r="Y355" i="1"/>
  <c r="Z358" i="1"/>
  <c r="Z359" i="1" s="1"/>
  <c r="BN358" i="1"/>
  <c r="BP358" i="1"/>
  <c r="U511" i="1"/>
  <c r="Z368" i="1"/>
  <c r="BN368" i="1"/>
  <c r="BP368" i="1"/>
  <c r="Y371" i="1"/>
  <c r="Z378" i="1"/>
  <c r="Z379" i="1" s="1"/>
  <c r="BN378" i="1"/>
  <c r="BP378" i="1"/>
  <c r="Z382" i="1"/>
  <c r="Z383" i="1" s="1"/>
  <c r="BN382" i="1"/>
  <c r="BP382" i="1"/>
  <c r="Y383" i="1"/>
  <c r="Z388" i="1"/>
  <c r="BN388" i="1"/>
  <c r="BP388" i="1"/>
  <c r="Z390" i="1"/>
  <c r="BN390" i="1"/>
  <c r="Z392" i="1"/>
  <c r="BN392" i="1"/>
  <c r="Z394" i="1"/>
  <c r="BN394" i="1"/>
  <c r="Z396" i="1"/>
  <c r="BN396" i="1"/>
  <c r="Y399" i="1"/>
  <c r="Z402" i="1"/>
  <c r="Z403" i="1" s="1"/>
  <c r="BN402" i="1"/>
  <c r="BP402" i="1"/>
  <c r="Z407" i="1"/>
  <c r="Z408" i="1" s="1"/>
  <c r="BN407" i="1"/>
  <c r="BP407" i="1"/>
  <c r="Y408" i="1"/>
  <c r="Z411" i="1"/>
  <c r="BN411" i="1"/>
  <c r="BP411" i="1"/>
  <c r="Z413" i="1"/>
  <c r="BN413" i="1"/>
  <c r="Y416" i="1"/>
  <c r="Y421" i="1"/>
  <c r="Y426" i="1"/>
  <c r="Z511" i="1"/>
  <c r="Y443" i="1"/>
  <c r="BP430" i="1"/>
  <c r="BP435" i="1"/>
  <c r="BN435" i="1"/>
  <c r="Z435" i="1"/>
  <c r="BP440" i="1"/>
  <c r="BN440" i="1"/>
  <c r="Z440" i="1"/>
  <c r="BP448" i="1"/>
  <c r="BN448" i="1"/>
  <c r="Z448" i="1"/>
  <c r="Y459" i="1"/>
  <c r="BP452" i="1"/>
  <c r="BN452" i="1"/>
  <c r="Z452" i="1"/>
  <c r="BP456" i="1"/>
  <c r="BN456" i="1"/>
  <c r="Z456" i="1"/>
  <c r="Y465" i="1"/>
  <c r="BP470" i="1"/>
  <c r="BN470" i="1"/>
  <c r="Z470" i="1"/>
  <c r="BP477" i="1"/>
  <c r="BN477" i="1"/>
  <c r="Z477" i="1"/>
  <c r="Y484" i="1"/>
  <c r="Y338" i="1"/>
  <c r="Y350" i="1"/>
  <c r="Y398" i="1"/>
  <c r="Y409" i="1"/>
  <c r="BP433" i="1"/>
  <c r="BN433" i="1"/>
  <c r="Z43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Y458" i="1"/>
  <c r="BP462" i="1"/>
  <c r="BN462" i="1"/>
  <c r="Z462" i="1"/>
  <c r="Z464" i="1" s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Z484" i="1" s="1"/>
  <c r="Y485" i="1"/>
  <c r="Y490" i="1"/>
  <c r="BP487" i="1"/>
  <c r="BN487" i="1"/>
  <c r="Z487" i="1"/>
  <c r="Y473" i="1"/>
  <c r="Y494" i="1"/>
  <c r="Y500" i="1"/>
  <c r="Z492" i="1"/>
  <c r="Z494" i="1" s="1"/>
  <c r="BN492" i="1"/>
  <c r="BP492" i="1"/>
  <c r="Z498" i="1"/>
  <c r="Z499" i="1" s="1"/>
  <c r="BN498" i="1"/>
  <c r="BP498" i="1"/>
  <c r="Y499" i="1"/>
  <c r="Z203" i="1" l="1"/>
  <c r="Z171" i="1"/>
  <c r="Z489" i="1"/>
  <c r="Z370" i="1"/>
  <c r="Z354" i="1"/>
  <c r="Z311" i="1"/>
  <c r="Z246" i="1"/>
  <c r="Z177" i="1"/>
  <c r="Z142" i="1"/>
  <c r="Z132" i="1"/>
  <c r="Z126" i="1"/>
  <c r="Z85" i="1"/>
  <c r="Z231" i="1"/>
  <c r="Z114" i="1"/>
  <c r="Z100" i="1"/>
  <c r="Z92" i="1"/>
  <c r="Z71" i="1"/>
  <c r="Z65" i="1"/>
  <c r="Z58" i="1"/>
  <c r="Y505" i="1"/>
  <c r="Y503" i="1"/>
  <c r="Z32" i="1"/>
  <c r="X504" i="1"/>
  <c r="Z443" i="1"/>
  <c r="Z398" i="1"/>
  <c r="Z303" i="1"/>
  <c r="Z293" i="1"/>
  <c r="Z108" i="1"/>
  <c r="Y502" i="1"/>
  <c r="Y504" i="1" s="1"/>
  <c r="Z458" i="1"/>
  <c r="Z263" i="1"/>
  <c r="Z479" i="1"/>
  <c r="Z449" i="1"/>
  <c r="Z473" i="1"/>
  <c r="Z415" i="1"/>
  <c r="Z349" i="1"/>
  <c r="Z337" i="1"/>
  <c r="Z330" i="1"/>
  <c r="Z324" i="1"/>
  <c r="Z255" i="1"/>
  <c r="Z215" i="1"/>
  <c r="Z121" i="1"/>
  <c r="Z80" i="1"/>
  <c r="Z44" i="1"/>
  <c r="Z506" i="1" s="1"/>
  <c r="Y501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<sst xmlns="http://schemas.openxmlformats.org/spreadsheetml/2006/main" count="2208" uniqueCount="807">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</sst>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45901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4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0.41666666666666669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22.5</v>
      </c>
      <c r="Y57" s="550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5</v>
      </c>
      <c r="Y58" s="551">
        <f>IFERROR(Y52/H52,"0")+IFERROR(Y53/H53,"0")+IFERROR(Y54/H54,"0")+IFERROR(Y55/H55,"0")+IFERROR(Y56/H56,"0")+IFERROR(Y57/H57,"0")</f>
        <v>5</v>
      </c>
      <c r="Z58" s="551">
        <f>IFERROR(IF(Z52="",0,Z52),"0")+IFERROR(IF(Z53="",0,Z53),"0")+IFERROR(IF(Z54="",0,Z54),"0")+IFERROR(IF(Z55="",0,Z55),"0")+IFERROR(IF(Z56="",0,Z56),"0")+IFERROR(IF(Z57="",0,Z57),"0")</f>
        <v>4.5100000000000001E-2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22.5</v>
      </c>
      <c r="Y59" s="551">
        <f>IFERROR(SUM(Y52:Y57),"0")</f>
        <v>22.5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4.6296296296296298</v>
      </c>
      <c r="Y65" s="551">
        <f>IFERROR(Y61/H61,"0")+IFERROR(Y62/H62,"0")+IFERROR(Y63/H63,"0")+IFERROR(Y64/H64,"0")</f>
        <v>5</v>
      </c>
      <c r="Z65" s="551">
        <f>IFERROR(IF(Z61="",0,Z61),"0")+IFERROR(IF(Z62="",0,Z62),"0")+IFERROR(IF(Z63="",0,Z63),"0")+IFERROR(IF(Z64="",0,Z64),"0")</f>
        <v>9.4899999999999998E-2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50</v>
      </c>
      <c r="Y66" s="551">
        <f>IFERROR(SUM(Y61:Y64),"0")</f>
        <v>54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140</v>
      </c>
      <c r="Y76" s="550">
        <f t="shared" si="11"/>
        <v>142.80000000000001</v>
      </c>
      <c r="Z76" s="36">
        <f>IFERROR(IF(Y76=0,"",ROUNDUP(Y76/H76,0)*0.01898),"")</f>
        <v>0.32266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148.44999999999999</v>
      </c>
      <c r="BN76" s="64">
        <f t="shared" si="13"/>
        <v>151.41900000000001</v>
      </c>
      <c r="BO76" s="64">
        <f t="shared" si="14"/>
        <v>0.26041666666666663</v>
      </c>
      <c r="BP76" s="64">
        <f t="shared" si="15"/>
        <v>0.265625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16.666666666666664</v>
      </c>
      <c r="Y80" s="551">
        <f>IFERROR(Y74/H74,"0")+IFERROR(Y75/H75,"0")+IFERROR(Y76/H76,"0")+IFERROR(Y77/H77,"0")+IFERROR(Y78/H78,"0")+IFERROR(Y79/H79,"0")</f>
        <v>17</v>
      </c>
      <c r="Z80" s="551">
        <f>IFERROR(IF(Z74="",0,Z74),"0")+IFERROR(IF(Z75="",0,Z75),"0")+IFERROR(IF(Z76="",0,Z76),"0")+IFERROR(IF(Z77="",0,Z77),"0")+IFERROR(IF(Z78="",0,Z78),"0")+IFERROR(IF(Z79="",0,Z79),"0")</f>
        <v>0.32266</v>
      </c>
      <c r="AA80" s="552"/>
      <c r="AB80" s="552"/>
      <c r="AC80" s="552"/>
    </row>
    <row r="81" spans="1:68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140</v>
      </c>
      <c r="Y81" s="551">
        <f>IFERROR(SUM(Y74:Y79),"0")</f>
        <v>142.80000000000001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hidden="1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hidden="1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hidden="1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200</v>
      </c>
      <c r="Y314" s="550">
        <f>IFERROR(IF(X314="",0,CEILING((X314/$H314),1)*$H314),"")</f>
        <v>201.60000000000002</v>
      </c>
      <c r="Z314" s="36">
        <f>IFERROR(IF(Y314=0,"",ROUNDUP(Y314/H314,0)*0.01898),"")</f>
        <v>0.45552000000000004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212.35714285714286</v>
      </c>
      <c r="BN314" s="64">
        <f>IFERROR(Y314*I314/H314,"0")</f>
        <v>214.05600000000001</v>
      </c>
      <c r="BO314" s="64">
        <f>IFERROR(1/J314*(X314/H314),"0")</f>
        <v>0.37202380952380953</v>
      </c>
      <c r="BP314" s="64">
        <f>IFERROR(1/J314*(Y314/H314),"0")</f>
        <v>0.375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23.80952380952381</v>
      </c>
      <c r="Y317" s="551">
        <f>IFERROR(Y314/H314,"0")+IFERROR(Y315/H315,"0")+IFERROR(Y316/H316,"0")</f>
        <v>24</v>
      </c>
      <c r="Z317" s="551">
        <f>IFERROR(IF(Z314="",0,Z314),"0")+IFERROR(IF(Z315="",0,Z315),"0")+IFERROR(IF(Z316="",0,Z316),"0")</f>
        <v>0.45552000000000004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200</v>
      </c>
      <c r="Y318" s="551">
        <f>IFERROR(SUM(Y314:Y316),"0")</f>
        <v>201.60000000000002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1000</v>
      </c>
      <c r="Y342" s="550">
        <f t="shared" ref="Y342:Y348" si="42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1032</v>
      </c>
      <c r="BN342" s="64">
        <f t="shared" ref="BN342:BN348" si="44">IFERROR(Y342*I342/H342,"0")</f>
        <v>1037.1600000000001</v>
      </c>
      <c r="BO342" s="64">
        <f t="shared" ref="BO342:BO348" si="45">IFERROR(1/J342*(X342/H342),"0")</f>
        <v>1.3888888888888888</v>
      </c>
      <c r="BP342" s="64">
        <f t="shared" ref="BP342:BP348" si="46">IFERROR(1/J342*(Y342/H342),"0")</f>
        <v>1.3958333333333333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500</v>
      </c>
      <c r="Y343" s="550">
        <f t="shared" si="42"/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516</v>
      </c>
      <c r="BN343" s="64">
        <f t="shared" si="44"/>
        <v>526.32000000000005</v>
      </c>
      <c r="BO343" s="64">
        <f t="shared" si="45"/>
        <v>0.69444444444444442</v>
      </c>
      <c r="BP343" s="64">
        <f t="shared" si="46"/>
        <v>0.70833333333333326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500</v>
      </c>
      <c r="Y345" s="550">
        <f t="shared" si="42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516</v>
      </c>
      <c r="BN345" s="64">
        <f t="shared" si="44"/>
        <v>526.32000000000005</v>
      </c>
      <c r="BO345" s="64">
        <f t="shared" si="45"/>
        <v>0.69444444444444442</v>
      </c>
      <c r="BP345" s="64">
        <f t="shared" si="46"/>
        <v>0.70833333333333326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133.33333333333334</v>
      </c>
      <c r="Y349" s="551">
        <f>IFERROR(Y342/H342,"0")+IFERROR(Y343/H343,"0")+IFERROR(Y344/H344,"0")+IFERROR(Y345/H345,"0")+IFERROR(Y346/H346,"0")+IFERROR(Y347/H347,"0")+IFERROR(Y348/H348,"0")</f>
        <v>135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2.9362499999999998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2000</v>
      </c>
      <c r="Y350" s="551">
        <f>IFERROR(SUM(Y342:Y348),"0")</f>
        <v>2025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3000</v>
      </c>
      <c r="Y352" s="550">
        <f>IFERROR(IF(X352="",0,CEILING((X352/$H352),1)*$H352),"")</f>
        <v>3000</v>
      </c>
      <c r="Z352" s="36">
        <f>IFERROR(IF(Y352=0,"",ROUNDUP(Y352/H352,0)*0.02175),"")</f>
        <v>4.3499999999999996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3096</v>
      </c>
      <c r="BN352" s="64">
        <f>IFERROR(Y352*I352/H352,"0")</f>
        <v>3096</v>
      </c>
      <c r="BO352" s="64">
        <f>IFERROR(1/J352*(X352/H352),"0")</f>
        <v>4.1666666666666661</v>
      </c>
      <c r="BP352" s="64">
        <f>IFERROR(1/J352*(Y352/H352),"0")</f>
        <v>4.1666666666666661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200</v>
      </c>
      <c r="Y354" s="551">
        <f>IFERROR(Y352/H352,"0")+IFERROR(Y353/H353,"0")</f>
        <v>200</v>
      </c>
      <c r="Z354" s="551">
        <f>IFERROR(IF(Z352="",0,Z352),"0")+IFERROR(IF(Z353="",0,Z353),"0")</f>
        <v>4.3499999999999996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3000</v>
      </c>
      <c r="Y355" s="551">
        <f>IFERROR(SUM(Y352:Y353),"0")</f>
        <v>3000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560</v>
      </c>
      <c r="Y362" s="550">
        <f>IFERROR(IF(X362="",0,CEILING((X362/$H362),1)*$H362),"")</f>
        <v>567</v>
      </c>
      <c r="Z362" s="36">
        <f>IFERROR(IF(Y362=0,"",ROUNDUP(Y362/H362,0)*0.01898),"")</f>
        <v>1.19574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592.29333333333341</v>
      </c>
      <c r="BN362" s="64">
        <f>IFERROR(Y362*I362/H362,"0")</f>
        <v>599.697</v>
      </c>
      <c r="BO362" s="64">
        <f>IFERROR(1/J362*(X362/H362),"0")</f>
        <v>0.97222222222222221</v>
      </c>
      <c r="BP362" s="64">
        <f>IFERROR(1/J362*(Y362/H362),"0")</f>
        <v>0.984375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62.222222222222221</v>
      </c>
      <c r="Y363" s="551">
        <f>IFERROR(Y362/H362,"0")</f>
        <v>63</v>
      </c>
      <c r="Z363" s="551">
        <f>IFERROR(IF(Z362="",0,Z362),"0")</f>
        <v>1.19574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560</v>
      </c>
      <c r="Y364" s="551">
        <f>IFERROR(SUM(Y362:Y362),"0")</f>
        <v>567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100</v>
      </c>
      <c r="Y373" s="550">
        <f>IFERROR(IF(X373="",0,CEILING((X373/$H373),1)*$H373),"")</f>
        <v>100.74</v>
      </c>
      <c r="Z373" s="36">
        <f>IFERROR(IF(Y373=0,"",ROUNDUP(Y373/H373,0)*0.00902),"")</f>
        <v>0.20746000000000001</v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106.16438356164385</v>
      </c>
      <c r="BN373" s="64">
        <f>IFERROR(Y373*I373/H373,"0")</f>
        <v>106.95</v>
      </c>
      <c r="BO373" s="64">
        <f>IFERROR(1/J373*(X373/H373),"0")</f>
        <v>0.17296250172962502</v>
      </c>
      <c r="BP373" s="64">
        <f>IFERROR(1/J373*(Y373/H373),"0")</f>
        <v>0.17424242424242425</v>
      </c>
    </row>
    <row r="374" spans="1:68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22.831050228310502</v>
      </c>
      <c r="Y374" s="551">
        <f>IFERROR(Y373/H373,"0")</f>
        <v>23</v>
      </c>
      <c r="Z374" s="551">
        <f>IFERROR(IF(Z373="",0,Z373),"0")</f>
        <v>0.20746000000000001</v>
      </c>
      <c r="AA374" s="552"/>
      <c r="AB374" s="552"/>
      <c r="AC374" s="552"/>
    </row>
    <row r="375" spans="1:68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100</v>
      </c>
      <c r="Y375" s="551">
        <f>IFERROR(SUM(Y373:Y373),"0")</f>
        <v>100.74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hidden="1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50</v>
      </c>
      <c r="Y452" s="550">
        <f t="shared" ref="Y452:Y457" si="59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53.409090909090907</v>
      </c>
      <c r="BN452" s="64">
        <f t="shared" ref="BN452:BN457" si="61">IFERROR(Y452*I452/H452,"0")</f>
        <v>56.400000000000006</v>
      </c>
      <c r="BO452" s="64">
        <f t="shared" ref="BO452:BO457" si="62">IFERROR(1/J452*(X452/H452),"0")</f>
        <v>9.1054778554778545E-2</v>
      </c>
      <c r="BP452" s="64">
        <f t="shared" ref="BP452:BP457" si="63">IFERROR(1/J452*(Y452/H452),"0")</f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50</v>
      </c>
      <c r="Y453" s="550">
        <f t="shared" si="59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53.409090909090907</v>
      </c>
      <c r="BN453" s="64">
        <f t="shared" si="61"/>
        <v>56.400000000000006</v>
      </c>
      <c r="BO453" s="64">
        <f t="shared" si="62"/>
        <v>9.1054778554778545E-2</v>
      </c>
      <c r="BP453" s="64">
        <f t="shared" si="63"/>
        <v>9.6153846153846159E-2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18.939393939393938</v>
      </c>
      <c r="Y458" s="551">
        <f>IFERROR(Y452/H452,"0")+IFERROR(Y453/H453,"0")+IFERROR(Y454/H454,"0")+IFERROR(Y455/H455,"0")+IFERROR(Y456/H456,"0")+IFERROR(Y457/H457,"0")</f>
        <v>20</v>
      </c>
      <c r="Z458" s="551">
        <f>IFERROR(IF(Z452="",0,Z452),"0")+IFERROR(IF(Z453="",0,Z453),"0")+IFERROR(IF(Z454="",0,Z454),"0")+IFERROR(IF(Z455="",0,Z455),"0")+IFERROR(IF(Z456="",0,Z456),"0")+IFERROR(IF(Z457="",0,Z457),"0")</f>
        <v>0.2392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100</v>
      </c>
      <c r="Y459" s="551">
        <f>IFERROR(SUM(Y452:Y457),"0")</f>
        <v>105.60000000000001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6272.5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6319.5599999999995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6508.465112277373</v>
      </c>
      <c r="Y502" s="551">
        <f>IFERROR(SUM(BN22:BN498),"0")</f>
        <v>6557.6069999999991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6758.465112277373</v>
      </c>
      <c r="Y504" s="551">
        <f>GrossWeightTotalR+PalletQtyTotalR*25</f>
        <v>6807.6069999999991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506.37121376847404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511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10.074069999999999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219.3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201.60000000000002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5592</v>
      </c>
      <c r="U511" s="46">
        <f>IFERROR(Y367*1,"0")+IFERROR(Y368*1,"0")+IFERROR(Y369*1,"0")+IFERROR(Y373*1,"0")+IFERROR(Y377*1,"0")+IFERROR(Y378*1,"0")+IFERROR(Y382*1,"0")</f>
        <v>100.74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205.92000000000002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"/>
        <filter val="100,00"/>
        <filter val="133,33"/>
        <filter val="140,00"/>
        <filter val="16,67"/>
        <filter val="18,94"/>
        <filter val="2 000,00"/>
        <filter val="200,00"/>
        <filter val="22,50"/>
        <filter val="22,83"/>
        <filter val="23,81"/>
        <filter val="3 000,00"/>
        <filter val="4,63"/>
        <filter val="5,00"/>
        <filter val="50,00"/>
        <filter val="500,00"/>
        <filter val="506,37"/>
        <filter val="560,00"/>
        <filter val="6 272,50"/>
        <filter val="6 508,47"/>
        <filter val="6 758,47"/>
        <filter val="62,22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