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CF37F11B-0049-497D-8B00-6DF8692C66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P271" i="1"/>
  <c r="Y269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X263" i="1"/>
  <c r="X262" i="1"/>
  <c r="BO261" i="1"/>
  <c r="BM261" i="1"/>
  <c r="Z261" i="1"/>
  <c r="Y261" i="1"/>
  <c r="P261" i="1"/>
  <c r="BP260" i="1"/>
  <c r="BO260" i="1"/>
  <c r="BN260" i="1"/>
  <c r="BM260" i="1"/>
  <c r="Z260" i="1"/>
  <c r="Z262" i="1" s="1"/>
  <c r="Y260" i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6" i="1" s="1"/>
  <c r="Y38" i="1"/>
  <c r="Y45" i="1"/>
  <c r="Y290" i="1" s="1"/>
  <c r="Y64" i="1"/>
  <c r="Y70" i="1"/>
  <c r="Y75" i="1"/>
  <c r="Y87" i="1"/>
  <c r="Y96" i="1"/>
  <c r="Y103" i="1"/>
  <c r="Y112" i="1"/>
  <c r="Y116" i="1"/>
  <c r="Y126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H9" i="1"/>
  <c r="X287" i="1"/>
  <c r="X288" i="1"/>
  <c r="X290" i="1"/>
  <c r="BN29" i="1"/>
  <c r="Y287" i="1" s="1"/>
  <c r="BN34" i="1"/>
  <c r="BP34" i="1"/>
  <c r="Y288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4" i="1"/>
  <c r="BP114" i="1"/>
  <c r="BN124" i="1"/>
  <c r="BN130" i="1"/>
  <c r="BN135" i="1"/>
  <c r="BP135" i="1"/>
  <c r="BN162" i="1"/>
  <c r="BP162" i="1"/>
  <c r="Y173" i="1"/>
  <c r="Y182" i="1"/>
  <c r="BP181" i="1"/>
  <c r="BN181" i="1"/>
  <c r="Z189" i="1"/>
  <c r="Z291" i="1" s="1"/>
  <c r="Y197" i="1"/>
  <c r="Y198" i="1"/>
  <c r="Y206" i="1"/>
  <c r="BP201" i="1"/>
  <c r="BN201" i="1"/>
  <c r="BP203" i="1"/>
  <c r="BN203" i="1"/>
  <c r="Y205" i="1"/>
  <c r="Y210" i="1"/>
  <c r="BP209" i="1"/>
  <c r="BN209" i="1"/>
  <c r="Y216" i="1"/>
  <c r="Y221" i="1"/>
  <c r="BP218" i="1"/>
  <c r="BN218" i="1"/>
  <c r="BP220" i="1"/>
  <c r="BN220" i="1"/>
  <c r="Z227" i="1"/>
  <c r="Y258" i="1"/>
  <c r="Y262" i="1"/>
  <c r="Y263" i="1"/>
  <c r="Y268" i="1"/>
  <c r="BP265" i="1"/>
  <c r="BN265" i="1"/>
  <c r="BP267" i="1"/>
  <c r="BN267" i="1"/>
  <c r="Y285" i="1"/>
  <c r="Y289" i="1" l="1"/>
  <c r="A299" i="1"/>
  <c r="B299" i="1"/>
  <c r="C299" i="1"/>
  <c r="X28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<sst xmlns="http://schemas.openxmlformats.org/spreadsheetml/2006/main" count="1309" uniqueCount="427">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</sst>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6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96</v>
      </c>
      <c r="Y74" s="279">
        <f>IFERROR(IF(X74="","",X74),"")</f>
        <v>96</v>
      </c>
      <c r="Z74" s="36">
        <f>IFERROR(IF(X74="","",X74*0.00866),"")</f>
        <v>0.83135999999999988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500.46719999999993</v>
      </c>
      <c r="BN74" s="67">
        <f>IFERROR(Y74*I74,"0")</f>
        <v>500.46719999999993</v>
      </c>
      <c r="BO74" s="67">
        <f>IFERROR(X74/J74,"0")</f>
        <v>0.66666666666666663</v>
      </c>
      <c r="BP74" s="67">
        <f>IFERROR(Y74/J74,"0")</f>
        <v>0.66666666666666663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96</v>
      </c>
      <c r="Y75" s="280">
        <f>IFERROR(SUM(Y73:Y74),"0")</f>
        <v>96</v>
      </c>
      <c r="Z75" s="280">
        <f>IFERROR(IF(Z73="",0,Z73),"0")+IFERROR(IF(Z74="",0,Z74),"0")</f>
        <v>0.83135999999999988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480</v>
      </c>
      <c r="Y76" s="280">
        <f>IFERROR(SUMPRODUCT(Y73:Y74*H73:H74),"0")</f>
        <v>480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182</v>
      </c>
      <c r="Y123" s="279">
        <f>IFERROR(IF(X123="","",X123),"")</f>
        <v>182</v>
      </c>
      <c r="Z123" s="36">
        <f>IFERROR(IF(X123="","",X123*0.01788),"")</f>
        <v>3.2541600000000002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674.05520000000001</v>
      </c>
      <c r="BN123" s="67">
        <f>IFERROR(Y123*I123,"0")</f>
        <v>674.05520000000001</v>
      </c>
      <c r="BO123" s="67">
        <f>IFERROR(X123/J123,"0")</f>
        <v>2.6</v>
      </c>
      <c r="BP123" s="67">
        <f>IFERROR(Y123/J123,"0")</f>
        <v>2.6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98</v>
      </c>
      <c r="Y124" s="279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280</v>
      </c>
      <c r="Y125" s="280">
        <f>IFERROR(SUM(Y123:Y124),"0")</f>
        <v>280</v>
      </c>
      <c r="Z125" s="280">
        <f>IFERROR(IF(Z123="",0,Z123),"0")+IFERROR(IF(Z124="",0,Z124),"0")</f>
        <v>5.0064000000000002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840</v>
      </c>
      <c r="Y126" s="280">
        <f>IFERROR(SUMPRODUCT(Y123:Y124*H123:H124),"0")</f>
        <v>840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98</v>
      </c>
      <c r="Y130" s="279">
        <f>IFERROR(IF(X130="","",X130),"")</f>
        <v>98</v>
      </c>
      <c r="Z130" s="36">
        <f>IFERROR(IF(X130="","",X130*0.01788),"")</f>
        <v>1.75224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362.95279999999997</v>
      </c>
      <c r="BN130" s="67">
        <f>IFERROR(Y130*I130,"0")</f>
        <v>362.95279999999997</v>
      </c>
      <c r="BO130" s="67">
        <f>IFERROR(X130/J130,"0")</f>
        <v>1.4</v>
      </c>
      <c r="BP130" s="67">
        <f>IFERROR(Y130/J130,"0")</f>
        <v>1.4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98</v>
      </c>
      <c r="Y131" s="280">
        <f>IFERROR(SUM(Y129:Y130),"0")</f>
        <v>98</v>
      </c>
      <c r="Z131" s="280">
        <f>IFERROR(IF(Z129="",0,Z129),"0")+IFERROR(IF(Z130="",0,Z130),"0")</f>
        <v>1.75224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294</v>
      </c>
      <c r="Y132" s="280">
        <f>IFERROR(SUMPRODUCT(Y129:Y130*H129:H130),"0")</f>
        <v>294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0</v>
      </c>
      <c r="Y136" s="279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0</v>
      </c>
      <c r="Y137" s="280">
        <f>IFERROR(SUM(Y135:Y136),"0")</f>
        <v>0</v>
      </c>
      <c r="Z137" s="280">
        <f>IFERROR(IF(Z135="",0,Z135),"0")+IFERROR(IF(Z136="",0,Z136),"0")</f>
        <v>0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0</v>
      </c>
      <c r="Y138" s="280">
        <f>IFERROR(SUMPRODUCT(Y135:Y136*H135:H136),"0")</f>
        <v>0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56</v>
      </c>
      <c r="Y169" s="279">
        <f>IFERROR(IF(X169="","",X169),"")</f>
        <v>56</v>
      </c>
      <c r="Z169" s="36">
        <f>IFERROR(IF(X169="","",X169*0.01788),"")</f>
        <v>1.0012799999999999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189.72800000000001</v>
      </c>
      <c r="BN169" s="67">
        <f>IFERROR(Y169*I169,"0")</f>
        <v>189.72800000000001</v>
      </c>
      <c r="BO169" s="67">
        <f>IFERROR(X169/J169,"0")</f>
        <v>0.8</v>
      </c>
      <c r="BP169" s="67">
        <f>IFERROR(Y169/J169,"0")</f>
        <v>0.8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56</v>
      </c>
      <c r="Y170" s="279">
        <f>IFERROR(IF(X170="","",X170),"")</f>
        <v>56</v>
      </c>
      <c r="Z170" s="36">
        <f>IFERROR(IF(X170="","",X170*0.01788),"")</f>
        <v>1.0012799999999999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189.72800000000001</v>
      </c>
      <c r="BN170" s="67">
        <f>IFERROR(Y170*I170,"0")</f>
        <v>189.72800000000001</v>
      </c>
      <c r="BO170" s="67">
        <f>IFERROR(X170/J170,"0")</f>
        <v>0.8</v>
      </c>
      <c r="BP170" s="67">
        <f>IFERROR(Y170/J170,"0")</f>
        <v>0.8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112</v>
      </c>
      <c r="Y172" s="280">
        <f>IFERROR(SUM(Y169:Y171),"0")</f>
        <v>112</v>
      </c>
      <c r="Z172" s="280">
        <f>IFERROR(IF(Z169="",0,Z169),"0")+IFERROR(IF(Z170="",0,Z170),"0")+IFERROR(IF(Z171="",0,Z171),"0")</f>
        <v>2.0025599999999999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336</v>
      </c>
      <c r="Y173" s="280">
        <f>IFERROR(SUMPRODUCT(Y169:Y171*H169:H171),"0")</f>
        <v>336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140</v>
      </c>
      <c r="Y265" s="279">
        <f>IFERROR(IF(X265="","",X265),"")</f>
        <v>140</v>
      </c>
      <c r="Z265" s="36">
        <f>IFERROR(IF(X265="","",X265*0.00936),"")</f>
        <v>1.3104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404.68400000000003</v>
      </c>
      <c r="BN265" s="67">
        <f>IFERROR(Y265*I265,"0")</f>
        <v>404.68400000000003</v>
      </c>
      <c r="BO265" s="67">
        <f>IFERROR(X265/J265,"0")</f>
        <v>1.1111111111111112</v>
      </c>
      <c r="BP265" s="67">
        <f>IFERROR(Y265/J265,"0")</f>
        <v>1.1111111111111112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96</v>
      </c>
      <c r="Y266" s="279">
        <f>IFERROR(IF(X266="","",X266),"")</f>
        <v>96</v>
      </c>
      <c r="Z266" s="36">
        <f>IFERROR(IF(X266="","",X266*0.0155),"")</f>
        <v>1.488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502.56000000000006</v>
      </c>
      <c r="BN266" s="67">
        <f>IFERROR(Y266*I266,"0")</f>
        <v>502.56000000000006</v>
      </c>
      <c r="BO266" s="67">
        <f>IFERROR(X266/J266,"0")</f>
        <v>1.1428571428571428</v>
      </c>
      <c r="BP266" s="67">
        <f>IFERROR(Y266/J266,"0")</f>
        <v>1.1428571428571428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236</v>
      </c>
      <c r="Y268" s="280">
        <f>IFERROR(SUM(Y265:Y267),"0")</f>
        <v>236</v>
      </c>
      <c r="Z268" s="280">
        <f>IFERROR(IF(Z265="",0,Z265),"0")+IFERROR(IF(Z266="",0,Z266),"0")+IFERROR(IF(Z267="",0,Z267),"0")</f>
        <v>2.7984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858</v>
      </c>
      <c r="Y269" s="280">
        <f>IFERROR(SUMPRODUCT(Y265:Y267*H265:H267),"0")</f>
        <v>858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0</v>
      </c>
      <c r="Y273" s="279">
        <f t="shared" si="6"/>
        <v>0</v>
      </c>
      <c r="Z273" s="36">
        <f>IFERROR(IF(X273="","",X273*0.0155),"")</f>
        <v>0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0</v>
      </c>
      <c r="Y275" s="279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0</v>
      </c>
      <c r="Y284" s="280">
        <f>IFERROR(SUM(Y271:Y283),"0")</f>
        <v>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0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0</v>
      </c>
      <c r="Y285" s="280">
        <f>IFERROR(SUMPRODUCT(Y271:Y283*H271:H283),"0")</f>
        <v>0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2808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2808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3187.1280000000002</v>
      </c>
      <c r="Y287" s="280">
        <f>IFERROR(SUM(BN22:BN283),"0")</f>
        <v>3187.1280000000002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10</v>
      </c>
      <c r="Y288" s="38">
        <f>ROUNDUP(SUM(BP22:BP283),0)</f>
        <v>10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3437.1280000000002</v>
      </c>
      <c r="Y289" s="280">
        <f>GrossWeightTotalR+PalletQtyTotalR*25</f>
        <v>3437.1280000000002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822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822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12.39096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480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840</v>
      </c>
      <c r="N296" s="276"/>
      <c r="O296" s="46">
        <f>IFERROR(X129*H129,"0")+IFERROR(X130*H130,"0")</f>
        <v>294</v>
      </c>
      <c r="P296" s="46">
        <f>IFERROR(X135*H135,"0")+IFERROR(X136*H136,"0")</f>
        <v>0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336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858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480</v>
      </c>
      <c r="B299" s="60">
        <f>SUMPRODUCT(--(BB:BB="ПГП"),--(W:W="кор"),H:H,Y:Y)+SUMPRODUCT(--(BB:BB="ПГП"),--(W:W="кг"),Y:Y)</f>
        <v>2328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2025-08-29T08:57:27Z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