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ПОКОМ КИ филиалы\"/>
    </mc:Choice>
  </mc:AlternateContent>
  <xr:revisionPtr revIDLastSave="0" documentId="13_ncr:1_{16DC48DC-2676-45B4-975F-9076E757E8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6" i="1"/>
  <c r="U5" i="1"/>
  <c r="T5" i="1" l="1"/>
  <c r="AL5" i="1"/>
  <c r="S7" i="1"/>
  <c r="S11" i="1"/>
  <c r="S12" i="1"/>
  <c r="S14" i="1"/>
  <c r="S20" i="1"/>
  <c r="S23" i="1"/>
  <c r="S25" i="1"/>
  <c r="S26" i="1"/>
  <c r="S27" i="1"/>
  <c r="S28" i="1"/>
  <c r="S29" i="1"/>
  <c r="S30" i="1"/>
  <c r="S31" i="1"/>
  <c r="S32" i="1"/>
  <c r="S34" i="1"/>
  <c r="S37" i="1"/>
  <c r="S39" i="1"/>
  <c r="S40" i="1"/>
  <c r="S42" i="1"/>
  <c r="S47" i="1"/>
  <c r="S49" i="1"/>
  <c r="S54" i="1"/>
  <c r="S55" i="1"/>
  <c r="S60" i="1"/>
  <c r="S63" i="1"/>
  <c r="S64" i="1"/>
  <c r="S65" i="1"/>
  <c r="S66" i="1"/>
  <c r="S67" i="1"/>
  <c r="S68" i="1"/>
  <c r="S69" i="1"/>
  <c r="S70" i="1"/>
  <c r="S71" i="1"/>
  <c r="S72" i="1"/>
  <c r="S73" i="1"/>
  <c r="S78" i="1"/>
  <c r="S80" i="1"/>
  <c r="S81" i="1"/>
  <c r="S83" i="1"/>
  <c r="S85" i="1"/>
  <c r="S90" i="1"/>
  <c r="S91" i="1"/>
  <c r="S92" i="1"/>
  <c r="S93" i="1"/>
  <c r="S94" i="1"/>
  <c r="S95" i="1"/>
  <c r="S6" i="1"/>
  <c r="O95" i="1" l="1"/>
  <c r="M95" i="1"/>
  <c r="Q95" i="1" s="1"/>
  <c r="X95" i="1" s="1"/>
  <c r="L95" i="1"/>
  <c r="O94" i="1"/>
  <c r="M94" i="1"/>
  <c r="Q94" i="1" s="1"/>
  <c r="X94" i="1" s="1"/>
  <c r="L94" i="1"/>
  <c r="O93" i="1"/>
  <c r="M93" i="1"/>
  <c r="Q93" i="1" s="1"/>
  <c r="X93" i="1" s="1"/>
  <c r="L93" i="1"/>
  <c r="O92" i="1"/>
  <c r="M92" i="1"/>
  <c r="Q92" i="1" s="1"/>
  <c r="X92" i="1" s="1"/>
  <c r="L92" i="1"/>
  <c r="O91" i="1"/>
  <c r="M91" i="1"/>
  <c r="Q91" i="1" s="1"/>
  <c r="X91" i="1" s="1"/>
  <c r="L91" i="1"/>
  <c r="O90" i="1"/>
  <c r="M90" i="1"/>
  <c r="Q90" i="1" s="1"/>
  <c r="X90" i="1" s="1"/>
  <c r="L90" i="1"/>
  <c r="O89" i="1"/>
  <c r="M89" i="1"/>
  <c r="Q89" i="1" s="1"/>
  <c r="R89" i="1" s="1"/>
  <c r="S89" i="1" s="1"/>
  <c r="L89" i="1"/>
  <c r="O88" i="1"/>
  <c r="M88" i="1"/>
  <c r="Q88" i="1" s="1"/>
  <c r="R88" i="1" s="1"/>
  <c r="S88" i="1" s="1"/>
  <c r="L88" i="1"/>
  <c r="O87" i="1"/>
  <c r="M87" i="1"/>
  <c r="Q87" i="1" s="1"/>
  <c r="L87" i="1"/>
  <c r="O86" i="1"/>
  <c r="M86" i="1"/>
  <c r="Q86" i="1" s="1"/>
  <c r="L86" i="1"/>
  <c r="O85" i="1"/>
  <c r="M85" i="1"/>
  <c r="Q85" i="1" s="1"/>
  <c r="X85" i="1" s="1"/>
  <c r="L85" i="1"/>
  <c r="O84" i="1"/>
  <c r="M84" i="1"/>
  <c r="Q84" i="1" s="1"/>
  <c r="R84" i="1" s="1"/>
  <c r="S84" i="1" s="1"/>
  <c r="L84" i="1"/>
  <c r="O83" i="1"/>
  <c r="M83" i="1"/>
  <c r="Q83" i="1" s="1"/>
  <c r="X83" i="1" s="1"/>
  <c r="L83" i="1"/>
  <c r="O82" i="1"/>
  <c r="M82" i="1"/>
  <c r="Q82" i="1" s="1"/>
  <c r="L82" i="1"/>
  <c r="O81" i="1"/>
  <c r="M81" i="1"/>
  <c r="Q81" i="1" s="1"/>
  <c r="X81" i="1" s="1"/>
  <c r="L81" i="1"/>
  <c r="O80" i="1"/>
  <c r="M80" i="1"/>
  <c r="Q80" i="1" s="1"/>
  <c r="X80" i="1" s="1"/>
  <c r="L80" i="1"/>
  <c r="O79" i="1"/>
  <c r="M79" i="1"/>
  <c r="Q79" i="1" s="1"/>
  <c r="R79" i="1" s="1"/>
  <c r="S79" i="1" s="1"/>
  <c r="L79" i="1"/>
  <c r="O78" i="1"/>
  <c r="M78" i="1"/>
  <c r="Q78" i="1" s="1"/>
  <c r="X78" i="1" s="1"/>
  <c r="L78" i="1"/>
  <c r="O77" i="1"/>
  <c r="M77" i="1"/>
  <c r="Q77" i="1" s="1"/>
  <c r="L77" i="1"/>
  <c r="O76" i="1"/>
  <c r="M76" i="1"/>
  <c r="Q76" i="1" s="1"/>
  <c r="L76" i="1"/>
  <c r="O75" i="1"/>
  <c r="M75" i="1"/>
  <c r="Q75" i="1" s="1"/>
  <c r="R75" i="1" s="1"/>
  <c r="S75" i="1" s="1"/>
  <c r="L75" i="1"/>
  <c r="O74" i="1"/>
  <c r="M74" i="1"/>
  <c r="Q74" i="1" s="1"/>
  <c r="L74" i="1"/>
  <c r="O73" i="1"/>
  <c r="M73" i="1"/>
  <c r="Q73" i="1" s="1"/>
  <c r="X73" i="1" s="1"/>
  <c r="L73" i="1"/>
  <c r="O72" i="1"/>
  <c r="M72" i="1"/>
  <c r="Q72" i="1" s="1"/>
  <c r="X72" i="1" s="1"/>
  <c r="L72" i="1"/>
  <c r="O71" i="1"/>
  <c r="M71" i="1"/>
  <c r="Q71" i="1" s="1"/>
  <c r="X71" i="1" s="1"/>
  <c r="L71" i="1"/>
  <c r="O70" i="1"/>
  <c r="M70" i="1"/>
  <c r="Q70" i="1" s="1"/>
  <c r="X70" i="1" s="1"/>
  <c r="L70" i="1"/>
  <c r="O69" i="1"/>
  <c r="M69" i="1"/>
  <c r="Q69" i="1" s="1"/>
  <c r="X69" i="1" s="1"/>
  <c r="L69" i="1"/>
  <c r="O68" i="1"/>
  <c r="M68" i="1"/>
  <c r="Q68" i="1" s="1"/>
  <c r="X68" i="1" s="1"/>
  <c r="L68" i="1"/>
  <c r="O67" i="1"/>
  <c r="M67" i="1"/>
  <c r="Q67" i="1" s="1"/>
  <c r="X67" i="1" s="1"/>
  <c r="L67" i="1"/>
  <c r="O66" i="1"/>
  <c r="M66" i="1"/>
  <c r="Q66" i="1" s="1"/>
  <c r="X66" i="1" s="1"/>
  <c r="L66" i="1"/>
  <c r="O65" i="1"/>
  <c r="M65" i="1"/>
  <c r="Q65" i="1" s="1"/>
  <c r="X65" i="1" s="1"/>
  <c r="L65" i="1"/>
  <c r="O64" i="1"/>
  <c r="M64" i="1"/>
  <c r="Q64" i="1" s="1"/>
  <c r="X64" i="1" s="1"/>
  <c r="L64" i="1"/>
  <c r="O63" i="1"/>
  <c r="M63" i="1"/>
  <c r="Q63" i="1" s="1"/>
  <c r="X63" i="1" s="1"/>
  <c r="L63" i="1"/>
  <c r="O62" i="1"/>
  <c r="M62" i="1"/>
  <c r="Q62" i="1" s="1"/>
  <c r="R62" i="1" s="1"/>
  <c r="S62" i="1" s="1"/>
  <c r="L62" i="1"/>
  <c r="O61" i="1"/>
  <c r="M61" i="1"/>
  <c r="Q61" i="1" s="1"/>
  <c r="L61" i="1"/>
  <c r="O60" i="1"/>
  <c r="M60" i="1"/>
  <c r="Q60" i="1" s="1"/>
  <c r="X60" i="1" s="1"/>
  <c r="L60" i="1"/>
  <c r="O59" i="1"/>
  <c r="M59" i="1"/>
  <c r="Q59" i="1" s="1"/>
  <c r="R59" i="1" s="1"/>
  <c r="S59" i="1" s="1"/>
  <c r="L59" i="1"/>
  <c r="O58" i="1"/>
  <c r="M58" i="1"/>
  <c r="Q58" i="1" s="1"/>
  <c r="L58" i="1"/>
  <c r="O57" i="1"/>
  <c r="M57" i="1"/>
  <c r="Q57" i="1" s="1"/>
  <c r="R57" i="1" s="1"/>
  <c r="S57" i="1" s="1"/>
  <c r="L57" i="1"/>
  <c r="O56" i="1"/>
  <c r="M56" i="1"/>
  <c r="Q56" i="1" s="1"/>
  <c r="L56" i="1"/>
  <c r="O55" i="1"/>
  <c r="M55" i="1"/>
  <c r="Q55" i="1" s="1"/>
  <c r="X55" i="1" s="1"/>
  <c r="L55" i="1"/>
  <c r="O54" i="1"/>
  <c r="M54" i="1"/>
  <c r="Q54" i="1" s="1"/>
  <c r="X54" i="1" s="1"/>
  <c r="L54" i="1"/>
  <c r="O53" i="1"/>
  <c r="M53" i="1"/>
  <c r="Q53" i="1" s="1"/>
  <c r="R53" i="1" s="1"/>
  <c r="S53" i="1" s="1"/>
  <c r="L53" i="1"/>
  <c r="O52" i="1"/>
  <c r="M52" i="1"/>
  <c r="Q52" i="1" s="1"/>
  <c r="L52" i="1"/>
  <c r="O51" i="1"/>
  <c r="M51" i="1"/>
  <c r="Q51" i="1" s="1"/>
  <c r="R51" i="1" s="1"/>
  <c r="S51" i="1" s="1"/>
  <c r="L51" i="1"/>
  <c r="O50" i="1"/>
  <c r="M50" i="1"/>
  <c r="Q50" i="1" s="1"/>
  <c r="R50" i="1" s="1"/>
  <c r="S50" i="1" s="1"/>
  <c r="L50" i="1"/>
  <c r="O49" i="1"/>
  <c r="M49" i="1"/>
  <c r="Q49" i="1" s="1"/>
  <c r="L49" i="1"/>
  <c r="O48" i="1"/>
  <c r="M48" i="1"/>
  <c r="Q48" i="1" s="1"/>
  <c r="R48" i="1" s="1"/>
  <c r="S48" i="1" s="1"/>
  <c r="L48" i="1"/>
  <c r="O47" i="1"/>
  <c r="M47" i="1"/>
  <c r="Q47" i="1" s="1"/>
  <c r="X47" i="1" s="1"/>
  <c r="L47" i="1"/>
  <c r="O46" i="1"/>
  <c r="M46" i="1"/>
  <c r="Q46" i="1" s="1"/>
  <c r="L46" i="1"/>
  <c r="O45" i="1"/>
  <c r="M45" i="1"/>
  <c r="Q45" i="1" s="1"/>
  <c r="R45" i="1" s="1"/>
  <c r="S45" i="1" s="1"/>
  <c r="L45" i="1"/>
  <c r="O44" i="1"/>
  <c r="M44" i="1"/>
  <c r="Q44" i="1" s="1"/>
  <c r="L44" i="1"/>
  <c r="O43" i="1"/>
  <c r="M43" i="1"/>
  <c r="Q43" i="1" s="1"/>
  <c r="R43" i="1" s="1"/>
  <c r="S43" i="1" s="1"/>
  <c r="L43" i="1"/>
  <c r="O42" i="1"/>
  <c r="M42" i="1"/>
  <c r="Q42" i="1" s="1"/>
  <c r="X42" i="1" s="1"/>
  <c r="L42" i="1"/>
  <c r="O41" i="1"/>
  <c r="M41" i="1"/>
  <c r="Q41" i="1" s="1"/>
  <c r="R41" i="1" s="1"/>
  <c r="S41" i="1" s="1"/>
  <c r="L41" i="1"/>
  <c r="O40" i="1"/>
  <c r="M40" i="1"/>
  <c r="Q40" i="1" s="1"/>
  <c r="X40" i="1" s="1"/>
  <c r="L40" i="1"/>
  <c r="O39" i="1"/>
  <c r="M39" i="1"/>
  <c r="Q39" i="1" s="1"/>
  <c r="X39" i="1" s="1"/>
  <c r="L39" i="1"/>
  <c r="O38" i="1"/>
  <c r="M38" i="1"/>
  <c r="Q38" i="1" s="1"/>
  <c r="R38" i="1" s="1"/>
  <c r="S38" i="1" s="1"/>
  <c r="L38" i="1"/>
  <c r="O37" i="1"/>
  <c r="M37" i="1"/>
  <c r="Q37" i="1" s="1"/>
  <c r="X37" i="1" s="1"/>
  <c r="L37" i="1"/>
  <c r="O36" i="1"/>
  <c r="M36" i="1"/>
  <c r="Q36" i="1" s="1"/>
  <c r="R36" i="1" s="1"/>
  <c r="S36" i="1" s="1"/>
  <c r="L36" i="1"/>
  <c r="O35" i="1"/>
  <c r="M35" i="1"/>
  <c r="Q35" i="1" s="1"/>
  <c r="R35" i="1" s="1"/>
  <c r="S35" i="1" s="1"/>
  <c r="L35" i="1"/>
  <c r="O34" i="1"/>
  <c r="M34" i="1"/>
  <c r="Q34" i="1" s="1"/>
  <c r="X34" i="1" s="1"/>
  <c r="L34" i="1"/>
  <c r="O33" i="1"/>
  <c r="M33" i="1"/>
  <c r="Q33" i="1" s="1"/>
  <c r="R33" i="1" s="1"/>
  <c r="S33" i="1" s="1"/>
  <c r="L33" i="1"/>
  <c r="O32" i="1"/>
  <c r="M32" i="1"/>
  <c r="Q32" i="1" s="1"/>
  <c r="X32" i="1" s="1"/>
  <c r="L32" i="1"/>
  <c r="O31" i="1"/>
  <c r="M31" i="1"/>
  <c r="Q31" i="1" s="1"/>
  <c r="X31" i="1" s="1"/>
  <c r="L31" i="1"/>
  <c r="O30" i="1"/>
  <c r="M30" i="1"/>
  <c r="Q30" i="1" s="1"/>
  <c r="X30" i="1" s="1"/>
  <c r="L30" i="1"/>
  <c r="O29" i="1"/>
  <c r="M29" i="1"/>
  <c r="Q29" i="1" s="1"/>
  <c r="X29" i="1" s="1"/>
  <c r="L29" i="1"/>
  <c r="O28" i="1"/>
  <c r="M28" i="1"/>
  <c r="Q28" i="1" s="1"/>
  <c r="X28" i="1" s="1"/>
  <c r="L28" i="1"/>
  <c r="O27" i="1"/>
  <c r="M27" i="1"/>
  <c r="Q27" i="1" s="1"/>
  <c r="X27" i="1" s="1"/>
  <c r="L27" i="1"/>
  <c r="O26" i="1"/>
  <c r="M26" i="1"/>
  <c r="Q26" i="1" s="1"/>
  <c r="X26" i="1" s="1"/>
  <c r="L26" i="1"/>
  <c r="O25" i="1"/>
  <c r="M25" i="1"/>
  <c r="Q25" i="1" s="1"/>
  <c r="X25" i="1" s="1"/>
  <c r="L25" i="1"/>
  <c r="O24" i="1"/>
  <c r="M24" i="1"/>
  <c r="Q24" i="1" s="1"/>
  <c r="L24" i="1"/>
  <c r="O23" i="1"/>
  <c r="M23" i="1"/>
  <c r="Q23" i="1" s="1"/>
  <c r="X23" i="1" s="1"/>
  <c r="L23" i="1"/>
  <c r="O22" i="1"/>
  <c r="M22" i="1"/>
  <c r="Q22" i="1" s="1"/>
  <c r="L22" i="1"/>
  <c r="O21" i="1"/>
  <c r="M21" i="1"/>
  <c r="Q21" i="1" s="1"/>
  <c r="L21" i="1"/>
  <c r="O20" i="1"/>
  <c r="M20" i="1"/>
  <c r="Q20" i="1" s="1"/>
  <c r="X20" i="1" s="1"/>
  <c r="L20" i="1"/>
  <c r="O19" i="1"/>
  <c r="M19" i="1"/>
  <c r="Q19" i="1" s="1"/>
  <c r="L19" i="1"/>
  <c r="O18" i="1"/>
  <c r="M18" i="1"/>
  <c r="Q18" i="1" s="1"/>
  <c r="R18" i="1" s="1"/>
  <c r="S18" i="1" s="1"/>
  <c r="L18" i="1"/>
  <c r="O17" i="1"/>
  <c r="M17" i="1"/>
  <c r="Q17" i="1" s="1"/>
  <c r="L17" i="1"/>
  <c r="O16" i="1"/>
  <c r="M16" i="1"/>
  <c r="Q16" i="1" s="1"/>
  <c r="L16" i="1"/>
  <c r="O15" i="1"/>
  <c r="M15" i="1"/>
  <c r="Q15" i="1" s="1"/>
  <c r="R15" i="1" s="1"/>
  <c r="S15" i="1" s="1"/>
  <c r="L15" i="1"/>
  <c r="O14" i="1"/>
  <c r="M14" i="1"/>
  <c r="Q14" i="1" s="1"/>
  <c r="X14" i="1" s="1"/>
  <c r="L14" i="1"/>
  <c r="O13" i="1"/>
  <c r="M13" i="1"/>
  <c r="Q13" i="1" s="1"/>
  <c r="R13" i="1" s="1"/>
  <c r="S13" i="1" s="1"/>
  <c r="L13" i="1"/>
  <c r="O12" i="1"/>
  <c r="M12" i="1"/>
  <c r="Q12" i="1" s="1"/>
  <c r="X12" i="1" s="1"/>
  <c r="L12" i="1"/>
  <c r="O11" i="1"/>
  <c r="M11" i="1"/>
  <c r="Q11" i="1" s="1"/>
  <c r="X11" i="1" s="1"/>
  <c r="L11" i="1"/>
  <c r="O10" i="1"/>
  <c r="M10" i="1"/>
  <c r="Q10" i="1" s="1"/>
  <c r="R10" i="1" s="1"/>
  <c r="S10" i="1" s="1"/>
  <c r="L10" i="1"/>
  <c r="O9" i="1"/>
  <c r="M9" i="1"/>
  <c r="Q9" i="1" s="1"/>
  <c r="R9" i="1" s="1"/>
  <c r="S9" i="1" s="1"/>
  <c r="L9" i="1"/>
  <c r="O8" i="1"/>
  <c r="E8" i="1"/>
  <c r="M8" i="1" s="1"/>
  <c r="O7" i="1"/>
  <c r="M7" i="1"/>
  <c r="Q7" i="1" s="1"/>
  <c r="X7" i="1" s="1"/>
  <c r="L7" i="1"/>
  <c r="O6" i="1"/>
  <c r="M6" i="1"/>
  <c r="Q6" i="1" s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N5" i="1"/>
  <c r="K5" i="1"/>
  <c r="F5" i="1"/>
  <c r="E5" i="1"/>
  <c r="X84" i="1" l="1"/>
  <c r="X88" i="1"/>
  <c r="X10" i="1"/>
  <c r="X18" i="1"/>
  <c r="X36" i="1"/>
  <c r="X38" i="1"/>
  <c r="X48" i="1"/>
  <c r="X50" i="1"/>
  <c r="X62" i="1"/>
  <c r="X9" i="1"/>
  <c r="X13" i="1"/>
  <c r="X15" i="1"/>
  <c r="X33" i="1"/>
  <c r="X35" i="1"/>
  <c r="X41" i="1"/>
  <c r="X43" i="1"/>
  <c r="X45" i="1"/>
  <c r="Y49" i="1"/>
  <c r="X49" i="1"/>
  <c r="X51" i="1"/>
  <c r="X53" i="1"/>
  <c r="X57" i="1"/>
  <c r="X59" i="1"/>
  <c r="X75" i="1"/>
  <c r="X79" i="1"/>
  <c r="X89" i="1"/>
  <c r="R87" i="1"/>
  <c r="S87" i="1" s="1"/>
  <c r="R61" i="1"/>
  <c r="S61" i="1" s="1"/>
  <c r="R82" i="1"/>
  <c r="S82" i="1" s="1"/>
  <c r="R16" i="1"/>
  <c r="S16" i="1" s="1"/>
  <c r="R22" i="1"/>
  <c r="S22" i="1" s="1"/>
  <c r="R24" i="1"/>
  <c r="S24" i="1" s="1"/>
  <c r="R17" i="1"/>
  <c r="S17" i="1" s="1"/>
  <c r="R19" i="1"/>
  <c r="S19" i="1" s="1"/>
  <c r="R21" i="1"/>
  <c r="S21" i="1" s="1"/>
  <c r="R77" i="1"/>
  <c r="S77" i="1" s="1"/>
  <c r="R74" i="1"/>
  <c r="S74" i="1" s="1"/>
  <c r="R76" i="1"/>
  <c r="S76" i="1" s="1"/>
  <c r="R86" i="1"/>
  <c r="S86" i="1" s="1"/>
  <c r="Y40" i="1"/>
  <c r="Y42" i="1"/>
  <c r="Y44" i="1"/>
  <c r="R44" i="1"/>
  <c r="S44" i="1" s="1"/>
  <c r="Y46" i="1"/>
  <c r="R46" i="1"/>
  <c r="S46" i="1" s="1"/>
  <c r="Y50" i="1"/>
  <c r="Y52" i="1"/>
  <c r="R52" i="1"/>
  <c r="S52" i="1" s="1"/>
  <c r="Y54" i="1"/>
  <c r="Y56" i="1"/>
  <c r="R56" i="1"/>
  <c r="S56" i="1" s="1"/>
  <c r="Y58" i="1"/>
  <c r="R58" i="1"/>
  <c r="S58" i="1" s="1"/>
  <c r="Y60" i="1"/>
  <c r="O5" i="1"/>
  <c r="L8" i="1"/>
  <c r="L5" i="1" s="1"/>
  <c r="Y7" i="1"/>
  <c r="Y9" i="1"/>
  <c r="Y11" i="1"/>
  <c r="Y13" i="1"/>
  <c r="Y21" i="1"/>
  <c r="Y23" i="1"/>
  <c r="Y25" i="1"/>
  <c r="Y28" i="1"/>
  <c r="Q8" i="1"/>
  <c r="R8" i="1" s="1"/>
  <c r="S8" i="1" s="1"/>
  <c r="M5" i="1"/>
  <c r="Y15" i="1"/>
  <c r="Y16" i="1"/>
  <c r="Y17" i="1"/>
  <c r="Y18" i="1"/>
  <c r="Y19" i="1"/>
  <c r="Y20" i="1"/>
  <c r="Y26" i="1"/>
  <c r="Y29" i="1"/>
  <c r="Y31" i="1"/>
  <c r="Y38" i="1"/>
  <c r="Y39" i="1"/>
  <c r="Y41" i="1"/>
  <c r="Y43" i="1"/>
  <c r="Y45" i="1"/>
  <c r="Y47" i="1"/>
  <c r="Y51" i="1"/>
  <c r="Y53" i="1"/>
  <c r="Y55" i="1"/>
  <c r="Y57" i="1"/>
  <c r="Y59" i="1"/>
  <c r="Y61" i="1"/>
  <c r="Y6" i="1"/>
  <c r="Y10" i="1"/>
  <c r="Y12" i="1"/>
  <c r="Y14" i="1"/>
  <c r="Y22" i="1"/>
  <c r="Y24" i="1"/>
  <c r="Y27" i="1"/>
  <c r="Y30" i="1"/>
  <c r="Y32" i="1"/>
  <c r="Y33" i="1"/>
  <c r="Y34" i="1"/>
  <c r="Y35" i="1"/>
  <c r="Y36" i="1"/>
  <c r="Y37" i="1"/>
  <c r="Y48" i="1"/>
  <c r="Y62" i="1"/>
  <c r="Y63" i="1"/>
  <c r="Y65" i="1"/>
  <c r="Y68" i="1"/>
  <c r="Y69" i="1"/>
  <c r="Y73" i="1"/>
  <c r="Y74" i="1"/>
  <c r="Y75" i="1"/>
  <c r="Y76" i="1"/>
  <c r="Y77" i="1"/>
  <c r="Y78" i="1"/>
  <c r="Y79" i="1"/>
  <c r="Y80" i="1"/>
  <c r="Y64" i="1"/>
  <c r="Y66" i="1"/>
  <c r="Y67" i="1"/>
  <c r="Y70" i="1"/>
  <c r="Y71" i="1"/>
  <c r="Y72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X52" i="1" l="1"/>
  <c r="X76" i="1"/>
  <c r="X77" i="1"/>
  <c r="X19" i="1"/>
  <c r="X24" i="1"/>
  <c r="X16" i="1"/>
  <c r="X61" i="1"/>
  <c r="X8" i="1"/>
  <c r="S5" i="1"/>
  <c r="X58" i="1"/>
  <c r="X56" i="1"/>
  <c r="X46" i="1"/>
  <c r="X44" i="1"/>
  <c r="X86" i="1"/>
  <c r="X74" i="1"/>
  <c r="X21" i="1"/>
  <c r="X17" i="1"/>
  <c r="X22" i="1"/>
  <c r="X82" i="1"/>
  <c r="X87" i="1"/>
  <c r="Q5" i="1"/>
  <c r="AK5" i="1"/>
  <c r="R5" i="1"/>
  <c r="Y8" i="1"/>
</calcChain>
</file>

<file path=xl/sharedStrings.xml><?xml version="1.0" encoding="utf-8"?>
<sst xmlns="http://schemas.openxmlformats.org/spreadsheetml/2006/main" count="388" uniqueCount="163">
  <si>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</si>
  <si>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</si>
  <si>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</si>
  <si>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</si>
  <si>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</si>
  <si>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</si>
  <si>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</si>
  <si>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</si>
  <si>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</si>
  <si>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</si>
  <si>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</si>
  <si>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</si>
  <si>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</si>
  <si>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</si>
  <si>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</si>
  <si>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</si>
  <si>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</si>
  <si>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</si>
  <si>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</si>
  <si>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</si>
  <si>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</si>
  <si>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</si>
  <si>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</si>
  <si>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</si>
  <si>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(_27,08)Бутырин(23,08,)</t>
  </si>
  <si>
    <t>25,08,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</si>
  <si>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</si>
  <si>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</si>
  <si>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</si>
  <si>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</si>
  <si>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</si>
  <si>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</si>
  <si>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</si>
  <si>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</si>
  <si>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</si>
  <si>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</si>
  <si>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</si>
  <si>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 xml:space="preserve"> 005  Колбаса Докторская ГОСТ, Вязанка вектор,ВЕС. ПОКОМ</t>
  </si>
  <si>
    <t>кг</t>
  </si>
  <si>
    <t>матрица</t>
  </si>
  <si>
    <t>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</si>
  <si>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</si>
  <si>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</si>
  <si>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</si>
  <si>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</si>
  <si>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</si>
  <si>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</si>
  <si>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</si>
  <si>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 / ТС Обжора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</si>
  <si>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</si>
  <si>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</si>
  <si>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</si>
  <si>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</si>
  <si>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</si>
  <si>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</si>
  <si>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</si>
  <si>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</si>
  <si>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</si>
  <si>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</si>
  <si>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</si>
  <si>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</si>
  <si>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</si>
  <si>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</si>
  <si>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</si>
  <si>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</si>
  <si>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</si>
  <si>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</si>
  <si>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</si>
  <si>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</si>
  <si>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</si>
  <si>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</si>
  <si>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</si>
  <si>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</si>
  <si>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</si>
  <si>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</si>
  <si>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</si>
  <si>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</si>
  <si>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</si>
  <si>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</si>
  <si>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</si>
  <si>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</si>
  <si>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</si>
  <si>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</si>
  <si>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</si>
  <si>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</si>
  <si>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</si>
  <si>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</si>
  <si>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</si>
  <si>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</si>
  <si>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</si>
  <si>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</si>
  <si>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</si>
  <si>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</si>
  <si>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</si>
  <si>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</si>
  <si>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</si>
  <si>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</si>
  <si>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</si>
  <si>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</si>
  <si>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</si>
  <si>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</si>
  <si>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</si>
  <si>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</si>
  <si>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</si>
  <si>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</si>
  <si>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</si>
  <si>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</si>
  <si>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</si>
  <si>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</si>
  <si>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</si>
  <si>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</si>
  <si>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</si>
  <si>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</si>
  <si>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</si>
  <si>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</si>
  <si>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</si>
  <si>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</si>
  <si>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</si>
  <si>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</si>
  <si>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</si>
  <si>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</si>
  <si>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</si>
  <si>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</si>
  <si>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</si>
  <si>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</si>
  <si>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</si>
  <si>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</si>
  <si>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</si>
  <si>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</si>
  <si>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</si>
  <si>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</si>
  <si>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</si>
  <si>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</si>
  <si>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</si>
  <si>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</si>
  <si>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</si>
  <si>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</si>
  <si>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</si>
  <si>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</si>
  <si>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</si>
  <si>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</si>
  <si>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</si>
  <si>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нужно увеличить продажи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</si>
  <si>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</si>
  <si>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</si>
  <si>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</si>
  <si>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</si>
  <si>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продажи!!! / нет в бланке</t>
  </si>
  <si>
    <t>ТМА август_сентябрь</t>
  </si>
  <si>
    <t>нужно увеличить продажи / ТМА август_сентябрь</t>
  </si>
  <si>
    <t>ТМА август_сентябрь / 22,01,25 в уценку 1989кг</t>
  </si>
  <si>
    <t>ТМА сентябрь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</si>
  <si>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</si>
  <si>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</si>
  <si>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</si>
  <si>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</si>
  <si>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</si>
  <si>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</si>
  <si>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t>20,12,24 в уценку 51кг</t>
  </si>
  <si>
    <t>итого</t>
  </si>
  <si>
    <t>заказ</t>
  </si>
  <si>
    <t>30,08,(1)</t>
  </si>
  <si>
    <t>30,08,(2)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</si>
</sst>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8,25/18,08,25%20&#1041;&#1091;&#1090;&#1099;&#1088;&#1080;&#1085;%20&#1085;&#1072;%20&#1087;&#1086;&#1075;&#1088;&#1091;&#1079;&#1082;&#1091;%20&#1089;%20&#1092;&#1080;&#1083;&#1080;&#1072;&#1083;&#1072;&#1084;&#1080;%2023,08,25/&#1041;&#1091;&#1090;&#1099;&#1088;&#1080;&#1085;%20&#1044;.&#1042;%2026.08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2078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148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113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142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150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151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421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92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68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86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93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185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192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46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68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123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9" sqref="W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27" customWidth="1"/>
    <col min="22" max="22" width="7" customWidth="1"/>
    <col min="23" max="23" width="8.42578125" customWidth="1"/>
    <col min="24" max="25" width="5" customWidth="1"/>
    <col min="26" max="35" width="6" customWidth="1"/>
    <col min="36" max="36" width="20.140625" customWidth="1"/>
    <col min="37" max="38" width="7" customWidth="1"/>
    <col min="39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8">
        <v>0.3</v>
      </c>
      <c r="T1" s="28"/>
      <c r="U1" s="2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159</v>
      </c>
      <c r="T3" s="3" t="s">
        <v>160</v>
      </c>
      <c r="U3" s="3" t="s">
        <v>160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 t="s">
        <v>26</v>
      </c>
      <c r="R4" s="1"/>
      <c r="S4" s="1"/>
      <c r="T4" s="1" t="s">
        <v>161</v>
      </c>
      <c r="U4" s="1" t="s">
        <v>162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161</v>
      </c>
      <c r="AL4" s="1" t="s">
        <v>162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39082.858999999989</v>
      </c>
      <c r="F5" s="4">
        <f>SUM(F6:F500)</f>
        <v>40048.281999999992</v>
      </c>
      <c r="G5" s="8"/>
      <c r="H5" s="1"/>
      <c r="I5" s="1"/>
      <c r="J5" s="1"/>
      <c r="K5" s="4">
        <f t="shared" ref="K5:V5" si="0">SUM(K6:K500)</f>
        <v>45996.957999999991</v>
      </c>
      <c r="L5" s="4">
        <f t="shared" si="0"/>
        <v>-6914.0989999999993</v>
      </c>
      <c r="M5" s="4">
        <f t="shared" si="0"/>
        <v>36185.000999999997</v>
      </c>
      <c r="N5" s="4">
        <f t="shared" si="0"/>
        <v>2897.8579999999997</v>
      </c>
      <c r="O5" s="4">
        <f t="shared" si="0"/>
        <v>2078</v>
      </c>
      <c r="P5" s="4">
        <f t="shared" si="0"/>
        <v>8110.1613139999999</v>
      </c>
      <c r="Q5" s="4">
        <f t="shared" si="0"/>
        <v>7237.0002000000013</v>
      </c>
      <c r="R5" s="4">
        <f t="shared" si="0"/>
        <v>28625.842918000006</v>
      </c>
      <c r="S5" s="4">
        <f t="shared" si="0"/>
        <v>29612.542258000005</v>
      </c>
      <c r="T5" s="4">
        <f t="shared" si="0"/>
        <v>18612.542258000005</v>
      </c>
      <c r="U5" s="4">
        <f t="shared" si="0"/>
        <v>11000</v>
      </c>
      <c r="V5" s="4">
        <f t="shared" si="0"/>
        <v>0</v>
      </c>
      <c r="W5" s="1"/>
      <c r="X5" s="1"/>
      <c r="Y5" s="1"/>
      <c r="Z5" s="4">
        <f t="shared" ref="Z5:AI5" si="1">SUM(Z6:Z500)</f>
        <v>6983.5568000000021</v>
      </c>
      <c r="AA5" s="4">
        <f t="shared" si="1"/>
        <v>7512.658800000002</v>
      </c>
      <c r="AB5" s="4">
        <f t="shared" si="1"/>
        <v>7335.5158000000019</v>
      </c>
      <c r="AC5" s="4">
        <f t="shared" si="1"/>
        <v>7299.181599999999</v>
      </c>
      <c r="AD5" s="4">
        <f t="shared" si="1"/>
        <v>6870.51</v>
      </c>
      <c r="AE5" s="4">
        <f t="shared" si="1"/>
        <v>6533.3864000000003</v>
      </c>
      <c r="AF5" s="4">
        <f t="shared" si="1"/>
        <v>7685.1267999999991</v>
      </c>
      <c r="AG5" s="4">
        <f t="shared" si="1"/>
        <v>6959.2389999999996</v>
      </c>
      <c r="AH5" s="4">
        <f t="shared" si="1"/>
        <v>9111.8349999999955</v>
      </c>
      <c r="AI5" s="4">
        <f t="shared" si="1"/>
        <v>8935.8065999999963</v>
      </c>
      <c r="AJ5" s="1"/>
      <c r="AK5" s="4">
        <f>SUM(AK6:AK500)</f>
        <v>15390</v>
      </c>
      <c r="AL5" s="4">
        <f>SUM(AL6:AL500)</f>
        <v>11000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172.971</v>
      </c>
      <c r="D6" s="1">
        <v>1017.739</v>
      </c>
      <c r="E6" s="1">
        <v>301.697</v>
      </c>
      <c r="F6" s="1">
        <v>559.97400000000005</v>
      </c>
      <c r="G6" s="8">
        <v>1</v>
      </c>
      <c r="H6" s="1">
        <v>50</v>
      </c>
      <c r="I6" s="1" t="s">
        <v>39</v>
      </c>
      <c r="J6" s="1"/>
      <c r="K6" s="1">
        <v>366.61</v>
      </c>
      <c r="L6" s="1">
        <f t="shared" ref="L6:L37" si="2">E6-K6</f>
        <v>-64.913000000000011</v>
      </c>
      <c r="M6" s="1">
        <f t="shared" ref="M6:M37" si="3">E6-N6</f>
        <v>290.86700000000002</v>
      </c>
      <c r="N6" s="1">
        <v>10.83</v>
      </c>
      <c r="O6" s="1">
        <f>IFERROR(VLOOKUP(A6,[1]Sheet!$A:$D,4,0),0)</f>
        <v>0</v>
      </c>
      <c r="P6" s="1">
        <v>172.18541200000021</v>
      </c>
      <c r="Q6" s="1">
        <f t="shared" ref="Q6:Q37" si="4">M6/5</f>
        <v>58.173400000000001</v>
      </c>
      <c r="R6" s="5"/>
      <c r="S6" s="5">
        <f>R6</f>
        <v>0</v>
      </c>
      <c r="T6" s="5">
        <f>S6-U6</f>
        <v>0</v>
      </c>
      <c r="U6" s="5"/>
      <c r="V6" s="5"/>
      <c r="W6" s="1"/>
      <c r="X6" s="1">
        <f>(F6+P6+S6)/Q6</f>
        <v>12.58581090326507</v>
      </c>
      <c r="Y6" s="1">
        <f t="shared" ref="Y6:Y37" si="5">(F6+P6)/Q6</f>
        <v>12.58581090326507</v>
      </c>
      <c r="Z6" s="1">
        <v>73.107600000000005</v>
      </c>
      <c r="AA6" s="1">
        <v>70.822599999999994</v>
      </c>
      <c r="AB6" s="1">
        <v>58.913799999999988</v>
      </c>
      <c r="AC6" s="1">
        <v>56.46759999999999</v>
      </c>
      <c r="AD6" s="1">
        <v>68.415600000000012</v>
      </c>
      <c r="AE6" s="1">
        <v>86.022000000000006</v>
      </c>
      <c r="AF6" s="1">
        <v>129.69159999999999</v>
      </c>
      <c r="AG6" s="1">
        <v>132.0342</v>
      </c>
      <c r="AH6" s="1">
        <v>159.0694</v>
      </c>
      <c r="AI6" s="1">
        <v>180.245</v>
      </c>
      <c r="AJ6" s="1" t="s">
        <v>40</v>
      </c>
      <c r="AK6" s="1">
        <f>ROUND(G6*T6,0)</f>
        <v>0</v>
      </c>
      <c r="AL6" s="1">
        <f>ROUND(G6*U6,0)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38</v>
      </c>
      <c r="C7" s="1">
        <v>163.61199999999999</v>
      </c>
      <c r="D7" s="1">
        <v>884.78099999999995</v>
      </c>
      <c r="E7" s="1">
        <v>331.88099999999997</v>
      </c>
      <c r="F7" s="1">
        <v>454.81900000000002</v>
      </c>
      <c r="G7" s="8">
        <v>1</v>
      </c>
      <c r="H7" s="1">
        <v>45</v>
      </c>
      <c r="I7" s="1" t="s">
        <v>39</v>
      </c>
      <c r="J7" s="1"/>
      <c r="K7" s="1">
        <v>369.23200000000003</v>
      </c>
      <c r="L7" s="1">
        <f t="shared" si="2"/>
        <v>-37.351000000000056</v>
      </c>
      <c r="M7" s="1">
        <f t="shared" si="3"/>
        <v>174.59399999999997</v>
      </c>
      <c r="N7" s="1">
        <v>157.28700000000001</v>
      </c>
      <c r="O7" s="1">
        <f>IFERROR(VLOOKUP(A7,[1]Sheet!$A:$D,4,0),0)</f>
        <v>148</v>
      </c>
      <c r="P7" s="1">
        <v>57.296799999999983</v>
      </c>
      <c r="Q7" s="1">
        <f t="shared" si="4"/>
        <v>34.91879999999999</v>
      </c>
      <c r="R7" s="5"/>
      <c r="S7" s="5">
        <f t="shared" ref="S7:S70" si="6">R7</f>
        <v>0</v>
      </c>
      <c r="T7" s="5">
        <f t="shared" ref="T7:T70" si="7">S7-U7</f>
        <v>0</v>
      </c>
      <c r="U7" s="5"/>
      <c r="V7" s="5"/>
      <c r="W7" s="1"/>
      <c r="X7" s="1">
        <f t="shared" ref="X7:X70" si="8">(F7+P7+S7)/Q7</f>
        <v>14.665904899366536</v>
      </c>
      <c r="Y7" s="1">
        <f t="shared" si="5"/>
        <v>14.665904899366536</v>
      </c>
      <c r="Z7" s="1">
        <v>56.119399999999999</v>
      </c>
      <c r="AA7" s="1">
        <v>68.597400000000007</v>
      </c>
      <c r="AB7" s="1">
        <v>36.322799999999987</v>
      </c>
      <c r="AC7" s="1">
        <v>32.822400000000002</v>
      </c>
      <c r="AD7" s="1">
        <v>56.683599999999998</v>
      </c>
      <c r="AE7" s="1">
        <v>57.147000000000013</v>
      </c>
      <c r="AF7" s="1">
        <v>42.757199999999997</v>
      </c>
      <c r="AG7" s="1">
        <v>39.599800000000002</v>
      </c>
      <c r="AH7" s="1">
        <v>65.504999999999995</v>
      </c>
      <c r="AI7" s="1">
        <v>70.475399999999993</v>
      </c>
      <c r="AJ7" s="1"/>
      <c r="AK7" s="1">
        <f t="shared" ref="AK7:AL70" si="9">ROUND(G7*T7,0)</f>
        <v>0</v>
      </c>
      <c r="AL7" s="1">
        <f t="shared" ref="AL7:AL70" si="10">ROUND(G7*U7,0)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38</v>
      </c>
      <c r="C8" s="1">
        <v>701.51800000000003</v>
      </c>
      <c r="D8" s="1">
        <v>1657.98</v>
      </c>
      <c r="E8" s="18">
        <f>881.725+E69</f>
        <v>883.09500000000003</v>
      </c>
      <c r="F8" s="1">
        <v>674.38800000000003</v>
      </c>
      <c r="G8" s="8">
        <v>1</v>
      </c>
      <c r="H8" s="1">
        <v>45</v>
      </c>
      <c r="I8" s="1" t="s">
        <v>39</v>
      </c>
      <c r="J8" s="1"/>
      <c r="K8" s="1">
        <v>1178.5</v>
      </c>
      <c r="L8" s="1">
        <f t="shared" si="2"/>
        <v>-295.40499999999997</v>
      </c>
      <c r="M8" s="1">
        <f t="shared" si="3"/>
        <v>733.53500000000008</v>
      </c>
      <c r="N8" s="1">
        <v>149.56</v>
      </c>
      <c r="O8" s="1">
        <f>IFERROR(VLOOKUP(A8,[1]Sheet!$A:$D,4,0),0)</f>
        <v>113</v>
      </c>
      <c r="P8" s="1">
        <v>326.7808</v>
      </c>
      <c r="Q8" s="1">
        <f t="shared" si="4"/>
        <v>146.70700000000002</v>
      </c>
      <c r="R8" s="5">
        <f t="shared" ref="R8:R13" si="11">10*Q8-P8-F8</f>
        <v>465.90120000000013</v>
      </c>
      <c r="S8" s="5">
        <f t="shared" si="6"/>
        <v>465.90120000000013</v>
      </c>
      <c r="T8" s="5">
        <f t="shared" si="7"/>
        <v>465.90120000000013</v>
      </c>
      <c r="U8" s="5"/>
      <c r="V8" s="5"/>
      <c r="W8" s="1"/>
      <c r="X8" s="1">
        <f t="shared" si="8"/>
        <v>10</v>
      </c>
      <c r="Y8" s="1">
        <f t="shared" si="5"/>
        <v>6.8242742336766469</v>
      </c>
      <c r="Z8" s="1">
        <v>156.01480000000001</v>
      </c>
      <c r="AA8" s="1">
        <v>149.0752</v>
      </c>
      <c r="AB8" s="1">
        <v>143.0102</v>
      </c>
      <c r="AC8" s="1">
        <v>144.119</v>
      </c>
      <c r="AD8" s="1">
        <v>135.5206</v>
      </c>
      <c r="AE8" s="1">
        <v>131.565</v>
      </c>
      <c r="AF8" s="1">
        <v>185.7578</v>
      </c>
      <c r="AG8" s="1">
        <v>167.68940000000001</v>
      </c>
      <c r="AH8" s="1">
        <v>163.09379999999999</v>
      </c>
      <c r="AI8" s="1">
        <v>152.78219999999999</v>
      </c>
      <c r="AJ8" s="1"/>
      <c r="AK8" s="1">
        <f t="shared" si="9"/>
        <v>466</v>
      </c>
      <c r="AL8" s="1">
        <f t="shared" si="10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44</v>
      </c>
      <c r="C9" s="1">
        <v>935</v>
      </c>
      <c r="D9" s="1">
        <v>1454</v>
      </c>
      <c r="E9" s="1">
        <v>689</v>
      </c>
      <c r="F9" s="1">
        <v>683</v>
      </c>
      <c r="G9" s="8">
        <v>0.45</v>
      </c>
      <c r="H9" s="1">
        <v>45</v>
      </c>
      <c r="I9" s="1" t="s">
        <v>39</v>
      </c>
      <c r="J9" s="1"/>
      <c r="K9" s="1">
        <v>842</v>
      </c>
      <c r="L9" s="1">
        <f t="shared" si="2"/>
        <v>-153</v>
      </c>
      <c r="M9" s="1">
        <f t="shared" si="3"/>
        <v>689</v>
      </c>
      <c r="N9" s="1"/>
      <c r="O9" s="1">
        <f>IFERROR(VLOOKUP(A9,[1]Sheet!$A:$D,4,0),0)</f>
        <v>0</v>
      </c>
      <c r="P9" s="1">
        <v>197.19999999999979</v>
      </c>
      <c r="Q9" s="1">
        <f t="shared" si="4"/>
        <v>137.80000000000001</v>
      </c>
      <c r="R9" s="5">
        <f t="shared" si="11"/>
        <v>497.80000000000018</v>
      </c>
      <c r="S9" s="5">
        <f t="shared" si="6"/>
        <v>497.80000000000018</v>
      </c>
      <c r="T9" s="5">
        <f t="shared" si="7"/>
        <v>497.80000000000018</v>
      </c>
      <c r="U9" s="5"/>
      <c r="V9" s="5"/>
      <c r="W9" s="1"/>
      <c r="X9" s="1">
        <f t="shared" si="8"/>
        <v>10</v>
      </c>
      <c r="Y9" s="1">
        <f t="shared" si="5"/>
        <v>6.3875181422351215</v>
      </c>
      <c r="Z9" s="1">
        <v>153.19999999999999</v>
      </c>
      <c r="AA9" s="1">
        <v>160.6</v>
      </c>
      <c r="AB9" s="1">
        <v>181.4</v>
      </c>
      <c r="AC9" s="1">
        <v>173.8</v>
      </c>
      <c r="AD9" s="1">
        <v>171.2</v>
      </c>
      <c r="AE9" s="1">
        <v>171.4</v>
      </c>
      <c r="AF9" s="1">
        <v>151.4</v>
      </c>
      <c r="AG9" s="1">
        <v>132</v>
      </c>
      <c r="AH9" s="1">
        <v>220.6</v>
      </c>
      <c r="AI9" s="1">
        <v>220.8</v>
      </c>
      <c r="AJ9" s="1" t="s">
        <v>45</v>
      </c>
      <c r="AK9" s="1">
        <f t="shared" si="9"/>
        <v>224</v>
      </c>
      <c r="AL9" s="1">
        <f t="shared" si="10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46</v>
      </c>
      <c r="B10" s="1" t="s">
        <v>44</v>
      </c>
      <c r="C10" s="1">
        <v>73.587999999999994</v>
      </c>
      <c r="D10" s="1">
        <v>3544.4119999999998</v>
      </c>
      <c r="E10" s="1">
        <v>1126</v>
      </c>
      <c r="F10" s="1">
        <v>1471</v>
      </c>
      <c r="G10" s="8">
        <v>0.45</v>
      </c>
      <c r="H10" s="1">
        <v>45</v>
      </c>
      <c r="I10" s="1" t="s">
        <v>39</v>
      </c>
      <c r="J10" s="1"/>
      <c r="K10" s="1">
        <v>1524</v>
      </c>
      <c r="L10" s="1">
        <f t="shared" si="2"/>
        <v>-398</v>
      </c>
      <c r="M10" s="1">
        <f t="shared" si="3"/>
        <v>1126</v>
      </c>
      <c r="N10" s="1"/>
      <c r="O10" s="1">
        <f>IFERROR(VLOOKUP(A10,[1]Sheet!$A:$D,4,0),0)</f>
        <v>0</v>
      </c>
      <c r="P10" s="1">
        <v>0</v>
      </c>
      <c r="Q10" s="1">
        <f t="shared" si="4"/>
        <v>225.2</v>
      </c>
      <c r="R10" s="5">
        <f t="shared" si="11"/>
        <v>781</v>
      </c>
      <c r="S10" s="5">
        <f t="shared" si="6"/>
        <v>781</v>
      </c>
      <c r="T10" s="5">
        <f t="shared" si="7"/>
        <v>781</v>
      </c>
      <c r="U10" s="5"/>
      <c r="V10" s="5"/>
      <c r="W10" s="1"/>
      <c r="X10" s="1">
        <f t="shared" si="8"/>
        <v>10</v>
      </c>
      <c r="Y10" s="1">
        <f t="shared" si="5"/>
        <v>6.5319715808170518</v>
      </c>
      <c r="Z10" s="1">
        <v>202.8</v>
      </c>
      <c r="AA10" s="1">
        <v>263.2824</v>
      </c>
      <c r="AB10" s="1">
        <v>193.2824</v>
      </c>
      <c r="AC10" s="1">
        <v>136.80000000000001</v>
      </c>
      <c r="AD10" s="1">
        <v>174.2</v>
      </c>
      <c r="AE10" s="1">
        <v>243.2</v>
      </c>
      <c r="AF10" s="1">
        <v>155.22800000000001</v>
      </c>
      <c r="AG10" s="1">
        <v>163.428</v>
      </c>
      <c r="AH10" s="1">
        <v>752</v>
      </c>
      <c r="AI10" s="1">
        <v>662.8</v>
      </c>
      <c r="AJ10" s="1" t="s">
        <v>45</v>
      </c>
      <c r="AK10" s="1">
        <f t="shared" si="9"/>
        <v>351</v>
      </c>
      <c r="AL10" s="1">
        <f t="shared" si="10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44</v>
      </c>
      <c r="C11" s="1">
        <v>116</v>
      </c>
      <c r="D11" s="1">
        <v>30</v>
      </c>
      <c r="E11" s="1">
        <v>45</v>
      </c>
      <c r="F11" s="1">
        <v>98</v>
      </c>
      <c r="G11" s="8">
        <v>0.17</v>
      </c>
      <c r="H11" s="1">
        <v>180</v>
      </c>
      <c r="I11" s="1" t="s">
        <v>39</v>
      </c>
      <c r="J11" s="1"/>
      <c r="K11" s="1">
        <v>45</v>
      </c>
      <c r="L11" s="1">
        <f t="shared" si="2"/>
        <v>0</v>
      </c>
      <c r="M11" s="1">
        <f t="shared" si="3"/>
        <v>45</v>
      </c>
      <c r="N11" s="1"/>
      <c r="O11" s="1">
        <f>IFERROR(VLOOKUP(A11,[1]Sheet!$A:$D,4,0),0)</f>
        <v>0</v>
      </c>
      <c r="P11" s="1">
        <v>0</v>
      </c>
      <c r="Q11" s="1">
        <f t="shared" si="4"/>
        <v>9</v>
      </c>
      <c r="R11" s="5"/>
      <c r="S11" s="5">
        <f t="shared" si="6"/>
        <v>0</v>
      </c>
      <c r="T11" s="5">
        <f t="shared" si="7"/>
        <v>0</v>
      </c>
      <c r="U11" s="5"/>
      <c r="V11" s="5"/>
      <c r="W11" s="1"/>
      <c r="X11" s="1">
        <f t="shared" si="8"/>
        <v>10.888888888888889</v>
      </c>
      <c r="Y11" s="1">
        <f t="shared" si="5"/>
        <v>10.888888888888889</v>
      </c>
      <c r="Z11" s="1">
        <v>6.8</v>
      </c>
      <c r="AA11" s="1">
        <v>6.6</v>
      </c>
      <c r="AB11" s="1">
        <v>10.199999999999999</v>
      </c>
      <c r="AC11" s="1">
        <v>10.199999999999999</v>
      </c>
      <c r="AD11" s="1">
        <v>6.6</v>
      </c>
      <c r="AE11" s="1">
        <v>7</v>
      </c>
      <c r="AF11" s="1">
        <v>8.8000000000000007</v>
      </c>
      <c r="AG11" s="1">
        <v>9</v>
      </c>
      <c r="AH11" s="1">
        <v>12.6</v>
      </c>
      <c r="AI11" s="1">
        <v>13.8</v>
      </c>
      <c r="AJ11" s="25" t="s">
        <v>48</v>
      </c>
      <c r="AK11" s="1">
        <f t="shared" si="9"/>
        <v>0</v>
      </c>
      <c r="AL11" s="1">
        <f t="shared" si="10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44</v>
      </c>
      <c r="C12" s="1">
        <v>24</v>
      </c>
      <c r="D12" s="1">
        <v>12</v>
      </c>
      <c r="E12" s="1">
        <v>12</v>
      </c>
      <c r="F12" s="1">
        <v>22</v>
      </c>
      <c r="G12" s="8">
        <v>0.3</v>
      </c>
      <c r="H12" s="1">
        <v>40</v>
      </c>
      <c r="I12" s="1" t="s">
        <v>39</v>
      </c>
      <c r="J12" s="1"/>
      <c r="K12" s="1">
        <v>12</v>
      </c>
      <c r="L12" s="1">
        <f t="shared" si="2"/>
        <v>0</v>
      </c>
      <c r="M12" s="1">
        <f t="shared" si="3"/>
        <v>12</v>
      </c>
      <c r="N12" s="1"/>
      <c r="O12" s="1">
        <f>IFERROR(VLOOKUP(A12,[1]Sheet!$A:$D,4,0),0)</f>
        <v>0</v>
      </c>
      <c r="P12" s="1">
        <v>0</v>
      </c>
      <c r="Q12" s="1">
        <f t="shared" si="4"/>
        <v>2.4</v>
      </c>
      <c r="R12" s="5"/>
      <c r="S12" s="5">
        <f t="shared" si="6"/>
        <v>0</v>
      </c>
      <c r="T12" s="5">
        <f t="shared" si="7"/>
        <v>0</v>
      </c>
      <c r="U12" s="5"/>
      <c r="V12" s="5"/>
      <c r="W12" s="1"/>
      <c r="X12" s="1">
        <f t="shared" si="8"/>
        <v>9.1666666666666679</v>
      </c>
      <c r="Y12" s="1">
        <f t="shared" si="5"/>
        <v>9.1666666666666679</v>
      </c>
      <c r="Z12" s="1">
        <v>2</v>
      </c>
      <c r="AA12" s="1">
        <v>2</v>
      </c>
      <c r="AB12" s="1">
        <v>3.2</v>
      </c>
      <c r="AC12" s="1">
        <v>3.2</v>
      </c>
      <c r="AD12" s="1">
        <v>2.6</v>
      </c>
      <c r="AE12" s="1">
        <v>2.6</v>
      </c>
      <c r="AF12" s="1">
        <v>2.2000000000000002</v>
      </c>
      <c r="AG12" s="1">
        <v>3.2</v>
      </c>
      <c r="AH12" s="1">
        <v>2.6</v>
      </c>
      <c r="AI12" s="1">
        <v>4</v>
      </c>
      <c r="AJ12" s="1"/>
      <c r="AK12" s="1">
        <f t="shared" si="9"/>
        <v>0</v>
      </c>
      <c r="AL12" s="1">
        <f t="shared" si="10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44</v>
      </c>
      <c r="C13" s="1">
        <v>33</v>
      </c>
      <c r="D13" s="1">
        <v>343</v>
      </c>
      <c r="E13" s="1">
        <v>124</v>
      </c>
      <c r="F13" s="1">
        <v>187</v>
      </c>
      <c r="G13" s="8">
        <v>0.17</v>
      </c>
      <c r="H13" s="1">
        <v>180</v>
      </c>
      <c r="I13" s="1" t="s">
        <v>39</v>
      </c>
      <c r="J13" s="1"/>
      <c r="K13" s="1">
        <v>207</v>
      </c>
      <c r="L13" s="1">
        <f t="shared" si="2"/>
        <v>-83</v>
      </c>
      <c r="M13" s="1">
        <f t="shared" si="3"/>
        <v>124</v>
      </c>
      <c r="N13" s="1"/>
      <c r="O13" s="1">
        <f>IFERROR(VLOOKUP(A13,[1]Sheet!$A:$D,4,0),0)</f>
        <v>0</v>
      </c>
      <c r="P13" s="1">
        <v>0</v>
      </c>
      <c r="Q13" s="1">
        <f t="shared" si="4"/>
        <v>24.8</v>
      </c>
      <c r="R13" s="5">
        <f t="shared" si="11"/>
        <v>61</v>
      </c>
      <c r="S13" s="5">
        <f t="shared" si="6"/>
        <v>61</v>
      </c>
      <c r="T13" s="5">
        <f t="shared" si="7"/>
        <v>61</v>
      </c>
      <c r="U13" s="5"/>
      <c r="V13" s="5"/>
      <c r="W13" s="1"/>
      <c r="X13" s="1">
        <f t="shared" si="8"/>
        <v>10</v>
      </c>
      <c r="Y13" s="1">
        <f t="shared" si="5"/>
        <v>7.540322580645161</v>
      </c>
      <c r="Z13" s="1">
        <v>18.2</v>
      </c>
      <c r="AA13" s="1">
        <v>32.4</v>
      </c>
      <c r="AB13" s="1">
        <v>20.8</v>
      </c>
      <c r="AC13" s="1">
        <v>18.2</v>
      </c>
      <c r="AD13" s="1">
        <v>27.6</v>
      </c>
      <c r="AE13" s="1">
        <v>21.4</v>
      </c>
      <c r="AF13" s="1">
        <v>31.8</v>
      </c>
      <c r="AG13" s="1">
        <v>17.2</v>
      </c>
      <c r="AH13" s="1">
        <v>37.799999999999997</v>
      </c>
      <c r="AI13" s="1">
        <v>40.4</v>
      </c>
      <c r="AJ13" s="1"/>
      <c r="AK13" s="1">
        <f t="shared" si="9"/>
        <v>10</v>
      </c>
      <c r="AL13" s="1">
        <f t="shared" si="10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51</v>
      </c>
      <c r="B14" s="11" t="s">
        <v>44</v>
      </c>
      <c r="C14" s="11">
        <v>9</v>
      </c>
      <c r="D14" s="11"/>
      <c r="E14" s="11">
        <v>4</v>
      </c>
      <c r="F14" s="11">
        <v>5</v>
      </c>
      <c r="G14" s="12">
        <v>0</v>
      </c>
      <c r="H14" s="11">
        <v>50</v>
      </c>
      <c r="I14" s="11" t="s">
        <v>52</v>
      </c>
      <c r="J14" s="11"/>
      <c r="K14" s="11">
        <v>4</v>
      </c>
      <c r="L14" s="11">
        <f t="shared" si="2"/>
        <v>0</v>
      </c>
      <c r="M14" s="11">
        <f t="shared" si="3"/>
        <v>4</v>
      </c>
      <c r="N14" s="11"/>
      <c r="O14" s="11">
        <f>IFERROR(VLOOKUP(A14,[1]Sheet!$A:$D,4,0),0)</f>
        <v>0</v>
      </c>
      <c r="P14" s="11">
        <v>0</v>
      </c>
      <c r="Q14" s="11">
        <f t="shared" si="4"/>
        <v>0.8</v>
      </c>
      <c r="R14" s="13"/>
      <c r="S14" s="5">
        <f t="shared" si="6"/>
        <v>0</v>
      </c>
      <c r="T14" s="5">
        <f t="shared" si="7"/>
        <v>0</v>
      </c>
      <c r="U14" s="5"/>
      <c r="V14" s="13"/>
      <c r="W14" s="11"/>
      <c r="X14" s="1">
        <f t="shared" si="8"/>
        <v>6.25</v>
      </c>
      <c r="Y14" s="11">
        <f t="shared" si="5"/>
        <v>6.25</v>
      </c>
      <c r="Z14" s="11">
        <v>0.8</v>
      </c>
      <c r="AA14" s="11">
        <v>0.8</v>
      </c>
      <c r="AB14" s="11">
        <v>1.2</v>
      </c>
      <c r="AC14" s="11">
        <v>1</v>
      </c>
      <c r="AD14" s="11">
        <v>0.6</v>
      </c>
      <c r="AE14" s="11">
        <v>0.8</v>
      </c>
      <c r="AF14" s="11">
        <v>0.8</v>
      </c>
      <c r="AG14" s="11">
        <v>0.6</v>
      </c>
      <c r="AH14" s="11">
        <v>1.2</v>
      </c>
      <c r="AI14" s="11">
        <v>1</v>
      </c>
      <c r="AJ14" s="11"/>
      <c r="AK14" s="1">
        <f t="shared" si="9"/>
        <v>0</v>
      </c>
      <c r="AL14" s="1">
        <f t="shared" si="10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44</v>
      </c>
      <c r="C15" s="1">
        <v>69</v>
      </c>
      <c r="D15" s="1">
        <v>72</v>
      </c>
      <c r="E15" s="1">
        <v>53</v>
      </c>
      <c r="F15" s="1">
        <v>56</v>
      </c>
      <c r="G15" s="8">
        <v>0.35</v>
      </c>
      <c r="H15" s="1">
        <v>50</v>
      </c>
      <c r="I15" s="1" t="s">
        <v>39</v>
      </c>
      <c r="J15" s="1"/>
      <c r="K15" s="1">
        <v>53</v>
      </c>
      <c r="L15" s="1">
        <f t="shared" si="2"/>
        <v>0</v>
      </c>
      <c r="M15" s="1">
        <f t="shared" si="3"/>
        <v>53</v>
      </c>
      <c r="N15" s="1"/>
      <c r="O15" s="1">
        <f>IFERROR(VLOOKUP(A15,[1]Sheet!$A:$D,4,0),0)</f>
        <v>0</v>
      </c>
      <c r="P15" s="1">
        <v>15.599999999999991</v>
      </c>
      <c r="Q15" s="1">
        <f t="shared" si="4"/>
        <v>10.6</v>
      </c>
      <c r="R15" s="5">
        <f t="shared" ref="R15:R18" si="12">10*Q15-P15-F15</f>
        <v>34.400000000000006</v>
      </c>
      <c r="S15" s="5">
        <f t="shared" si="6"/>
        <v>34.400000000000006</v>
      </c>
      <c r="T15" s="5">
        <f t="shared" si="7"/>
        <v>34.400000000000006</v>
      </c>
      <c r="U15" s="5"/>
      <c r="V15" s="5"/>
      <c r="W15" s="1"/>
      <c r="X15" s="1">
        <f t="shared" si="8"/>
        <v>10</v>
      </c>
      <c r="Y15" s="1">
        <f t="shared" si="5"/>
        <v>6.7547169811320753</v>
      </c>
      <c r="Z15" s="1">
        <v>11.6</v>
      </c>
      <c r="AA15" s="1">
        <v>11.6</v>
      </c>
      <c r="AB15" s="1">
        <v>9.8000000000000007</v>
      </c>
      <c r="AC15" s="1">
        <v>6.6</v>
      </c>
      <c r="AD15" s="1">
        <v>2.6</v>
      </c>
      <c r="AE15" s="1">
        <v>6.4</v>
      </c>
      <c r="AF15" s="1">
        <v>8.4</v>
      </c>
      <c r="AG15" s="1">
        <v>7.6</v>
      </c>
      <c r="AH15" s="1">
        <v>15.2</v>
      </c>
      <c r="AI15" s="1">
        <v>13.6</v>
      </c>
      <c r="AJ15" s="1" t="s">
        <v>45</v>
      </c>
      <c r="AK15" s="1">
        <f t="shared" si="9"/>
        <v>12</v>
      </c>
      <c r="AL15" s="1">
        <f t="shared" si="10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9" t="s">
        <v>54</v>
      </c>
      <c r="B16" s="19" t="s">
        <v>38</v>
      </c>
      <c r="C16" s="19">
        <v>1488.04</v>
      </c>
      <c r="D16" s="19">
        <v>3010.9479999999999</v>
      </c>
      <c r="E16" s="19">
        <v>1722.653</v>
      </c>
      <c r="F16" s="19">
        <v>1750.8710000000001</v>
      </c>
      <c r="G16" s="20">
        <v>1</v>
      </c>
      <c r="H16" s="19">
        <v>55</v>
      </c>
      <c r="I16" s="19" t="s">
        <v>39</v>
      </c>
      <c r="J16" s="19"/>
      <c r="K16" s="19">
        <v>1662.8150000000001</v>
      </c>
      <c r="L16" s="19">
        <f t="shared" si="2"/>
        <v>59.837999999999965</v>
      </c>
      <c r="M16" s="19">
        <f t="shared" si="3"/>
        <v>1526.0940000000001</v>
      </c>
      <c r="N16" s="19">
        <v>196.559</v>
      </c>
      <c r="O16" s="19">
        <f>IFERROR(VLOOKUP(A16,[1]Sheet!$A:$D,4,0),0)</f>
        <v>142</v>
      </c>
      <c r="P16" s="19">
        <v>772.44892600000003</v>
      </c>
      <c r="Q16" s="19">
        <f t="shared" si="4"/>
        <v>305.21879999999999</v>
      </c>
      <c r="R16" s="21">
        <f>11*Q16-P16-F16</f>
        <v>834.08687399999963</v>
      </c>
      <c r="S16" s="29">
        <f>R16+$S$1*Q16</f>
        <v>925.65251399999966</v>
      </c>
      <c r="T16" s="5">
        <f t="shared" si="7"/>
        <v>925.65251399999966</v>
      </c>
      <c r="U16" s="29"/>
      <c r="V16" s="21"/>
      <c r="W16" s="19"/>
      <c r="X16" s="1">
        <f t="shared" si="8"/>
        <v>11.299999999999999</v>
      </c>
      <c r="Y16" s="19">
        <f t="shared" si="5"/>
        <v>8.2672493503021443</v>
      </c>
      <c r="Z16" s="19">
        <v>340.45979999999997</v>
      </c>
      <c r="AA16" s="19">
        <v>331.50040000000001</v>
      </c>
      <c r="AB16" s="19">
        <v>316.81979999999999</v>
      </c>
      <c r="AC16" s="19">
        <v>331.11559999999997</v>
      </c>
      <c r="AD16" s="19">
        <v>303.43380000000002</v>
      </c>
      <c r="AE16" s="19">
        <v>292.61540000000002</v>
      </c>
      <c r="AF16" s="19">
        <v>341.21539999999999</v>
      </c>
      <c r="AG16" s="19">
        <v>264.26760000000002</v>
      </c>
      <c r="AH16" s="19">
        <v>306.24740000000003</v>
      </c>
      <c r="AI16" s="19">
        <v>266.8974</v>
      </c>
      <c r="AJ16" s="19" t="s">
        <v>148</v>
      </c>
      <c r="AK16" s="1">
        <f t="shared" si="9"/>
        <v>926</v>
      </c>
      <c r="AL16" s="1">
        <f t="shared" si="10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9" t="s">
        <v>56</v>
      </c>
      <c r="B17" s="19" t="s">
        <v>38</v>
      </c>
      <c r="C17" s="19">
        <v>2430.029</v>
      </c>
      <c r="D17" s="19">
        <v>4319.7460000000001</v>
      </c>
      <c r="E17" s="19">
        <v>2734.2289999999998</v>
      </c>
      <c r="F17" s="19">
        <v>1440.1120000000001</v>
      </c>
      <c r="G17" s="20">
        <v>1</v>
      </c>
      <c r="H17" s="19">
        <v>50</v>
      </c>
      <c r="I17" s="19" t="s">
        <v>39</v>
      </c>
      <c r="J17" s="19"/>
      <c r="K17" s="19">
        <v>3498.8629999999998</v>
      </c>
      <c r="L17" s="19">
        <f t="shared" si="2"/>
        <v>-764.63400000000001</v>
      </c>
      <c r="M17" s="19">
        <f t="shared" si="3"/>
        <v>2537.326</v>
      </c>
      <c r="N17" s="19">
        <v>196.90299999999999</v>
      </c>
      <c r="O17" s="19">
        <f>IFERROR(VLOOKUP(A17,[1]Sheet!$A:$D,4,0),0)</f>
        <v>150</v>
      </c>
      <c r="P17" s="19">
        <v>752.70419599999991</v>
      </c>
      <c r="Q17" s="19">
        <f t="shared" si="4"/>
        <v>507.46519999999998</v>
      </c>
      <c r="R17" s="21">
        <f>11*Q17-P17-F17</f>
        <v>3389.3010039999999</v>
      </c>
      <c r="S17" s="29">
        <f t="shared" ref="S17:S19" si="13">R17+$S$1*Q17</f>
        <v>3541.5405639999999</v>
      </c>
      <c r="T17" s="5">
        <f t="shared" si="7"/>
        <v>1541.5405639999999</v>
      </c>
      <c r="U17" s="29">
        <v>2000</v>
      </c>
      <c r="V17" s="21"/>
      <c r="W17" s="19"/>
      <c r="X17" s="1">
        <f t="shared" si="8"/>
        <v>11.299999999999999</v>
      </c>
      <c r="Y17" s="19">
        <f t="shared" si="5"/>
        <v>4.3211163957646752</v>
      </c>
      <c r="Z17" s="19">
        <v>484.0308</v>
      </c>
      <c r="AA17" s="19">
        <v>493.35700000000003</v>
      </c>
      <c r="AB17" s="19">
        <v>462.59759999999989</v>
      </c>
      <c r="AC17" s="19">
        <v>485.04379999999992</v>
      </c>
      <c r="AD17" s="19">
        <v>537.00080000000003</v>
      </c>
      <c r="AE17" s="19">
        <v>361.52140000000003</v>
      </c>
      <c r="AF17" s="19">
        <v>461.87979999999999</v>
      </c>
      <c r="AG17" s="19">
        <v>455.86419999999998</v>
      </c>
      <c r="AH17" s="19">
        <v>558.49559999999997</v>
      </c>
      <c r="AI17" s="19">
        <v>562.65740000000005</v>
      </c>
      <c r="AJ17" s="19" t="s">
        <v>148</v>
      </c>
      <c r="AK17" s="1">
        <f t="shared" si="9"/>
        <v>1542</v>
      </c>
      <c r="AL17" s="1">
        <f t="shared" si="10"/>
        <v>2000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57</v>
      </c>
      <c r="B18" s="1" t="s">
        <v>38</v>
      </c>
      <c r="C18" s="1">
        <v>179.99</v>
      </c>
      <c r="D18" s="1">
        <v>322.17399999999998</v>
      </c>
      <c r="E18" s="1">
        <v>176.261</v>
      </c>
      <c r="F18" s="1">
        <v>211.14599999999999</v>
      </c>
      <c r="G18" s="8">
        <v>1</v>
      </c>
      <c r="H18" s="1">
        <v>60</v>
      </c>
      <c r="I18" s="1" t="s">
        <v>39</v>
      </c>
      <c r="J18" s="1"/>
      <c r="K18" s="1">
        <v>201.61600000000001</v>
      </c>
      <c r="L18" s="1">
        <f t="shared" si="2"/>
        <v>-25.355000000000018</v>
      </c>
      <c r="M18" s="1">
        <f t="shared" si="3"/>
        <v>176.261</v>
      </c>
      <c r="N18" s="1"/>
      <c r="O18" s="1">
        <f>IFERROR(VLOOKUP(A18,[1]Sheet!$A:$D,4,0),0)</f>
        <v>0</v>
      </c>
      <c r="P18" s="1">
        <v>85.363799999999941</v>
      </c>
      <c r="Q18" s="1">
        <f t="shared" si="4"/>
        <v>35.252200000000002</v>
      </c>
      <c r="R18" s="5">
        <f t="shared" si="12"/>
        <v>56.012200000000092</v>
      </c>
      <c r="S18" s="29">
        <f t="shared" si="13"/>
        <v>66.587860000000092</v>
      </c>
      <c r="T18" s="5">
        <f t="shared" si="7"/>
        <v>66.587860000000092</v>
      </c>
      <c r="U18" s="29"/>
      <c r="V18" s="5"/>
      <c r="W18" s="1"/>
      <c r="X18" s="1">
        <f t="shared" si="8"/>
        <v>10.3</v>
      </c>
      <c r="Y18" s="1">
        <f t="shared" si="5"/>
        <v>8.411100583793349</v>
      </c>
      <c r="Z18" s="1">
        <v>36.537799999999997</v>
      </c>
      <c r="AA18" s="1">
        <v>34.430399999999999</v>
      </c>
      <c r="AB18" s="1">
        <v>35.499600000000001</v>
      </c>
      <c r="AC18" s="1">
        <v>33.082799999999999</v>
      </c>
      <c r="AD18" s="1">
        <v>37.029600000000002</v>
      </c>
      <c r="AE18" s="1">
        <v>37.272799999999997</v>
      </c>
      <c r="AF18" s="1">
        <v>35.485999999999997</v>
      </c>
      <c r="AG18" s="1">
        <v>36.704999999999998</v>
      </c>
      <c r="AH18" s="1">
        <v>38.287199999999999</v>
      </c>
      <c r="AI18" s="1">
        <v>39.398200000000003</v>
      </c>
      <c r="AJ18" s="1"/>
      <c r="AK18" s="1">
        <f t="shared" si="9"/>
        <v>67</v>
      </c>
      <c r="AL18" s="1">
        <f t="shared" si="10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9" t="s">
        <v>58</v>
      </c>
      <c r="B19" s="19" t="s">
        <v>38</v>
      </c>
      <c r="C19" s="19">
        <v>1885.3789999999999</v>
      </c>
      <c r="D19" s="19">
        <v>1336.7919999999999</v>
      </c>
      <c r="E19" s="19">
        <v>1066.42</v>
      </c>
      <c r="F19" s="19">
        <v>1647.316</v>
      </c>
      <c r="G19" s="20">
        <v>1</v>
      </c>
      <c r="H19" s="19">
        <v>60</v>
      </c>
      <c r="I19" s="19" t="s">
        <v>39</v>
      </c>
      <c r="J19" s="19"/>
      <c r="K19" s="19">
        <v>1065.789</v>
      </c>
      <c r="L19" s="19">
        <f t="shared" si="2"/>
        <v>0.63100000000008549</v>
      </c>
      <c r="M19" s="19">
        <f t="shared" si="3"/>
        <v>780.78000000000009</v>
      </c>
      <c r="N19" s="19">
        <v>285.64</v>
      </c>
      <c r="O19" s="19">
        <f>IFERROR(VLOOKUP(A19,[1]Sheet!$A:$D,4,0),0)</f>
        <v>151</v>
      </c>
      <c r="P19" s="19">
        <v>0</v>
      </c>
      <c r="Q19" s="19">
        <f t="shared" si="4"/>
        <v>156.15600000000001</v>
      </c>
      <c r="R19" s="21">
        <f>11*Q19-P19-F19</f>
        <v>70.400000000000091</v>
      </c>
      <c r="S19" s="29">
        <f t="shared" si="13"/>
        <v>117.24680000000009</v>
      </c>
      <c r="T19" s="5">
        <f t="shared" si="7"/>
        <v>117.24680000000009</v>
      </c>
      <c r="U19" s="29"/>
      <c r="V19" s="21"/>
      <c r="W19" s="19"/>
      <c r="X19" s="1">
        <f t="shared" si="8"/>
        <v>11.3</v>
      </c>
      <c r="Y19" s="19">
        <f t="shared" si="5"/>
        <v>10.549168779938011</v>
      </c>
      <c r="Z19" s="19">
        <v>108.5932</v>
      </c>
      <c r="AA19" s="19">
        <v>108.50579999999999</v>
      </c>
      <c r="AB19" s="19">
        <v>267.83600000000001</v>
      </c>
      <c r="AC19" s="19">
        <v>293.80500000000001</v>
      </c>
      <c r="AD19" s="19">
        <v>127.1848</v>
      </c>
      <c r="AE19" s="19">
        <v>98.499600000000015</v>
      </c>
      <c r="AF19" s="19">
        <v>195.4282</v>
      </c>
      <c r="AG19" s="19">
        <v>205.9366</v>
      </c>
      <c r="AH19" s="19">
        <v>171.65880000000001</v>
      </c>
      <c r="AI19" s="19">
        <v>152.57939999999999</v>
      </c>
      <c r="AJ19" s="19" t="s">
        <v>149</v>
      </c>
      <c r="AK19" s="1">
        <f t="shared" si="9"/>
        <v>117</v>
      </c>
      <c r="AL19" s="1">
        <f t="shared" si="10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59</v>
      </c>
      <c r="B20" s="14" t="s">
        <v>38</v>
      </c>
      <c r="C20" s="14"/>
      <c r="D20" s="14"/>
      <c r="E20" s="14"/>
      <c r="F20" s="14"/>
      <c r="G20" s="15">
        <v>0</v>
      </c>
      <c r="H20" s="14">
        <v>60</v>
      </c>
      <c r="I20" s="14" t="s">
        <v>39</v>
      </c>
      <c r="J20" s="14"/>
      <c r="K20" s="14"/>
      <c r="L20" s="14">
        <f t="shared" si="2"/>
        <v>0</v>
      </c>
      <c r="M20" s="14">
        <f t="shared" si="3"/>
        <v>0</v>
      </c>
      <c r="N20" s="14"/>
      <c r="O20" s="14">
        <f>IFERROR(VLOOKUP(A20,[1]Sheet!$A:$D,4,0),0)</f>
        <v>0</v>
      </c>
      <c r="P20" s="14">
        <v>0</v>
      </c>
      <c r="Q20" s="14">
        <f t="shared" si="4"/>
        <v>0</v>
      </c>
      <c r="R20" s="16"/>
      <c r="S20" s="5">
        <f t="shared" si="6"/>
        <v>0</v>
      </c>
      <c r="T20" s="5">
        <f t="shared" si="7"/>
        <v>0</v>
      </c>
      <c r="U20" s="5"/>
      <c r="V20" s="16"/>
      <c r="W20" s="14"/>
      <c r="X20" s="1" t="e">
        <f t="shared" si="8"/>
        <v>#DIV/0!</v>
      </c>
      <c r="Y20" s="14" t="e">
        <f t="shared" si="5"/>
        <v>#DIV/0!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 t="s">
        <v>60</v>
      </c>
      <c r="AK20" s="1">
        <f t="shared" si="9"/>
        <v>0</v>
      </c>
      <c r="AL20" s="1">
        <f t="shared" si="10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9" t="s">
        <v>61</v>
      </c>
      <c r="B21" s="19" t="s">
        <v>38</v>
      </c>
      <c r="C21" s="19">
        <v>2356.8180000000002</v>
      </c>
      <c r="D21" s="19">
        <v>7142.0439999999999</v>
      </c>
      <c r="E21" s="19">
        <v>3043.03</v>
      </c>
      <c r="F21" s="19">
        <v>3284.6309999999999</v>
      </c>
      <c r="G21" s="20">
        <v>1</v>
      </c>
      <c r="H21" s="19">
        <v>60</v>
      </c>
      <c r="I21" s="19" t="s">
        <v>39</v>
      </c>
      <c r="J21" s="19"/>
      <c r="K21" s="19">
        <v>2945.31</v>
      </c>
      <c r="L21" s="19">
        <f t="shared" si="2"/>
        <v>97.720000000000255</v>
      </c>
      <c r="M21" s="19">
        <f t="shared" si="3"/>
        <v>2527.4500000000003</v>
      </c>
      <c r="N21" s="19">
        <v>515.58000000000004</v>
      </c>
      <c r="O21" s="19">
        <f>IFERROR(VLOOKUP(A21,[1]Sheet!$A:$D,4,0),0)</f>
        <v>421</v>
      </c>
      <c r="P21" s="19">
        <v>192.52653599999911</v>
      </c>
      <c r="Q21" s="19">
        <f t="shared" si="4"/>
        <v>505.49000000000007</v>
      </c>
      <c r="R21" s="21">
        <f t="shared" ref="R21:R22" si="14">11*Q21-P21-F21</f>
        <v>2083.2324640000011</v>
      </c>
      <c r="S21" s="29">
        <f t="shared" ref="S21:S22" si="15">R21+$S$1*Q21</f>
        <v>2234.879464000001</v>
      </c>
      <c r="T21" s="5">
        <f t="shared" si="7"/>
        <v>1034.879464000001</v>
      </c>
      <c r="U21" s="29">
        <v>1200</v>
      </c>
      <c r="V21" s="21"/>
      <c r="W21" s="19"/>
      <c r="X21" s="1">
        <f t="shared" si="8"/>
        <v>11.299999999999999</v>
      </c>
      <c r="Y21" s="19">
        <f t="shared" si="5"/>
        <v>6.8787860017013163</v>
      </c>
      <c r="Z21" s="19">
        <v>507.11279999999999</v>
      </c>
      <c r="AA21" s="19">
        <v>586.41680000000008</v>
      </c>
      <c r="AB21" s="19">
        <v>534.98919999999998</v>
      </c>
      <c r="AC21" s="19">
        <v>555.95759999999996</v>
      </c>
      <c r="AD21" s="19">
        <v>437.25760000000002</v>
      </c>
      <c r="AE21" s="19">
        <v>424.34440000000012</v>
      </c>
      <c r="AF21" s="19">
        <v>461.00240000000002</v>
      </c>
      <c r="AG21" s="19">
        <v>451.80239999999992</v>
      </c>
      <c r="AH21" s="19">
        <v>539.97180000000003</v>
      </c>
      <c r="AI21" s="19">
        <v>564.37860000000001</v>
      </c>
      <c r="AJ21" s="19" t="s">
        <v>148</v>
      </c>
      <c r="AK21" s="1">
        <f t="shared" si="9"/>
        <v>1035</v>
      </c>
      <c r="AL21" s="1">
        <f t="shared" si="10"/>
        <v>1200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9" t="s">
        <v>62</v>
      </c>
      <c r="B22" s="19" t="s">
        <v>38</v>
      </c>
      <c r="C22" s="19">
        <v>348.46800000000002</v>
      </c>
      <c r="D22" s="19">
        <v>721.875</v>
      </c>
      <c r="E22" s="19">
        <v>440.803</v>
      </c>
      <c r="F22" s="19">
        <v>275.12099999999998</v>
      </c>
      <c r="G22" s="20">
        <v>1</v>
      </c>
      <c r="H22" s="19">
        <v>60</v>
      </c>
      <c r="I22" s="19" t="s">
        <v>39</v>
      </c>
      <c r="J22" s="19"/>
      <c r="K22" s="19">
        <v>454.73</v>
      </c>
      <c r="L22" s="19">
        <f t="shared" si="2"/>
        <v>-13.927000000000021</v>
      </c>
      <c r="M22" s="19">
        <f t="shared" si="3"/>
        <v>345.58299999999997</v>
      </c>
      <c r="N22" s="19">
        <v>95.22</v>
      </c>
      <c r="O22" s="19">
        <f>IFERROR(VLOOKUP(A22,[1]Sheet!$A:$D,4,0),0)</f>
        <v>92</v>
      </c>
      <c r="P22" s="19">
        <v>130.39531799999989</v>
      </c>
      <c r="Q22" s="19">
        <f t="shared" si="4"/>
        <v>69.116599999999991</v>
      </c>
      <c r="R22" s="21">
        <f t="shared" si="14"/>
        <v>354.76628200000005</v>
      </c>
      <c r="S22" s="29">
        <f t="shared" si="15"/>
        <v>375.50126200000005</v>
      </c>
      <c r="T22" s="5">
        <f t="shared" si="7"/>
        <v>375.50126200000005</v>
      </c>
      <c r="U22" s="29"/>
      <c r="V22" s="21"/>
      <c r="W22" s="19"/>
      <c r="X22" s="1">
        <f t="shared" si="8"/>
        <v>11.3</v>
      </c>
      <c r="Y22" s="19">
        <f t="shared" si="5"/>
        <v>5.8671334816816785</v>
      </c>
      <c r="Z22" s="19">
        <v>62.021399999999993</v>
      </c>
      <c r="AA22" s="19">
        <v>61.516399999999997</v>
      </c>
      <c r="AB22" s="19">
        <v>69.022599999999997</v>
      </c>
      <c r="AC22" s="19">
        <v>72.255200000000002</v>
      </c>
      <c r="AD22" s="19">
        <v>61.949800000000003</v>
      </c>
      <c r="AE22" s="19">
        <v>65.077399999999997</v>
      </c>
      <c r="AF22" s="19">
        <v>99.620800000000003</v>
      </c>
      <c r="AG22" s="19">
        <v>104.06319999999999</v>
      </c>
      <c r="AH22" s="19">
        <v>139.09479999999999</v>
      </c>
      <c r="AI22" s="19">
        <v>135.62139999999999</v>
      </c>
      <c r="AJ22" s="19" t="s">
        <v>151</v>
      </c>
      <c r="AK22" s="1">
        <f t="shared" si="9"/>
        <v>376</v>
      </c>
      <c r="AL22" s="1">
        <f t="shared" si="10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2" t="s">
        <v>63</v>
      </c>
      <c r="B23" s="22" t="s">
        <v>38</v>
      </c>
      <c r="C23" s="22">
        <v>424.07299999999998</v>
      </c>
      <c r="D23" s="22">
        <v>2141.4450000000002</v>
      </c>
      <c r="E23" s="22">
        <v>739.005</v>
      </c>
      <c r="F23" s="22">
        <v>1155.318</v>
      </c>
      <c r="G23" s="23">
        <v>1</v>
      </c>
      <c r="H23" s="22">
        <v>60</v>
      </c>
      <c r="I23" s="22" t="s">
        <v>39</v>
      </c>
      <c r="J23" s="22"/>
      <c r="K23" s="22">
        <v>708.59699999999998</v>
      </c>
      <c r="L23" s="22">
        <f t="shared" si="2"/>
        <v>30.408000000000015</v>
      </c>
      <c r="M23" s="22">
        <f t="shared" si="3"/>
        <v>649.26099999999997</v>
      </c>
      <c r="N23" s="22">
        <v>89.744</v>
      </c>
      <c r="O23" s="22">
        <f>IFERROR(VLOOKUP(A23,[1]Sheet!$A:$D,4,0),0)</f>
        <v>68</v>
      </c>
      <c r="P23" s="22">
        <v>0</v>
      </c>
      <c r="Q23" s="22">
        <f t="shared" si="4"/>
        <v>129.85219999999998</v>
      </c>
      <c r="R23" s="24"/>
      <c r="S23" s="5">
        <f t="shared" si="6"/>
        <v>0</v>
      </c>
      <c r="T23" s="5">
        <f t="shared" si="7"/>
        <v>0</v>
      </c>
      <c r="U23" s="5"/>
      <c r="V23" s="24"/>
      <c r="W23" s="22"/>
      <c r="X23" s="1">
        <f t="shared" si="8"/>
        <v>8.8971769442489244</v>
      </c>
      <c r="Y23" s="22">
        <f t="shared" si="5"/>
        <v>8.8971769442489244</v>
      </c>
      <c r="Z23" s="22">
        <v>142.2612</v>
      </c>
      <c r="AA23" s="22">
        <v>173.9622</v>
      </c>
      <c r="AB23" s="22">
        <v>129.33359999999999</v>
      </c>
      <c r="AC23" s="22">
        <v>135.83539999999999</v>
      </c>
      <c r="AD23" s="22">
        <v>136.5136</v>
      </c>
      <c r="AE23" s="22">
        <v>123.0706</v>
      </c>
      <c r="AF23" s="22">
        <v>94.346399999999988</v>
      </c>
      <c r="AG23" s="22">
        <v>95.048000000000002</v>
      </c>
      <c r="AH23" s="22">
        <v>140.0378</v>
      </c>
      <c r="AI23" s="22">
        <v>134.8638</v>
      </c>
      <c r="AJ23" s="22" t="s">
        <v>55</v>
      </c>
      <c r="AK23" s="1">
        <f t="shared" si="9"/>
        <v>0</v>
      </c>
      <c r="AL23" s="1">
        <f t="shared" si="10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9" t="s">
        <v>64</v>
      </c>
      <c r="B24" s="19" t="s">
        <v>38</v>
      </c>
      <c r="C24" s="19">
        <v>996.84299999999996</v>
      </c>
      <c r="D24" s="19">
        <v>2555.4459999999999</v>
      </c>
      <c r="E24" s="19">
        <v>1419.0219999999999</v>
      </c>
      <c r="F24" s="19">
        <v>1295.0350000000001</v>
      </c>
      <c r="G24" s="20">
        <v>1</v>
      </c>
      <c r="H24" s="19">
        <v>60</v>
      </c>
      <c r="I24" s="19" t="s">
        <v>39</v>
      </c>
      <c r="J24" s="19"/>
      <c r="K24" s="19">
        <v>1363.6279999999999</v>
      </c>
      <c r="L24" s="19">
        <f t="shared" si="2"/>
        <v>55.394000000000005</v>
      </c>
      <c r="M24" s="19">
        <f t="shared" si="3"/>
        <v>1250.1799999999998</v>
      </c>
      <c r="N24" s="19">
        <v>168.84200000000001</v>
      </c>
      <c r="O24" s="19">
        <f>IFERROR(VLOOKUP(A24,[1]Sheet!$A:$D,4,0),0)</f>
        <v>86</v>
      </c>
      <c r="P24" s="19">
        <v>423.99252399999978</v>
      </c>
      <c r="Q24" s="19">
        <f t="shared" si="4"/>
        <v>250.03599999999997</v>
      </c>
      <c r="R24" s="21">
        <f>11*Q24-P24-F24</f>
        <v>1031.3684759999999</v>
      </c>
      <c r="S24" s="29">
        <f>R24+$S$1*Q24</f>
        <v>1106.3792759999999</v>
      </c>
      <c r="T24" s="5">
        <f t="shared" si="7"/>
        <v>406.37927599999989</v>
      </c>
      <c r="U24" s="29">
        <v>700</v>
      </c>
      <c r="V24" s="21"/>
      <c r="W24" s="19"/>
      <c r="X24" s="1">
        <f t="shared" si="8"/>
        <v>11.3</v>
      </c>
      <c r="Y24" s="19">
        <f t="shared" si="5"/>
        <v>6.8751200787086661</v>
      </c>
      <c r="Z24" s="19">
        <v>230.7252</v>
      </c>
      <c r="AA24" s="19">
        <v>233.12299999999999</v>
      </c>
      <c r="AB24" s="19">
        <v>218.1892</v>
      </c>
      <c r="AC24" s="19">
        <v>227.3108</v>
      </c>
      <c r="AD24" s="19">
        <v>228.71340000000001</v>
      </c>
      <c r="AE24" s="19">
        <v>218.39840000000001</v>
      </c>
      <c r="AF24" s="19">
        <v>261.24540000000002</v>
      </c>
      <c r="AG24" s="19">
        <v>198.59</v>
      </c>
      <c r="AH24" s="19">
        <v>232.54560000000001</v>
      </c>
      <c r="AI24" s="19">
        <v>235.4008</v>
      </c>
      <c r="AJ24" s="19" t="s">
        <v>148</v>
      </c>
      <c r="AK24" s="1">
        <f t="shared" si="9"/>
        <v>406</v>
      </c>
      <c r="AL24" s="1">
        <f t="shared" si="10"/>
        <v>700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4" t="s">
        <v>65</v>
      </c>
      <c r="B25" s="14" t="s">
        <v>38</v>
      </c>
      <c r="C25" s="14"/>
      <c r="D25" s="14"/>
      <c r="E25" s="14"/>
      <c r="F25" s="14"/>
      <c r="G25" s="15">
        <v>0</v>
      </c>
      <c r="H25" s="14">
        <v>30</v>
      </c>
      <c r="I25" s="14" t="s">
        <v>39</v>
      </c>
      <c r="J25" s="14"/>
      <c r="K25" s="14"/>
      <c r="L25" s="14">
        <f t="shared" si="2"/>
        <v>0</v>
      </c>
      <c r="M25" s="14">
        <f t="shared" si="3"/>
        <v>0</v>
      </c>
      <c r="N25" s="14"/>
      <c r="O25" s="14">
        <f>IFERROR(VLOOKUP(A25,[1]Sheet!$A:$D,4,0),0)</f>
        <v>0</v>
      </c>
      <c r="P25" s="14">
        <v>0</v>
      </c>
      <c r="Q25" s="14">
        <f t="shared" si="4"/>
        <v>0</v>
      </c>
      <c r="R25" s="16"/>
      <c r="S25" s="5">
        <f t="shared" si="6"/>
        <v>0</v>
      </c>
      <c r="T25" s="5">
        <f t="shared" si="7"/>
        <v>0</v>
      </c>
      <c r="U25" s="5"/>
      <c r="V25" s="16"/>
      <c r="W25" s="14"/>
      <c r="X25" s="1" t="e">
        <f t="shared" si="8"/>
        <v>#DIV/0!</v>
      </c>
      <c r="Y25" s="14" t="e">
        <f t="shared" si="5"/>
        <v>#DIV/0!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 t="s">
        <v>60</v>
      </c>
      <c r="AK25" s="1">
        <f t="shared" si="9"/>
        <v>0</v>
      </c>
      <c r="AL25" s="1">
        <f t="shared" si="10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4" t="s">
        <v>66</v>
      </c>
      <c r="B26" s="14" t="s">
        <v>38</v>
      </c>
      <c r="C26" s="14"/>
      <c r="D26" s="14"/>
      <c r="E26" s="14"/>
      <c r="F26" s="14"/>
      <c r="G26" s="15">
        <v>0</v>
      </c>
      <c r="H26" s="14">
        <v>30</v>
      </c>
      <c r="I26" s="14" t="s">
        <v>39</v>
      </c>
      <c r="J26" s="14"/>
      <c r="K26" s="14"/>
      <c r="L26" s="14">
        <f t="shared" si="2"/>
        <v>0</v>
      </c>
      <c r="M26" s="14">
        <f t="shared" si="3"/>
        <v>0</v>
      </c>
      <c r="N26" s="14"/>
      <c r="O26" s="14">
        <f>IFERROR(VLOOKUP(A26,[1]Sheet!$A:$D,4,0),0)</f>
        <v>0</v>
      </c>
      <c r="P26" s="14">
        <v>0</v>
      </c>
      <c r="Q26" s="14">
        <f t="shared" si="4"/>
        <v>0</v>
      </c>
      <c r="R26" s="16"/>
      <c r="S26" s="5">
        <f t="shared" si="6"/>
        <v>0</v>
      </c>
      <c r="T26" s="5">
        <f t="shared" si="7"/>
        <v>0</v>
      </c>
      <c r="U26" s="5"/>
      <c r="V26" s="16"/>
      <c r="W26" s="14"/>
      <c r="X26" s="1" t="e">
        <f t="shared" si="8"/>
        <v>#DIV/0!</v>
      </c>
      <c r="Y26" s="14" t="e">
        <f t="shared" si="5"/>
        <v>#DIV/0!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 t="s">
        <v>60</v>
      </c>
      <c r="AK26" s="1">
        <f t="shared" si="9"/>
        <v>0</v>
      </c>
      <c r="AL26" s="1">
        <f t="shared" si="10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2" t="s">
        <v>67</v>
      </c>
      <c r="B27" s="22" t="s">
        <v>38</v>
      </c>
      <c r="C27" s="22">
        <v>594.303</v>
      </c>
      <c r="D27" s="22">
        <v>2925.63</v>
      </c>
      <c r="E27" s="22">
        <v>1140.134</v>
      </c>
      <c r="F27" s="22">
        <v>1349.89</v>
      </c>
      <c r="G27" s="23">
        <v>1</v>
      </c>
      <c r="H27" s="22">
        <v>30</v>
      </c>
      <c r="I27" s="22" t="s">
        <v>39</v>
      </c>
      <c r="J27" s="22"/>
      <c r="K27" s="22">
        <v>1453.723</v>
      </c>
      <c r="L27" s="22">
        <f t="shared" si="2"/>
        <v>-313.58899999999994</v>
      </c>
      <c r="M27" s="22">
        <f t="shared" si="3"/>
        <v>1044.5640000000001</v>
      </c>
      <c r="N27" s="22">
        <v>95.57</v>
      </c>
      <c r="O27" s="22">
        <f>IFERROR(VLOOKUP(A27,[1]Sheet!$A:$D,4,0),0)</f>
        <v>93</v>
      </c>
      <c r="P27" s="22">
        <v>456.7996000000004</v>
      </c>
      <c r="Q27" s="22">
        <f t="shared" si="4"/>
        <v>208.9128</v>
      </c>
      <c r="R27" s="24"/>
      <c r="S27" s="5">
        <f t="shared" si="6"/>
        <v>0</v>
      </c>
      <c r="T27" s="5">
        <f t="shared" si="7"/>
        <v>0</v>
      </c>
      <c r="U27" s="5"/>
      <c r="V27" s="24"/>
      <c r="W27" s="22"/>
      <c r="X27" s="1">
        <f t="shared" si="8"/>
        <v>8.6480560310330468</v>
      </c>
      <c r="Y27" s="22">
        <f t="shared" si="5"/>
        <v>8.6480560310330468</v>
      </c>
      <c r="Z27" s="22">
        <v>243.0076</v>
      </c>
      <c r="AA27" s="22">
        <v>239.9324</v>
      </c>
      <c r="AB27" s="22">
        <v>203.25640000000001</v>
      </c>
      <c r="AC27" s="22">
        <v>201.97280000000001</v>
      </c>
      <c r="AD27" s="22">
        <v>204.7424</v>
      </c>
      <c r="AE27" s="22">
        <v>208.33879999999999</v>
      </c>
      <c r="AF27" s="22">
        <v>250.77879999999999</v>
      </c>
      <c r="AG27" s="22">
        <v>210.34299999999999</v>
      </c>
      <c r="AH27" s="22">
        <v>213.1086</v>
      </c>
      <c r="AI27" s="22">
        <v>236.9854</v>
      </c>
      <c r="AJ27" s="22" t="s">
        <v>55</v>
      </c>
      <c r="AK27" s="1">
        <f t="shared" si="9"/>
        <v>0</v>
      </c>
      <c r="AL27" s="1">
        <f t="shared" si="10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68</v>
      </c>
      <c r="B28" s="14" t="s">
        <v>38</v>
      </c>
      <c r="C28" s="14"/>
      <c r="D28" s="14"/>
      <c r="E28" s="14"/>
      <c r="F28" s="14"/>
      <c r="G28" s="15">
        <v>0</v>
      </c>
      <c r="H28" s="14">
        <v>45</v>
      </c>
      <c r="I28" s="14" t="s">
        <v>39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>
        <f>IFERROR(VLOOKUP(A28,[1]Sheet!$A:$D,4,0),0)</f>
        <v>0</v>
      </c>
      <c r="P28" s="14">
        <v>0</v>
      </c>
      <c r="Q28" s="14">
        <f t="shared" si="4"/>
        <v>0</v>
      </c>
      <c r="R28" s="16"/>
      <c r="S28" s="5">
        <f t="shared" si="6"/>
        <v>0</v>
      </c>
      <c r="T28" s="5">
        <f t="shared" si="7"/>
        <v>0</v>
      </c>
      <c r="U28" s="5"/>
      <c r="V28" s="16"/>
      <c r="W28" s="14"/>
      <c r="X28" s="1" t="e">
        <f t="shared" si="8"/>
        <v>#DIV/0!</v>
      </c>
      <c r="Y28" s="14" t="e">
        <f t="shared" si="5"/>
        <v>#DIV/0!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 t="s">
        <v>60</v>
      </c>
      <c r="AK28" s="1">
        <f t="shared" si="9"/>
        <v>0</v>
      </c>
      <c r="AL28" s="1">
        <f t="shared" si="10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69</v>
      </c>
      <c r="B29" s="14" t="s">
        <v>38</v>
      </c>
      <c r="C29" s="14"/>
      <c r="D29" s="14"/>
      <c r="E29" s="14"/>
      <c r="F29" s="14"/>
      <c r="G29" s="15">
        <v>0</v>
      </c>
      <c r="H29" s="14">
        <v>40</v>
      </c>
      <c r="I29" s="14" t="s">
        <v>39</v>
      </c>
      <c r="J29" s="14"/>
      <c r="K29" s="14"/>
      <c r="L29" s="14">
        <f t="shared" si="2"/>
        <v>0</v>
      </c>
      <c r="M29" s="14">
        <f t="shared" si="3"/>
        <v>0</v>
      </c>
      <c r="N29" s="14"/>
      <c r="O29" s="14">
        <f>IFERROR(VLOOKUP(A29,[1]Sheet!$A:$D,4,0),0)</f>
        <v>0</v>
      </c>
      <c r="P29" s="14">
        <v>0</v>
      </c>
      <c r="Q29" s="14">
        <f t="shared" si="4"/>
        <v>0</v>
      </c>
      <c r="R29" s="16"/>
      <c r="S29" s="5">
        <f t="shared" si="6"/>
        <v>0</v>
      </c>
      <c r="T29" s="5">
        <f t="shared" si="7"/>
        <v>0</v>
      </c>
      <c r="U29" s="5"/>
      <c r="V29" s="16"/>
      <c r="W29" s="14"/>
      <c r="X29" s="1" t="e">
        <f t="shared" si="8"/>
        <v>#DIV/0!</v>
      </c>
      <c r="Y29" s="14" t="e">
        <f t="shared" si="5"/>
        <v>#DIV/0!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 t="s">
        <v>60</v>
      </c>
      <c r="AK29" s="1">
        <f t="shared" si="9"/>
        <v>0</v>
      </c>
      <c r="AL29" s="1">
        <f t="shared" si="10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70</v>
      </c>
      <c r="B30" s="14" t="s">
        <v>38</v>
      </c>
      <c r="C30" s="14"/>
      <c r="D30" s="14"/>
      <c r="E30" s="14"/>
      <c r="F30" s="14"/>
      <c r="G30" s="15">
        <v>0</v>
      </c>
      <c r="H30" s="14">
        <v>30</v>
      </c>
      <c r="I30" s="14" t="s">
        <v>39</v>
      </c>
      <c r="J30" s="14"/>
      <c r="K30" s="14"/>
      <c r="L30" s="14">
        <f t="shared" si="2"/>
        <v>0</v>
      </c>
      <c r="M30" s="14">
        <f t="shared" si="3"/>
        <v>0</v>
      </c>
      <c r="N30" s="14"/>
      <c r="O30" s="14">
        <f>IFERROR(VLOOKUP(A30,[1]Sheet!$A:$D,4,0),0)</f>
        <v>0</v>
      </c>
      <c r="P30" s="14">
        <v>0</v>
      </c>
      <c r="Q30" s="14">
        <f t="shared" si="4"/>
        <v>0</v>
      </c>
      <c r="R30" s="16"/>
      <c r="S30" s="5">
        <f t="shared" si="6"/>
        <v>0</v>
      </c>
      <c r="T30" s="5">
        <f t="shared" si="7"/>
        <v>0</v>
      </c>
      <c r="U30" s="5"/>
      <c r="V30" s="16"/>
      <c r="W30" s="14"/>
      <c r="X30" s="1" t="e">
        <f t="shared" si="8"/>
        <v>#DIV/0!</v>
      </c>
      <c r="Y30" s="14" t="e">
        <f t="shared" si="5"/>
        <v>#DIV/0!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 t="s">
        <v>60</v>
      </c>
      <c r="AK30" s="1">
        <f t="shared" si="9"/>
        <v>0</v>
      </c>
      <c r="AL30" s="1">
        <f t="shared" si="10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71</v>
      </c>
      <c r="B31" s="14" t="s">
        <v>38</v>
      </c>
      <c r="C31" s="14"/>
      <c r="D31" s="14"/>
      <c r="E31" s="14"/>
      <c r="F31" s="14"/>
      <c r="G31" s="15">
        <v>0</v>
      </c>
      <c r="H31" s="14">
        <v>50</v>
      </c>
      <c r="I31" s="14" t="s">
        <v>39</v>
      </c>
      <c r="J31" s="14"/>
      <c r="K31" s="14"/>
      <c r="L31" s="14">
        <f t="shared" si="2"/>
        <v>0</v>
      </c>
      <c r="M31" s="14">
        <f t="shared" si="3"/>
        <v>0</v>
      </c>
      <c r="N31" s="14"/>
      <c r="O31" s="14">
        <f>IFERROR(VLOOKUP(A31,[1]Sheet!$A:$D,4,0),0)</f>
        <v>0</v>
      </c>
      <c r="P31" s="14">
        <v>0</v>
      </c>
      <c r="Q31" s="14">
        <f t="shared" si="4"/>
        <v>0</v>
      </c>
      <c r="R31" s="16"/>
      <c r="S31" s="5">
        <f t="shared" si="6"/>
        <v>0</v>
      </c>
      <c r="T31" s="5">
        <f t="shared" si="7"/>
        <v>0</v>
      </c>
      <c r="U31" s="5"/>
      <c r="V31" s="16"/>
      <c r="W31" s="14"/>
      <c r="X31" s="1" t="e">
        <f t="shared" si="8"/>
        <v>#DIV/0!</v>
      </c>
      <c r="Y31" s="14" t="e">
        <f t="shared" si="5"/>
        <v>#DIV/0!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 t="s">
        <v>60</v>
      </c>
      <c r="AK31" s="1">
        <f t="shared" si="9"/>
        <v>0</v>
      </c>
      <c r="AL31" s="1">
        <f t="shared" si="10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38</v>
      </c>
      <c r="C32" s="1">
        <v>3.66</v>
      </c>
      <c r="D32" s="1">
        <v>19.459</v>
      </c>
      <c r="E32" s="1">
        <v>2.7959999999999998</v>
      </c>
      <c r="F32" s="1">
        <v>11.987</v>
      </c>
      <c r="G32" s="8">
        <v>1</v>
      </c>
      <c r="H32" s="1">
        <v>50</v>
      </c>
      <c r="I32" s="1" t="s">
        <v>39</v>
      </c>
      <c r="J32" s="1"/>
      <c r="K32" s="1">
        <v>2.2000000000000002</v>
      </c>
      <c r="L32" s="1">
        <f t="shared" si="2"/>
        <v>0.59599999999999964</v>
      </c>
      <c r="M32" s="1">
        <f t="shared" si="3"/>
        <v>2.7959999999999998</v>
      </c>
      <c r="N32" s="1"/>
      <c r="O32" s="1">
        <f>IFERROR(VLOOKUP(A32,[1]Sheet!$A:$D,4,0),0)</f>
        <v>0</v>
      </c>
      <c r="P32" s="1">
        <v>0</v>
      </c>
      <c r="Q32" s="1">
        <f t="shared" si="4"/>
        <v>0.55919999999999992</v>
      </c>
      <c r="R32" s="5"/>
      <c r="S32" s="5">
        <f t="shared" si="6"/>
        <v>0</v>
      </c>
      <c r="T32" s="5">
        <f t="shared" si="7"/>
        <v>0</v>
      </c>
      <c r="U32" s="5"/>
      <c r="V32" s="5"/>
      <c r="W32" s="1"/>
      <c r="X32" s="1">
        <f t="shared" si="8"/>
        <v>21.435979971387699</v>
      </c>
      <c r="Y32" s="1">
        <f t="shared" si="5"/>
        <v>21.435979971387699</v>
      </c>
      <c r="Z32" s="1">
        <v>0.73860000000000003</v>
      </c>
      <c r="AA32" s="1">
        <v>0.74099999999999999</v>
      </c>
      <c r="AB32" s="1">
        <v>0.187</v>
      </c>
      <c r="AC32" s="1">
        <v>0.37319999999999998</v>
      </c>
      <c r="AD32" s="1">
        <v>0.92300000000000004</v>
      </c>
      <c r="AE32" s="1">
        <v>0.54980000000000007</v>
      </c>
      <c r="AF32" s="1">
        <v>0.55859999999999999</v>
      </c>
      <c r="AG32" s="1">
        <v>0.74439999999999995</v>
      </c>
      <c r="AH32" s="1">
        <v>0.18579999999999999</v>
      </c>
      <c r="AI32" s="1">
        <v>0</v>
      </c>
      <c r="AJ32" s="25" t="s">
        <v>73</v>
      </c>
      <c r="AK32" s="1">
        <f t="shared" si="9"/>
        <v>0</v>
      </c>
      <c r="AL32" s="1">
        <f t="shared" si="10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74</v>
      </c>
      <c r="B33" s="1" t="s">
        <v>44</v>
      </c>
      <c r="C33" s="1">
        <v>1040</v>
      </c>
      <c r="D33" s="1">
        <v>2848</v>
      </c>
      <c r="E33" s="1">
        <v>1301</v>
      </c>
      <c r="F33" s="1">
        <v>1292</v>
      </c>
      <c r="G33" s="8">
        <v>0.4</v>
      </c>
      <c r="H33" s="1">
        <v>45</v>
      </c>
      <c r="I33" s="1" t="s">
        <v>39</v>
      </c>
      <c r="J33" s="1"/>
      <c r="K33" s="1">
        <v>1604</v>
      </c>
      <c r="L33" s="1">
        <f t="shared" si="2"/>
        <v>-303</v>
      </c>
      <c r="M33" s="1">
        <f t="shared" si="3"/>
        <v>1115</v>
      </c>
      <c r="N33" s="1">
        <v>186</v>
      </c>
      <c r="O33" s="1">
        <f>IFERROR(VLOOKUP(A33,[1]Sheet!$A:$D,4,0),0)</f>
        <v>185</v>
      </c>
      <c r="P33" s="1">
        <v>167.19999999999979</v>
      </c>
      <c r="Q33" s="1">
        <f t="shared" si="4"/>
        <v>223</v>
      </c>
      <c r="R33" s="5">
        <f t="shared" ref="R33:R36" si="16">10*Q33-P33-F33</f>
        <v>770.80000000000018</v>
      </c>
      <c r="S33" s="5">
        <f t="shared" si="6"/>
        <v>770.80000000000018</v>
      </c>
      <c r="T33" s="5">
        <f t="shared" si="7"/>
        <v>770.80000000000018</v>
      </c>
      <c r="U33" s="5"/>
      <c r="V33" s="5"/>
      <c r="W33" s="1"/>
      <c r="X33" s="1">
        <f t="shared" si="8"/>
        <v>10</v>
      </c>
      <c r="Y33" s="1">
        <f t="shared" si="5"/>
        <v>6.5434977578475326</v>
      </c>
      <c r="Z33" s="1">
        <v>211.2</v>
      </c>
      <c r="AA33" s="1">
        <v>237.8</v>
      </c>
      <c r="AB33" s="1">
        <v>226</v>
      </c>
      <c r="AC33" s="1">
        <v>220</v>
      </c>
      <c r="AD33" s="1">
        <v>239.6</v>
      </c>
      <c r="AE33" s="1">
        <v>234.8</v>
      </c>
      <c r="AF33" s="1">
        <v>256.8</v>
      </c>
      <c r="AG33" s="1">
        <v>215.8</v>
      </c>
      <c r="AH33" s="1">
        <v>271.8</v>
      </c>
      <c r="AI33" s="1">
        <v>261.8</v>
      </c>
      <c r="AJ33" s="1" t="s">
        <v>45</v>
      </c>
      <c r="AK33" s="1">
        <f t="shared" si="9"/>
        <v>308</v>
      </c>
      <c r="AL33" s="1">
        <f t="shared" si="10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75</v>
      </c>
      <c r="B34" s="1" t="s">
        <v>44</v>
      </c>
      <c r="C34" s="1">
        <v>283.37</v>
      </c>
      <c r="D34" s="1">
        <v>1042</v>
      </c>
      <c r="E34" s="1">
        <v>349</v>
      </c>
      <c r="F34" s="1">
        <v>623</v>
      </c>
      <c r="G34" s="8">
        <v>0.45</v>
      </c>
      <c r="H34" s="1">
        <v>50</v>
      </c>
      <c r="I34" s="1" t="s">
        <v>39</v>
      </c>
      <c r="J34" s="1"/>
      <c r="K34" s="1">
        <v>433</v>
      </c>
      <c r="L34" s="1">
        <f t="shared" si="2"/>
        <v>-84</v>
      </c>
      <c r="M34" s="1">
        <f t="shared" si="3"/>
        <v>349</v>
      </c>
      <c r="N34" s="1"/>
      <c r="O34" s="1">
        <f>IFERROR(VLOOKUP(A34,[1]Sheet!$A:$D,4,0),0)</f>
        <v>0</v>
      </c>
      <c r="P34" s="1">
        <v>199.96662000000001</v>
      </c>
      <c r="Q34" s="1">
        <f t="shared" si="4"/>
        <v>69.8</v>
      </c>
      <c r="R34" s="5"/>
      <c r="S34" s="5">
        <f t="shared" si="6"/>
        <v>0</v>
      </c>
      <c r="T34" s="5">
        <f t="shared" si="7"/>
        <v>0</v>
      </c>
      <c r="U34" s="5"/>
      <c r="V34" s="5"/>
      <c r="W34" s="1"/>
      <c r="X34" s="1">
        <f t="shared" si="8"/>
        <v>11.790352722063039</v>
      </c>
      <c r="Y34" s="1">
        <f t="shared" si="5"/>
        <v>11.790352722063039</v>
      </c>
      <c r="Z34" s="1">
        <v>96.325999999999993</v>
      </c>
      <c r="AA34" s="1">
        <v>99.926000000000002</v>
      </c>
      <c r="AB34" s="1">
        <v>89.2</v>
      </c>
      <c r="AC34" s="1">
        <v>67.8</v>
      </c>
      <c r="AD34" s="1">
        <v>63</v>
      </c>
      <c r="AE34" s="1">
        <v>102.2</v>
      </c>
      <c r="AF34" s="1">
        <v>67</v>
      </c>
      <c r="AG34" s="1">
        <v>41</v>
      </c>
      <c r="AH34" s="1">
        <v>229</v>
      </c>
      <c r="AI34" s="1">
        <v>249.4</v>
      </c>
      <c r="AJ34" s="1" t="s">
        <v>45</v>
      </c>
      <c r="AK34" s="1">
        <f t="shared" si="9"/>
        <v>0</v>
      </c>
      <c r="AL34" s="1">
        <f t="shared" si="10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76</v>
      </c>
      <c r="B35" s="1" t="s">
        <v>44</v>
      </c>
      <c r="C35" s="1">
        <v>980</v>
      </c>
      <c r="D35" s="1">
        <v>2548</v>
      </c>
      <c r="E35" s="1">
        <v>1007</v>
      </c>
      <c r="F35" s="1">
        <v>1072</v>
      </c>
      <c r="G35" s="8">
        <v>0.4</v>
      </c>
      <c r="H35" s="1">
        <v>45</v>
      </c>
      <c r="I35" s="1" t="s">
        <v>39</v>
      </c>
      <c r="J35" s="1"/>
      <c r="K35" s="1">
        <v>1204</v>
      </c>
      <c r="L35" s="1">
        <f t="shared" si="2"/>
        <v>-197</v>
      </c>
      <c r="M35" s="1">
        <f t="shared" si="3"/>
        <v>809</v>
      </c>
      <c r="N35" s="1">
        <v>198</v>
      </c>
      <c r="O35" s="1">
        <f>IFERROR(VLOOKUP(A35,[1]Sheet!$A:$D,4,0),0)</f>
        <v>192</v>
      </c>
      <c r="P35" s="1">
        <v>45</v>
      </c>
      <c r="Q35" s="1">
        <f t="shared" si="4"/>
        <v>161.80000000000001</v>
      </c>
      <c r="R35" s="5">
        <f t="shared" si="16"/>
        <v>501</v>
      </c>
      <c r="S35" s="5">
        <f t="shared" si="6"/>
        <v>501</v>
      </c>
      <c r="T35" s="5">
        <f t="shared" si="7"/>
        <v>501</v>
      </c>
      <c r="U35" s="5"/>
      <c r="V35" s="5"/>
      <c r="W35" s="1"/>
      <c r="X35" s="1">
        <f t="shared" si="8"/>
        <v>10</v>
      </c>
      <c r="Y35" s="1">
        <f t="shared" si="5"/>
        <v>6.9035846724351044</v>
      </c>
      <c r="Z35" s="1">
        <v>164</v>
      </c>
      <c r="AA35" s="1">
        <v>185.8</v>
      </c>
      <c r="AB35" s="1">
        <v>187.8</v>
      </c>
      <c r="AC35" s="1">
        <v>189.8</v>
      </c>
      <c r="AD35" s="1">
        <v>203.2</v>
      </c>
      <c r="AE35" s="1">
        <v>180.6</v>
      </c>
      <c r="AF35" s="1">
        <v>260.2</v>
      </c>
      <c r="AG35" s="1">
        <v>241.8</v>
      </c>
      <c r="AH35" s="1">
        <v>288.2</v>
      </c>
      <c r="AI35" s="1">
        <v>289.60000000000002</v>
      </c>
      <c r="AJ35" s="1"/>
      <c r="AK35" s="1">
        <f t="shared" si="9"/>
        <v>200</v>
      </c>
      <c r="AL35" s="1">
        <f t="shared" si="10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77</v>
      </c>
      <c r="B36" s="1" t="s">
        <v>38</v>
      </c>
      <c r="C36" s="1">
        <v>532.94299999999998</v>
      </c>
      <c r="D36" s="1">
        <v>665.84900000000005</v>
      </c>
      <c r="E36" s="1">
        <v>401.01</v>
      </c>
      <c r="F36" s="1">
        <v>396.66800000000001</v>
      </c>
      <c r="G36" s="8">
        <v>1</v>
      </c>
      <c r="H36" s="1">
        <v>45</v>
      </c>
      <c r="I36" s="1" t="s">
        <v>39</v>
      </c>
      <c r="J36" s="1"/>
      <c r="K36" s="1">
        <v>551.49400000000003</v>
      </c>
      <c r="L36" s="1">
        <f t="shared" si="2"/>
        <v>-150.48400000000004</v>
      </c>
      <c r="M36" s="1">
        <f t="shared" si="3"/>
        <v>391.96999999999997</v>
      </c>
      <c r="N36" s="1">
        <v>9.0399999999999991</v>
      </c>
      <c r="O36" s="1">
        <f>IFERROR(VLOOKUP(A36,[1]Sheet!$A:$D,4,0),0)</f>
        <v>0</v>
      </c>
      <c r="P36" s="1">
        <v>87.010000000000161</v>
      </c>
      <c r="Q36" s="1">
        <f t="shared" si="4"/>
        <v>78.393999999999991</v>
      </c>
      <c r="R36" s="5">
        <f t="shared" si="16"/>
        <v>300.26199999999983</v>
      </c>
      <c r="S36" s="5">
        <f t="shared" si="6"/>
        <v>300.26199999999983</v>
      </c>
      <c r="T36" s="5">
        <f t="shared" si="7"/>
        <v>300.26199999999983</v>
      </c>
      <c r="U36" s="5"/>
      <c r="V36" s="5"/>
      <c r="W36" s="1"/>
      <c r="X36" s="1">
        <f t="shared" si="8"/>
        <v>10.000000000000002</v>
      </c>
      <c r="Y36" s="1">
        <f t="shared" si="5"/>
        <v>6.1698344261040416</v>
      </c>
      <c r="Z36" s="1">
        <v>75.048000000000002</v>
      </c>
      <c r="AA36" s="1">
        <v>78.555399999999992</v>
      </c>
      <c r="AB36" s="1">
        <v>89.589799999999997</v>
      </c>
      <c r="AC36" s="1">
        <v>98.007000000000005</v>
      </c>
      <c r="AD36" s="1">
        <v>74.71520000000001</v>
      </c>
      <c r="AE36" s="1">
        <v>65.141000000000005</v>
      </c>
      <c r="AF36" s="1">
        <v>69.625600000000006</v>
      </c>
      <c r="AG36" s="1">
        <v>68.394599999999997</v>
      </c>
      <c r="AH36" s="1">
        <v>73.153400000000005</v>
      </c>
      <c r="AI36" s="1">
        <v>82.155799999999999</v>
      </c>
      <c r="AJ36" s="1"/>
      <c r="AK36" s="1">
        <f t="shared" si="9"/>
        <v>300</v>
      </c>
      <c r="AL36" s="1">
        <f t="shared" si="10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78</v>
      </c>
      <c r="B37" s="14" t="s">
        <v>44</v>
      </c>
      <c r="C37" s="14"/>
      <c r="D37" s="14"/>
      <c r="E37" s="14"/>
      <c r="F37" s="14"/>
      <c r="G37" s="15">
        <v>0</v>
      </c>
      <c r="H37" s="14">
        <v>45</v>
      </c>
      <c r="I37" s="14" t="s">
        <v>39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>
        <f>IFERROR(VLOOKUP(A37,[1]Sheet!$A:$D,4,0),0)</f>
        <v>0</v>
      </c>
      <c r="P37" s="14">
        <v>0</v>
      </c>
      <c r="Q37" s="14">
        <f t="shared" si="4"/>
        <v>0</v>
      </c>
      <c r="R37" s="16"/>
      <c r="S37" s="5">
        <f t="shared" si="6"/>
        <v>0</v>
      </c>
      <c r="T37" s="5">
        <f t="shared" si="7"/>
        <v>0</v>
      </c>
      <c r="U37" s="5"/>
      <c r="V37" s="16"/>
      <c r="W37" s="14"/>
      <c r="X37" s="1" t="e">
        <f t="shared" si="8"/>
        <v>#DIV/0!</v>
      </c>
      <c r="Y37" s="14" t="e">
        <f t="shared" si="5"/>
        <v>#DIV/0!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 t="s">
        <v>79</v>
      </c>
      <c r="AK37" s="1">
        <f t="shared" si="9"/>
        <v>0</v>
      </c>
      <c r="AL37" s="1">
        <f t="shared" si="10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80</v>
      </c>
      <c r="B38" s="1" t="s">
        <v>44</v>
      </c>
      <c r="C38" s="1">
        <v>172</v>
      </c>
      <c r="D38" s="1">
        <v>585</v>
      </c>
      <c r="E38" s="1">
        <v>305</v>
      </c>
      <c r="F38" s="1">
        <v>300</v>
      </c>
      <c r="G38" s="8">
        <v>0.35</v>
      </c>
      <c r="H38" s="1">
        <v>40</v>
      </c>
      <c r="I38" s="1" t="s">
        <v>39</v>
      </c>
      <c r="J38" s="1"/>
      <c r="K38" s="1">
        <v>406</v>
      </c>
      <c r="L38" s="1">
        <f t="shared" ref="L38:L69" si="17">E38-K38</f>
        <v>-101</v>
      </c>
      <c r="M38" s="1">
        <f t="shared" ref="M38:M69" si="18">E38-N38</f>
        <v>305</v>
      </c>
      <c r="N38" s="1"/>
      <c r="O38" s="1">
        <f>IFERROR(VLOOKUP(A38,[1]Sheet!$A:$D,4,0),0)</f>
        <v>0</v>
      </c>
      <c r="P38" s="1">
        <v>53.399999999999949</v>
      </c>
      <c r="Q38" s="1">
        <f t="shared" ref="Q38:Q69" si="19">M38/5</f>
        <v>61</v>
      </c>
      <c r="R38" s="5">
        <f t="shared" ref="R38:R46" si="20">10*Q38-P38-F38</f>
        <v>256.60000000000002</v>
      </c>
      <c r="S38" s="5">
        <f t="shared" si="6"/>
        <v>256.60000000000002</v>
      </c>
      <c r="T38" s="5">
        <f t="shared" si="7"/>
        <v>256.60000000000002</v>
      </c>
      <c r="U38" s="5"/>
      <c r="V38" s="5"/>
      <c r="W38" s="1"/>
      <c r="X38" s="1">
        <f t="shared" si="8"/>
        <v>10</v>
      </c>
      <c r="Y38" s="1">
        <f t="shared" ref="Y38:Y69" si="21">(F38+P38)/Q38</f>
        <v>5.7934426229508196</v>
      </c>
      <c r="Z38" s="1">
        <v>50.4</v>
      </c>
      <c r="AA38" s="1">
        <v>60.6</v>
      </c>
      <c r="AB38" s="1">
        <v>46</v>
      </c>
      <c r="AC38" s="1">
        <v>46.6</v>
      </c>
      <c r="AD38" s="1">
        <v>58.2</v>
      </c>
      <c r="AE38" s="1">
        <v>45.2</v>
      </c>
      <c r="AF38" s="1">
        <v>38.799999999999997</v>
      </c>
      <c r="AG38" s="1">
        <v>42.4</v>
      </c>
      <c r="AH38" s="1">
        <v>57</v>
      </c>
      <c r="AI38" s="1">
        <v>55</v>
      </c>
      <c r="AJ38" s="1"/>
      <c r="AK38" s="1">
        <f t="shared" si="9"/>
        <v>90</v>
      </c>
      <c r="AL38" s="1">
        <f t="shared" si="10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81</v>
      </c>
      <c r="B39" s="1" t="s">
        <v>38</v>
      </c>
      <c r="C39" s="1">
        <v>-2.2759999999999998</v>
      </c>
      <c r="D39" s="1">
        <v>69.346999999999994</v>
      </c>
      <c r="E39" s="1">
        <v>13.861000000000001</v>
      </c>
      <c r="F39" s="1">
        <v>50.305999999999997</v>
      </c>
      <c r="G39" s="8">
        <v>1</v>
      </c>
      <c r="H39" s="1">
        <v>40</v>
      </c>
      <c r="I39" s="1" t="s">
        <v>39</v>
      </c>
      <c r="J39" s="1"/>
      <c r="K39" s="1">
        <v>14.6</v>
      </c>
      <c r="L39" s="1">
        <f t="shared" si="17"/>
        <v>-0.73899999999999899</v>
      </c>
      <c r="M39" s="1">
        <f t="shared" si="18"/>
        <v>13.861000000000001</v>
      </c>
      <c r="N39" s="1"/>
      <c r="O39" s="1">
        <f>IFERROR(VLOOKUP(A39,[1]Sheet!$A:$D,4,0),0)</f>
        <v>0</v>
      </c>
      <c r="P39" s="1">
        <v>0</v>
      </c>
      <c r="Q39" s="1">
        <f t="shared" si="19"/>
        <v>2.7722000000000002</v>
      </c>
      <c r="R39" s="5"/>
      <c r="S39" s="5">
        <f t="shared" si="6"/>
        <v>0</v>
      </c>
      <c r="T39" s="5">
        <f t="shared" si="7"/>
        <v>0</v>
      </c>
      <c r="U39" s="5"/>
      <c r="V39" s="5"/>
      <c r="W39" s="1"/>
      <c r="X39" s="1">
        <f t="shared" si="8"/>
        <v>18.146598369526007</v>
      </c>
      <c r="Y39" s="1">
        <f t="shared" si="21"/>
        <v>18.146598369526007</v>
      </c>
      <c r="Z39" s="1">
        <v>4.7682000000000002</v>
      </c>
      <c r="AA39" s="1">
        <v>6.0663999999999998</v>
      </c>
      <c r="AB39" s="1">
        <v>5.0255999999999998</v>
      </c>
      <c r="AC39" s="1">
        <v>5.6017999999999999</v>
      </c>
      <c r="AD39" s="1">
        <v>6.6915999999999993</v>
      </c>
      <c r="AE39" s="1">
        <v>5.8218000000000014</v>
      </c>
      <c r="AF39" s="1">
        <v>8.3680000000000003</v>
      </c>
      <c r="AG39" s="1">
        <v>8.6486000000000001</v>
      </c>
      <c r="AH39" s="1">
        <v>8.718399999999999</v>
      </c>
      <c r="AI39" s="1">
        <v>11.184200000000001</v>
      </c>
      <c r="AJ39" s="1"/>
      <c r="AK39" s="1">
        <f t="shared" si="9"/>
        <v>0</v>
      </c>
      <c r="AL39" s="1">
        <f t="shared" si="10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44</v>
      </c>
      <c r="C40" s="1">
        <v>136</v>
      </c>
      <c r="D40" s="1">
        <v>772</v>
      </c>
      <c r="E40" s="1">
        <v>224</v>
      </c>
      <c r="F40" s="1">
        <v>408</v>
      </c>
      <c r="G40" s="8">
        <v>0.4</v>
      </c>
      <c r="H40" s="1">
        <v>40</v>
      </c>
      <c r="I40" s="1" t="s">
        <v>39</v>
      </c>
      <c r="J40" s="1"/>
      <c r="K40" s="1">
        <v>241</v>
      </c>
      <c r="L40" s="1">
        <f t="shared" si="17"/>
        <v>-17</v>
      </c>
      <c r="M40" s="1">
        <f t="shared" si="18"/>
        <v>176</v>
      </c>
      <c r="N40" s="1">
        <v>48</v>
      </c>
      <c r="O40" s="1">
        <f>IFERROR(VLOOKUP(A40,[1]Sheet!$A:$D,4,0),0)</f>
        <v>46</v>
      </c>
      <c r="P40" s="1">
        <v>122.6</v>
      </c>
      <c r="Q40" s="1">
        <f t="shared" si="19"/>
        <v>35.200000000000003</v>
      </c>
      <c r="R40" s="5"/>
      <c r="S40" s="5">
        <f t="shared" si="6"/>
        <v>0</v>
      </c>
      <c r="T40" s="5">
        <f t="shared" si="7"/>
        <v>0</v>
      </c>
      <c r="U40" s="5"/>
      <c r="V40" s="5"/>
      <c r="W40" s="1"/>
      <c r="X40" s="1">
        <f t="shared" si="8"/>
        <v>15.073863636363635</v>
      </c>
      <c r="Y40" s="1">
        <f t="shared" si="21"/>
        <v>15.073863636363635</v>
      </c>
      <c r="Z40" s="1">
        <v>63.6</v>
      </c>
      <c r="AA40" s="1">
        <v>67</v>
      </c>
      <c r="AB40" s="1">
        <v>45.6</v>
      </c>
      <c r="AC40" s="1">
        <v>46.8</v>
      </c>
      <c r="AD40" s="1">
        <v>51</v>
      </c>
      <c r="AE40" s="1">
        <v>46.6</v>
      </c>
      <c r="AF40" s="1">
        <v>49.4</v>
      </c>
      <c r="AG40" s="1">
        <v>35.4</v>
      </c>
      <c r="AH40" s="1">
        <v>58</v>
      </c>
      <c r="AI40" s="1">
        <v>61.8</v>
      </c>
      <c r="AJ40" s="1"/>
      <c r="AK40" s="1">
        <f t="shared" si="9"/>
        <v>0</v>
      </c>
      <c r="AL40" s="1">
        <f t="shared" si="10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83</v>
      </c>
      <c r="B41" s="1" t="s">
        <v>44</v>
      </c>
      <c r="C41" s="1">
        <v>312</v>
      </c>
      <c r="D41" s="1">
        <v>1031</v>
      </c>
      <c r="E41" s="1">
        <v>417</v>
      </c>
      <c r="F41" s="1">
        <v>464</v>
      </c>
      <c r="G41" s="8">
        <v>0.4</v>
      </c>
      <c r="H41" s="1">
        <v>45</v>
      </c>
      <c r="I41" s="1" t="s">
        <v>39</v>
      </c>
      <c r="J41" s="1"/>
      <c r="K41" s="1">
        <v>433</v>
      </c>
      <c r="L41" s="1">
        <f t="shared" si="17"/>
        <v>-16</v>
      </c>
      <c r="M41" s="1">
        <f t="shared" si="18"/>
        <v>345</v>
      </c>
      <c r="N41" s="1">
        <v>72</v>
      </c>
      <c r="O41" s="1">
        <f>IFERROR(VLOOKUP(A41,[1]Sheet!$A:$D,4,0),0)</f>
        <v>68</v>
      </c>
      <c r="P41" s="1">
        <v>184.40000000000009</v>
      </c>
      <c r="Q41" s="1">
        <f t="shared" si="19"/>
        <v>69</v>
      </c>
      <c r="R41" s="5">
        <f t="shared" si="20"/>
        <v>41.599999999999909</v>
      </c>
      <c r="S41" s="5">
        <f t="shared" si="6"/>
        <v>41.599999999999909</v>
      </c>
      <c r="T41" s="5">
        <f t="shared" si="7"/>
        <v>41.599999999999909</v>
      </c>
      <c r="U41" s="5"/>
      <c r="V41" s="5"/>
      <c r="W41" s="1"/>
      <c r="X41" s="1">
        <f t="shared" si="8"/>
        <v>10</v>
      </c>
      <c r="Y41" s="1">
        <f t="shared" si="21"/>
        <v>9.3971014492753628</v>
      </c>
      <c r="Z41" s="1">
        <v>87.4</v>
      </c>
      <c r="AA41" s="1">
        <v>81.8</v>
      </c>
      <c r="AB41" s="1">
        <v>65</v>
      </c>
      <c r="AC41" s="1">
        <v>71.599999999999994</v>
      </c>
      <c r="AD41" s="1">
        <v>78.599999999999994</v>
      </c>
      <c r="AE41" s="1">
        <v>78.599999999999994</v>
      </c>
      <c r="AF41" s="1">
        <v>76</v>
      </c>
      <c r="AG41" s="1">
        <v>66</v>
      </c>
      <c r="AH41" s="1">
        <v>118.2</v>
      </c>
      <c r="AI41" s="1">
        <v>121</v>
      </c>
      <c r="AJ41" s="1" t="s">
        <v>45</v>
      </c>
      <c r="AK41" s="1">
        <f t="shared" si="9"/>
        <v>17</v>
      </c>
      <c r="AL41" s="1">
        <f t="shared" si="10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38</v>
      </c>
      <c r="C42" s="1">
        <v>281.38799999999998</v>
      </c>
      <c r="D42" s="1">
        <v>79.501000000000005</v>
      </c>
      <c r="E42" s="1">
        <v>72.063000000000002</v>
      </c>
      <c r="F42" s="1">
        <v>252.148</v>
      </c>
      <c r="G42" s="8">
        <v>1</v>
      </c>
      <c r="H42" s="1">
        <v>40</v>
      </c>
      <c r="I42" s="1" t="s">
        <v>39</v>
      </c>
      <c r="J42" s="1"/>
      <c r="K42" s="1">
        <v>111.46299999999999</v>
      </c>
      <c r="L42" s="1">
        <f t="shared" si="17"/>
        <v>-39.399999999999991</v>
      </c>
      <c r="M42" s="1">
        <f t="shared" si="18"/>
        <v>72.063000000000002</v>
      </c>
      <c r="N42" s="1"/>
      <c r="O42" s="1">
        <f>IFERROR(VLOOKUP(A42,[1]Sheet!$A:$D,4,0),0)</f>
        <v>0</v>
      </c>
      <c r="P42" s="1">
        <v>0</v>
      </c>
      <c r="Q42" s="1">
        <f t="shared" si="19"/>
        <v>14.412600000000001</v>
      </c>
      <c r="R42" s="5"/>
      <c r="S42" s="5">
        <f t="shared" si="6"/>
        <v>0</v>
      </c>
      <c r="T42" s="5">
        <f t="shared" si="7"/>
        <v>0</v>
      </c>
      <c r="U42" s="5"/>
      <c r="V42" s="5"/>
      <c r="W42" s="1"/>
      <c r="X42" s="1">
        <f t="shared" si="8"/>
        <v>17.49496967930838</v>
      </c>
      <c r="Y42" s="1">
        <f t="shared" si="21"/>
        <v>17.49496967930838</v>
      </c>
      <c r="Z42" s="1">
        <v>18.9312</v>
      </c>
      <c r="AA42" s="1">
        <v>18.504200000000001</v>
      </c>
      <c r="AB42" s="1">
        <v>18.932600000000001</v>
      </c>
      <c r="AC42" s="1">
        <v>18.726600000000001</v>
      </c>
      <c r="AD42" s="1">
        <v>14.045400000000001</v>
      </c>
      <c r="AE42" s="1">
        <v>13.469799999999999</v>
      </c>
      <c r="AF42" s="1">
        <v>22.4056</v>
      </c>
      <c r="AG42" s="1">
        <v>16.251000000000001</v>
      </c>
      <c r="AH42" s="1">
        <v>22.1892</v>
      </c>
      <c r="AI42" s="1">
        <v>19.838000000000001</v>
      </c>
      <c r="AJ42" s="25" t="s">
        <v>142</v>
      </c>
      <c r="AK42" s="1">
        <f t="shared" si="9"/>
        <v>0</v>
      </c>
      <c r="AL42" s="1">
        <f t="shared" si="10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44</v>
      </c>
      <c r="C43" s="1">
        <v>430</v>
      </c>
      <c r="D43" s="1">
        <v>652</v>
      </c>
      <c r="E43" s="1">
        <v>409</v>
      </c>
      <c r="F43" s="1">
        <v>212</v>
      </c>
      <c r="G43" s="8">
        <v>0.35</v>
      </c>
      <c r="H43" s="1">
        <v>40</v>
      </c>
      <c r="I43" s="1" t="s">
        <v>39</v>
      </c>
      <c r="J43" s="1"/>
      <c r="K43" s="1">
        <v>493</v>
      </c>
      <c r="L43" s="1">
        <f t="shared" si="17"/>
        <v>-84</v>
      </c>
      <c r="M43" s="1">
        <f t="shared" si="18"/>
        <v>409</v>
      </c>
      <c r="N43" s="1"/>
      <c r="O43" s="1">
        <f>IFERROR(VLOOKUP(A43,[1]Sheet!$A:$D,4,0),0)</f>
        <v>0</v>
      </c>
      <c r="P43" s="1">
        <v>120.8</v>
      </c>
      <c r="Q43" s="1">
        <f t="shared" si="19"/>
        <v>81.8</v>
      </c>
      <c r="R43" s="5">
        <f t="shared" si="20"/>
        <v>485.20000000000005</v>
      </c>
      <c r="S43" s="5">
        <f t="shared" si="6"/>
        <v>485.20000000000005</v>
      </c>
      <c r="T43" s="5">
        <f t="shared" si="7"/>
        <v>485.20000000000005</v>
      </c>
      <c r="U43" s="5"/>
      <c r="V43" s="5"/>
      <c r="W43" s="1"/>
      <c r="X43" s="1">
        <f t="shared" si="8"/>
        <v>10</v>
      </c>
      <c r="Y43" s="1">
        <f t="shared" si="21"/>
        <v>4.0684596577017116</v>
      </c>
      <c r="Z43" s="1">
        <v>63.8</v>
      </c>
      <c r="AA43" s="1">
        <v>66.2</v>
      </c>
      <c r="AB43" s="1">
        <v>73.400000000000006</v>
      </c>
      <c r="AC43" s="1">
        <v>74</v>
      </c>
      <c r="AD43" s="1">
        <v>76.8</v>
      </c>
      <c r="AE43" s="1">
        <v>71.2</v>
      </c>
      <c r="AF43" s="1">
        <v>72.2</v>
      </c>
      <c r="AG43" s="1">
        <v>67.400000000000006</v>
      </c>
      <c r="AH43" s="1">
        <v>79.599999999999994</v>
      </c>
      <c r="AI43" s="1">
        <v>82.2</v>
      </c>
      <c r="AJ43" s="1" t="s">
        <v>45</v>
      </c>
      <c r="AK43" s="1">
        <f t="shared" si="9"/>
        <v>170</v>
      </c>
      <c r="AL43" s="1">
        <f t="shared" si="10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86</v>
      </c>
      <c r="B44" s="1" t="s">
        <v>44</v>
      </c>
      <c r="C44" s="1">
        <v>329</v>
      </c>
      <c r="D44" s="1">
        <v>444</v>
      </c>
      <c r="E44" s="1">
        <v>318</v>
      </c>
      <c r="F44" s="1">
        <v>420</v>
      </c>
      <c r="G44" s="8">
        <v>0.4</v>
      </c>
      <c r="H44" s="1">
        <v>40</v>
      </c>
      <c r="I44" s="1" t="s">
        <v>39</v>
      </c>
      <c r="J44" s="1"/>
      <c r="K44" s="1">
        <v>335</v>
      </c>
      <c r="L44" s="1">
        <f t="shared" si="17"/>
        <v>-17</v>
      </c>
      <c r="M44" s="1">
        <f t="shared" si="18"/>
        <v>318</v>
      </c>
      <c r="N44" s="1"/>
      <c r="O44" s="1">
        <f>IFERROR(VLOOKUP(A44,[1]Sheet!$A:$D,4,0),0)</f>
        <v>0</v>
      </c>
      <c r="P44" s="1">
        <v>125</v>
      </c>
      <c r="Q44" s="1">
        <f t="shared" si="19"/>
        <v>63.6</v>
      </c>
      <c r="R44" s="5">
        <f t="shared" si="20"/>
        <v>91</v>
      </c>
      <c r="S44" s="5">
        <f t="shared" si="6"/>
        <v>91</v>
      </c>
      <c r="T44" s="5">
        <f t="shared" si="7"/>
        <v>91</v>
      </c>
      <c r="U44" s="5"/>
      <c r="V44" s="5"/>
      <c r="W44" s="1"/>
      <c r="X44" s="1">
        <f t="shared" si="8"/>
        <v>10</v>
      </c>
      <c r="Y44" s="1">
        <f t="shared" si="21"/>
        <v>8.5691823899371062</v>
      </c>
      <c r="Z44" s="1">
        <v>74</v>
      </c>
      <c r="AA44" s="1">
        <v>72.400000000000006</v>
      </c>
      <c r="AB44" s="1">
        <v>48.4</v>
      </c>
      <c r="AC44" s="1">
        <v>52.2</v>
      </c>
      <c r="AD44" s="1">
        <v>78</v>
      </c>
      <c r="AE44" s="1">
        <v>73.599999999999994</v>
      </c>
      <c r="AF44" s="1">
        <v>49.4</v>
      </c>
      <c r="AG44" s="1">
        <v>53.2</v>
      </c>
      <c r="AH44" s="1">
        <v>67.400000000000006</v>
      </c>
      <c r="AI44" s="1">
        <v>65.599999999999994</v>
      </c>
      <c r="AJ44" s="1" t="s">
        <v>45</v>
      </c>
      <c r="AK44" s="1">
        <f t="shared" si="9"/>
        <v>36</v>
      </c>
      <c r="AL44" s="1">
        <f t="shared" si="10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38</v>
      </c>
      <c r="C45" s="1">
        <v>134.41300000000001</v>
      </c>
      <c r="D45" s="1">
        <v>329.95499999999998</v>
      </c>
      <c r="E45" s="1">
        <v>131.703</v>
      </c>
      <c r="F45" s="1">
        <v>167.72900000000001</v>
      </c>
      <c r="G45" s="8">
        <v>1</v>
      </c>
      <c r="H45" s="1">
        <v>50</v>
      </c>
      <c r="I45" s="1" t="s">
        <v>39</v>
      </c>
      <c r="J45" s="1"/>
      <c r="K45" s="1">
        <v>199.61699999999999</v>
      </c>
      <c r="L45" s="1">
        <f t="shared" si="17"/>
        <v>-67.913999999999987</v>
      </c>
      <c r="M45" s="1">
        <f t="shared" si="18"/>
        <v>131.703</v>
      </c>
      <c r="N45" s="1"/>
      <c r="O45" s="1">
        <f>IFERROR(VLOOKUP(A45,[1]Sheet!$A:$D,4,0),0)</f>
        <v>0</v>
      </c>
      <c r="P45" s="1">
        <v>5.2756000000000398</v>
      </c>
      <c r="Q45" s="1">
        <f t="shared" si="19"/>
        <v>26.340600000000002</v>
      </c>
      <c r="R45" s="5">
        <f t="shared" si="20"/>
        <v>90.401399999999938</v>
      </c>
      <c r="S45" s="5">
        <f t="shared" si="6"/>
        <v>90.401399999999938</v>
      </c>
      <c r="T45" s="5">
        <f t="shared" si="7"/>
        <v>90.401399999999938</v>
      </c>
      <c r="U45" s="5"/>
      <c r="V45" s="5"/>
      <c r="W45" s="1"/>
      <c r="X45" s="1">
        <f t="shared" si="8"/>
        <v>9.9999999999999964</v>
      </c>
      <c r="Y45" s="1">
        <f t="shared" si="21"/>
        <v>6.567982506093256</v>
      </c>
      <c r="Z45" s="1">
        <v>24.175599999999999</v>
      </c>
      <c r="AA45" s="1">
        <v>28.5124</v>
      </c>
      <c r="AB45" s="1">
        <v>21.672599999999999</v>
      </c>
      <c r="AC45" s="1">
        <v>13.978400000000001</v>
      </c>
      <c r="AD45" s="1">
        <v>28.5654</v>
      </c>
      <c r="AE45" s="1">
        <v>34.4664</v>
      </c>
      <c r="AF45" s="1">
        <v>21.773599999999998</v>
      </c>
      <c r="AG45" s="1">
        <v>19.187200000000001</v>
      </c>
      <c r="AH45" s="1">
        <v>26.2836</v>
      </c>
      <c r="AI45" s="1">
        <v>27.843599999999999</v>
      </c>
      <c r="AJ45" s="1"/>
      <c r="AK45" s="1">
        <f t="shared" si="9"/>
        <v>90</v>
      </c>
      <c r="AL45" s="1">
        <f t="shared" si="10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38</v>
      </c>
      <c r="C46" s="1">
        <v>636.35400000000004</v>
      </c>
      <c r="D46" s="1">
        <v>1730.999</v>
      </c>
      <c r="E46" s="1">
        <v>755.90300000000002</v>
      </c>
      <c r="F46" s="1">
        <v>534.971</v>
      </c>
      <c r="G46" s="8">
        <v>1</v>
      </c>
      <c r="H46" s="1">
        <v>50</v>
      </c>
      <c r="I46" s="1" t="s">
        <v>39</v>
      </c>
      <c r="J46" s="1"/>
      <c r="K46" s="1">
        <v>1072.028</v>
      </c>
      <c r="L46" s="1">
        <f t="shared" si="17"/>
        <v>-316.125</v>
      </c>
      <c r="M46" s="1">
        <f t="shared" si="18"/>
        <v>734.67399999999998</v>
      </c>
      <c r="N46" s="1">
        <v>21.228999999999999</v>
      </c>
      <c r="O46" s="1">
        <f>IFERROR(VLOOKUP(A46,[1]Sheet!$A:$D,4,0),0)</f>
        <v>0</v>
      </c>
      <c r="P46" s="1">
        <v>264.62110599999971</v>
      </c>
      <c r="Q46" s="1">
        <f t="shared" si="19"/>
        <v>146.9348</v>
      </c>
      <c r="R46" s="5">
        <f t="shared" si="20"/>
        <v>669.75589400000035</v>
      </c>
      <c r="S46" s="29">
        <f>R46+$S$1*Q46</f>
        <v>713.83633400000031</v>
      </c>
      <c r="T46" s="5">
        <f t="shared" si="7"/>
        <v>713.83633400000031</v>
      </c>
      <c r="U46" s="29"/>
      <c r="V46" s="5"/>
      <c r="W46" s="1"/>
      <c r="X46" s="1">
        <f t="shared" si="8"/>
        <v>10.3</v>
      </c>
      <c r="Y46" s="1">
        <f t="shared" si="21"/>
        <v>5.4418157305144845</v>
      </c>
      <c r="Z46" s="1">
        <v>129.57380000000001</v>
      </c>
      <c r="AA46" s="1">
        <v>131.79939999999999</v>
      </c>
      <c r="AB46" s="1">
        <v>134.44120000000001</v>
      </c>
      <c r="AC46" s="1">
        <v>135.4554</v>
      </c>
      <c r="AD46" s="1">
        <v>150.6636</v>
      </c>
      <c r="AE46" s="1">
        <v>131.27379999999999</v>
      </c>
      <c r="AF46" s="1">
        <v>125.21299999999999</v>
      </c>
      <c r="AG46" s="1">
        <v>140.15719999999999</v>
      </c>
      <c r="AH46" s="1">
        <v>209.74780000000001</v>
      </c>
      <c r="AI46" s="1">
        <v>190.33879999999999</v>
      </c>
      <c r="AJ46" s="1"/>
      <c r="AK46" s="1">
        <f t="shared" si="9"/>
        <v>714</v>
      </c>
      <c r="AL46" s="1">
        <f t="shared" si="10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4" t="s">
        <v>89</v>
      </c>
      <c r="B47" s="14" t="s">
        <v>38</v>
      </c>
      <c r="C47" s="14"/>
      <c r="D47" s="14"/>
      <c r="E47" s="14"/>
      <c r="F47" s="14"/>
      <c r="G47" s="15">
        <v>0</v>
      </c>
      <c r="H47" s="14">
        <v>40</v>
      </c>
      <c r="I47" s="14" t="s">
        <v>39</v>
      </c>
      <c r="J47" s="14"/>
      <c r="K47" s="14"/>
      <c r="L47" s="14">
        <f t="shared" si="17"/>
        <v>0</v>
      </c>
      <c r="M47" s="14">
        <f t="shared" si="18"/>
        <v>0</v>
      </c>
      <c r="N47" s="14"/>
      <c r="O47" s="14">
        <f>IFERROR(VLOOKUP(A47,[1]Sheet!$A:$D,4,0),0)</f>
        <v>0</v>
      </c>
      <c r="P47" s="14">
        <v>0</v>
      </c>
      <c r="Q47" s="14">
        <f t="shared" si="19"/>
        <v>0</v>
      </c>
      <c r="R47" s="16"/>
      <c r="S47" s="5">
        <f t="shared" si="6"/>
        <v>0</v>
      </c>
      <c r="T47" s="5">
        <f t="shared" si="7"/>
        <v>0</v>
      </c>
      <c r="U47" s="5"/>
      <c r="V47" s="16"/>
      <c r="W47" s="14"/>
      <c r="X47" s="1" t="e">
        <f t="shared" si="8"/>
        <v>#DIV/0!</v>
      </c>
      <c r="Y47" s="14" t="e">
        <f t="shared" si="21"/>
        <v>#DIV/0!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 t="s">
        <v>60</v>
      </c>
      <c r="AK47" s="1">
        <f t="shared" si="9"/>
        <v>0</v>
      </c>
      <c r="AL47" s="1">
        <f t="shared" si="10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44</v>
      </c>
      <c r="C48" s="1">
        <v>239.36500000000001</v>
      </c>
      <c r="D48" s="1">
        <v>216.63499999999999</v>
      </c>
      <c r="E48" s="1">
        <v>158</v>
      </c>
      <c r="F48" s="1">
        <v>184</v>
      </c>
      <c r="G48" s="8">
        <v>0.45</v>
      </c>
      <c r="H48" s="1">
        <v>50</v>
      </c>
      <c r="I48" s="1" t="s">
        <v>39</v>
      </c>
      <c r="J48" s="1"/>
      <c r="K48" s="1">
        <v>188</v>
      </c>
      <c r="L48" s="1">
        <f t="shared" si="17"/>
        <v>-30</v>
      </c>
      <c r="M48" s="1">
        <f t="shared" si="18"/>
        <v>158</v>
      </c>
      <c r="N48" s="1"/>
      <c r="O48" s="1">
        <f>IFERROR(VLOOKUP(A48,[1]Sheet!$A:$D,4,0),0)</f>
        <v>0</v>
      </c>
      <c r="P48" s="1">
        <v>48.527000000000037</v>
      </c>
      <c r="Q48" s="1">
        <f t="shared" si="19"/>
        <v>31.6</v>
      </c>
      <c r="R48" s="5">
        <f>10*Q48-P48-F48</f>
        <v>83.472999999999956</v>
      </c>
      <c r="S48" s="29">
        <f>R48+$S$1*Q48</f>
        <v>92.95299999999996</v>
      </c>
      <c r="T48" s="5">
        <f t="shared" si="7"/>
        <v>92.95299999999996</v>
      </c>
      <c r="U48" s="29"/>
      <c r="V48" s="5"/>
      <c r="W48" s="1"/>
      <c r="X48" s="1">
        <f t="shared" si="8"/>
        <v>10.3</v>
      </c>
      <c r="Y48" s="1">
        <f t="shared" si="21"/>
        <v>7.3584493670886086</v>
      </c>
      <c r="Z48" s="1">
        <v>33.527000000000001</v>
      </c>
      <c r="AA48" s="1">
        <v>34.326999999999998</v>
      </c>
      <c r="AB48" s="1">
        <v>37.200000000000003</v>
      </c>
      <c r="AC48" s="1">
        <v>36</v>
      </c>
      <c r="AD48" s="1">
        <v>43.2</v>
      </c>
      <c r="AE48" s="1">
        <v>43.4</v>
      </c>
      <c r="AF48" s="1">
        <v>58.2</v>
      </c>
      <c r="AG48" s="1">
        <v>63.8</v>
      </c>
      <c r="AH48" s="1">
        <v>50.4</v>
      </c>
      <c r="AI48" s="1">
        <v>45.4</v>
      </c>
      <c r="AJ48" s="1" t="s">
        <v>45</v>
      </c>
      <c r="AK48" s="1">
        <f t="shared" si="9"/>
        <v>42</v>
      </c>
      <c r="AL48" s="1">
        <f t="shared" si="10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91</v>
      </c>
      <c r="B49" s="14" t="s">
        <v>38</v>
      </c>
      <c r="C49" s="14"/>
      <c r="D49" s="14"/>
      <c r="E49" s="14"/>
      <c r="F49" s="14"/>
      <c r="G49" s="15">
        <v>0</v>
      </c>
      <c r="H49" s="14">
        <v>40</v>
      </c>
      <c r="I49" s="14" t="s">
        <v>39</v>
      </c>
      <c r="J49" s="14"/>
      <c r="K49" s="14"/>
      <c r="L49" s="14">
        <f t="shared" si="17"/>
        <v>0</v>
      </c>
      <c r="M49" s="14">
        <f t="shared" si="18"/>
        <v>0</v>
      </c>
      <c r="N49" s="14"/>
      <c r="O49" s="14">
        <f>IFERROR(VLOOKUP(A49,[1]Sheet!$A:$D,4,0),0)</f>
        <v>0</v>
      </c>
      <c r="P49" s="14">
        <v>0</v>
      </c>
      <c r="Q49" s="14">
        <f t="shared" si="19"/>
        <v>0</v>
      </c>
      <c r="R49" s="16"/>
      <c r="S49" s="5">
        <f t="shared" si="6"/>
        <v>0</v>
      </c>
      <c r="T49" s="5">
        <f t="shared" si="7"/>
        <v>0</v>
      </c>
      <c r="U49" s="5"/>
      <c r="V49" s="16"/>
      <c r="W49" s="14"/>
      <c r="X49" s="1" t="e">
        <f t="shared" si="8"/>
        <v>#DIV/0!</v>
      </c>
      <c r="Y49" s="14" t="e">
        <f t="shared" si="21"/>
        <v>#DIV/0!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 t="s">
        <v>79</v>
      </c>
      <c r="AK49" s="1">
        <f t="shared" si="9"/>
        <v>0</v>
      </c>
      <c r="AL49" s="1">
        <f t="shared" si="10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92</v>
      </c>
      <c r="B50" s="1" t="s">
        <v>44</v>
      </c>
      <c r="C50" s="1">
        <v>65</v>
      </c>
      <c r="D50" s="1">
        <v>47</v>
      </c>
      <c r="E50" s="1">
        <v>49</v>
      </c>
      <c r="F50" s="1">
        <v>14</v>
      </c>
      <c r="G50" s="8">
        <v>0.4</v>
      </c>
      <c r="H50" s="1">
        <v>40</v>
      </c>
      <c r="I50" s="1" t="s">
        <v>39</v>
      </c>
      <c r="J50" s="1"/>
      <c r="K50" s="1">
        <v>55</v>
      </c>
      <c r="L50" s="1">
        <f t="shared" si="17"/>
        <v>-6</v>
      </c>
      <c r="M50" s="1">
        <f t="shared" si="18"/>
        <v>49</v>
      </c>
      <c r="N50" s="1"/>
      <c r="O50" s="1">
        <f>IFERROR(VLOOKUP(A50,[1]Sheet!$A:$D,4,0),0)</f>
        <v>0</v>
      </c>
      <c r="P50" s="1">
        <v>9.7999999999999972</v>
      </c>
      <c r="Q50" s="1">
        <f t="shared" si="19"/>
        <v>9.8000000000000007</v>
      </c>
      <c r="R50" s="5">
        <f>8*Q50-P50-F50</f>
        <v>54.600000000000009</v>
      </c>
      <c r="S50" s="5">
        <f t="shared" si="6"/>
        <v>54.600000000000009</v>
      </c>
      <c r="T50" s="5">
        <f t="shared" si="7"/>
        <v>54.600000000000009</v>
      </c>
      <c r="U50" s="5"/>
      <c r="V50" s="5"/>
      <c r="W50" s="1"/>
      <c r="X50" s="1">
        <f t="shared" si="8"/>
        <v>8</v>
      </c>
      <c r="Y50" s="1">
        <f t="shared" si="21"/>
        <v>2.4285714285714279</v>
      </c>
      <c r="Z50" s="1">
        <v>6.8</v>
      </c>
      <c r="AA50" s="1">
        <v>6.8</v>
      </c>
      <c r="AB50" s="1">
        <v>7</v>
      </c>
      <c r="AC50" s="1">
        <v>7.2</v>
      </c>
      <c r="AD50" s="1">
        <v>11.8</v>
      </c>
      <c r="AE50" s="1">
        <v>12.2</v>
      </c>
      <c r="AF50" s="1">
        <v>8.8000000000000007</v>
      </c>
      <c r="AG50" s="1">
        <v>9.4</v>
      </c>
      <c r="AH50" s="1">
        <v>8.6</v>
      </c>
      <c r="AI50" s="1">
        <v>7</v>
      </c>
      <c r="AJ50" s="1"/>
      <c r="AK50" s="1">
        <f t="shared" si="9"/>
        <v>22</v>
      </c>
      <c r="AL50" s="1">
        <f t="shared" si="10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93</v>
      </c>
      <c r="B51" s="1" t="s">
        <v>44</v>
      </c>
      <c r="C51" s="1">
        <v>60</v>
      </c>
      <c r="D51" s="1">
        <v>39</v>
      </c>
      <c r="E51" s="1">
        <v>42</v>
      </c>
      <c r="F51" s="1">
        <v>46</v>
      </c>
      <c r="G51" s="8">
        <v>0.4</v>
      </c>
      <c r="H51" s="1">
        <v>40</v>
      </c>
      <c r="I51" s="1" t="s">
        <v>39</v>
      </c>
      <c r="J51" s="1"/>
      <c r="K51" s="1">
        <v>49</v>
      </c>
      <c r="L51" s="1">
        <f t="shared" si="17"/>
        <v>-7</v>
      </c>
      <c r="M51" s="1">
        <f t="shared" si="18"/>
        <v>42</v>
      </c>
      <c r="N51" s="1"/>
      <c r="O51" s="1">
        <f>IFERROR(VLOOKUP(A51,[1]Sheet!$A:$D,4,0),0)</f>
        <v>0</v>
      </c>
      <c r="P51" s="1">
        <v>0</v>
      </c>
      <c r="Q51" s="1">
        <f t="shared" si="19"/>
        <v>8.4</v>
      </c>
      <c r="R51" s="5">
        <f t="shared" ref="R51:R62" si="22">10*Q51-P51-F51</f>
        <v>38</v>
      </c>
      <c r="S51" s="5">
        <f t="shared" si="6"/>
        <v>38</v>
      </c>
      <c r="T51" s="5">
        <f t="shared" si="7"/>
        <v>38</v>
      </c>
      <c r="U51" s="5"/>
      <c r="V51" s="5"/>
      <c r="W51" s="1"/>
      <c r="X51" s="1">
        <f t="shared" si="8"/>
        <v>10</v>
      </c>
      <c r="Y51" s="1">
        <f t="shared" si="21"/>
        <v>5.4761904761904763</v>
      </c>
      <c r="Z51" s="1">
        <v>6.6</v>
      </c>
      <c r="AA51" s="1">
        <v>6.6</v>
      </c>
      <c r="AB51" s="1">
        <v>9</v>
      </c>
      <c r="AC51" s="1">
        <v>10</v>
      </c>
      <c r="AD51" s="1">
        <v>6.8</v>
      </c>
      <c r="AE51" s="1">
        <v>6.4</v>
      </c>
      <c r="AF51" s="1">
        <v>8.1999999999999993</v>
      </c>
      <c r="AG51" s="1">
        <v>8.6</v>
      </c>
      <c r="AH51" s="1">
        <v>7.8</v>
      </c>
      <c r="AI51" s="1">
        <v>6</v>
      </c>
      <c r="AJ51" s="1" t="s">
        <v>94</v>
      </c>
      <c r="AK51" s="1">
        <f t="shared" si="9"/>
        <v>15</v>
      </c>
      <c r="AL51" s="1">
        <f t="shared" si="10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38</v>
      </c>
      <c r="C52" s="1">
        <v>254.52699999999999</v>
      </c>
      <c r="D52" s="1">
        <v>287.53500000000003</v>
      </c>
      <c r="E52" s="1">
        <v>201.23099999999999</v>
      </c>
      <c r="F52" s="1">
        <v>143.102</v>
      </c>
      <c r="G52" s="8">
        <v>1</v>
      </c>
      <c r="H52" s="1">
        <v>50</v>
      </c>
      <c r="I52" s="1" t="s">
        <v>39</v>
      </c>
      <c r="J52" s="1"/>
      <c r="K52" s="1">
        <v>298.72500000000002</v>
      </c>
      <c r="L52" s="1">
        <f t="shared" si="17"/>
        <v>-97.494000000000028</v>
      </c>
      <c r="M52" s="1">
        <f t="shared" si="18"/>
        <v>190.399</v>
      </c>
      <c r="N52" s="1">
        <v>10.832000000000001</v>
      </c>
      <c r="O52" s="1">
        <f>IFERROR(VLOOKUP(A52,[1]Sheet!$A:$D,4,0),0)</f>
        <v>0</v>
      </c>
      <c r="P52" s="1">
        <v>170.85179999999991</v>
      </c>
      <c r="Q52" s="1">
        <f t="shared" si="19"/>
        <v>38.079799999999999</v>
      </c>
      <c r="R52" s="5">
        <f t="shared" si="22"/>
        <v>66.844200000000086</v>
      </c>
      <c r="S52" s="29">
        <f t="shared" ref="S52:S53" si="23">R52+$S$1*Q52</f>
        <v>78.268140000000088</v>
      </c>
      <c r="T52" s="5">
        <f t="shared" si="7"/>
        <v>78.268140000000088</v>
      </c>
      <c r="U52" s="29"/>
      <c r="V52" s="5"/>
      <c r="W52" s="1"/>
      <c r="X52" s="1">
        <f t="shared" si="8"/>
        <v>10.299999999999999</v>
      </c>
      <c r="Y52" s="1">
        <f t="shared" si="21"/>
        <v>8.244628385653284</v>
      </c>
      <c r="Z52" s="1">
        <v>39.197800000000001</v>
      </c>
      <c r="AA52" s="1">
        <v>31.529</v>
      </c>
      <c r="AB52" s="1">
        <v>37.711399999999998</v>
      </c>
      <c r="AC52" s="1">
        <v>40.578800000000001</v>
      </c>
      <c r="AD52" s="1">
        <v>42.943199999999997</v>
      </c>
      <c r="AE52" s="1">
        <v>45.397000000000013</v>
      </c>
      <c r="AF52" s="1">
        <v>43.11</v>
      </c>
      <c r="AG52" s="1">
        <v>42.560600000000001</v>
      </c>
      <c r="AH52" s="1">
        <v>43.384399999999999</v>
      </c>
      <c r="AI52" s="1">
        <v>41.558</v>
      </c>
      <c r="AJ52" s="1"/>
      <c r="AK52" s="1">
        <f t="shared" si="9"/>
        <v>78</v>
      </c>
      <c r="AL52" s="1">
        <f t="shared" si="10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38</v>
      </c>
      <c r="C53" s="1">
        <v>614.03</v>
      </c>
      <c r="D53" s="1">
        <v>1466.23</v>
      </c>
      <c r="E53" s="1">
        <v>653.82100000000003</v>
      </c>
      <c r="F53" s="1">
        <v>581.57000000000005</v>
      </c>
      <c r="G53" s="8">
        <v>1</v>
      </c>
      <c r="H53" s="1">
        <v>50</v>
      </c>
      <c r="I53" s="1" t="s">
        <v>39</v>
      </c>
      <c r="J53" s="1"/>
      <c r="K53" s="1">
        <v>930.54200000000003</v>
      </c>
      <c r="L53" s="1">
        <f t="shared" si="17"/>
        <v>-276.721</v>
      </c>
      <c r="M53" s="1">
        <f t="shared" si="18"/>
        <v>653.82100000000003</v>
      </c>
      <c r="N53" s="1"/>
      <c r="O53" s="1">
        <f>IFERROR(VLOOKUP(A53,[1]Sheet!$A:$D,4,0),0)</f>
        <v>0</v>
      </c>
      <c r="P53" s="1">
        <v>236.67786600000019</v>
      </c>
      <c r="Q53" s="1">
        <f t="shared" si="19"/>
        <v>130.76420000000002</v>
      </c>
      <c r="R53" s="5">
        <f t="shared" si="22"/>
        <v>489.39413400000001</v>
      </c>
      <c r="S53" s="29">
        <f t="shared" si="23"/>
        <v>528.62339399999996</v>
      </c>
      <c r="T53" s="5">
        <f t="shared" si="7"/>
        <v>528.62339399999996</v>
      </c>
      <c r="U53" s="29"/>
      <c r="V53" s="5"/>
      <c r="W53" s="1"/>
      <c r="X53" s="1">
        <f t="shared" si="8"/>
        <v>10.3</v>
      </c>
      <c r="Y53" s="1">
        <f t="shared" si="21"/>
        <v>6.2574302905535317</v>
      </c>
      <c r="Z53" s="1">
        <v>113.62179999999999</v>
      </c>
      <c r="AA53" s="1">
        <v>115.8922</v>
      </c>
      <c r="AB53" s="1">
        <v>131.89660000000001</v>
      </c>
      <c r="AC53" s="1">
        <v>124.553</v>
      </c>
      <c r="AD53" s="1">
        <v>127.5472</v>
      </c>
      <c r="AE53" s="1">
        <v>137.80080000000001</v>
      </c>
      <c r="AF53" s="1">
        <v>125.3412</v>
      </c>
      <c r="AG53" s="1">
        <v>137.40719999999999</v>
      </c>
      <c r="AH53" s="1">
        <v>204.02160000000001</v>
      </c>
      <c r="AI53" s="1">
        <v>182.7406</v>
      </c>
      <c r="AJ53" s="1"/>
      <c r="AK53" s="1">
        <f t="shared" si="9"/>
        <v>529</v>
      </c>
      <c r="AL53" s="1">
        <f t="shared" si="10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38</v>
      </c>
      <c r="C54" s="1">
        <v>101.794</v>
      </c>
      <c r="D54" s="1">
        <v>286.92099999999999</v>
      </c>
      <c r="E54" s="1">
        <v>71.891999999999996</v>
      </c>
      <c r="F54" s="1">
        <v>176.16200000000001</v>
      </c>
      <c r="G54" s="8">
        <v>1</v>
      </c>
      <c r="H54" s="1">
        <v>50</v>
      </c>
      <c r="I54" s="1" t="s">
        <v>39</v>
      </c>
      <c r="J54" s="1"/>
      <c r="K54" s="1">
        <v>126.60299999999999</v>
      </c>
      <c r="L54" s="1">
        <f t="shared" si="17"/>
        <v>-54.710999999999999</v>
      </c>
      <c r="M54" s="1">
        <f t="shared" si="18"/>
        <v>71.891999999999996</v>
      </c>
      <c r="N54" s="1"/>
      <c r="O54" s="1">
        <f>IFERROR(VLOOKUP(A54,[1]Sheet!$A:$D,4,0),0)</f>
        <v>0</v>
      </c>
      <c r="P54" s="1">
        <v>0</v>
      </c>
      <c r="Q54" s="1">
        <f t="shared" si="19"/>
        <v>14.378399999999999</v>
      </c>
      <c r="R54" s="5"/>
      <c r="S54" s="5">
        <f t="shared" si="6"/>
        <v>0</v>
      </c>
      <c r="T54" s="5">
        <f t="shared" si="7"/>
        <v>0</v>
      </c>
      <c r="U54" s="5"/>
      <c r="V54" s="5"/>
      <c r="W54" s="1"/>
      <c r="X54" s="1">
        <f t="shared" si="8"/>
        <v>12.25184999721805</v>
      </c>
      <c r="Y54" s="1">
        <f t="shared" si="21"/>
        <v>12.25184999721805</v>
      </c>
      <c r="Z54" s="1">
        <v>15.4872</v>
      </c>
      <c r="AA54" s="1">
        <v>24.941600000000001</v>
      </c>
      <c r="AB54" s="1">
        <v>18.396799999999999</v>
      </c>
      <c r="AC54" s="1">
        <v>18.398199999999999</v>
      </c>
      <c r="AD54" s="1">
        <v>28.5534</v>
      </c>
      <c r="AE54" s="1">
        <v>21.732800000000001</v>
      </c>
      <c r="AF54" s="1">
        <v>19.531199999999998</v>
      </c>
      <c r="AG54" s="1">
        <v>11.9512</v>
      </c>
      <c r="AH54" s="1">
        <v>35.343800000000002</v>
      </c>
      <c r="AI54" s="1">
        <v>33.697600000000001</v>
      </c>
      <c r="AJ54" s="1" t="s">
        <v>98</v>
      </c>
      <c r="AK54" s="1">
        <f t="shared" si="9"/>
        <v>0</v>
      </c>
      <c r="AL54" s="1">
        <f t="shared" si="1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99</v>
      </c>
      <c r="B55" s="1" t="s">
        <v>44</v>
      </c>
      <c r="C55" s="1">
        <v>238.19</v>
      </c>
      <c r="D55" s="1">
        <v>180.81</v>
      </c>
      <c r="E55" s="1">
        <v>108</v>
      </c>
      <c r="F55" s="1">
        <v>190</v>
      </c>
      <c r="G55" s="8">
        <v>0.4</v>
      </c>
      <c r="H55" s="1">
        <v>50</v>
      </c>
      <c r="I55" s="1" t="s">
        <v>39</v>
      </c>
      <c r="J55" s="1"/>
      <c r="K55" s="1">
        <v>118</v>
      </c>
      <c r="L55" s="1">
        <f t="shared" si="17"/>
        <v>-10</v>
      </c>
      <c r="M55" s="1">
        <f t="shared" si="18"/>
        <v>108</v>
      </c>
      <c r="N55" s="1"/>
      <c r="O55" s="1">
        <f>IFERROR(VLOOKUP(A55,[1]Sheet!$A:$D,4,0),0)</f>
        <v>0</v>
      </c>
      <c r="P55" s="1">
        <v>72.762</v>
      </c>
      <c r="Q55" s="1">
        <f t="shared" si="19"/>
        <v>21.6</v>
      </c>
      <c r="R55" s="5"/>
      <c r="S55" s="5">
        <f t="shared" si="6"/>
        <v>0</v>
      </c>
      <c r="T55" s="5">
        <f t="shared" si="7"/>
        <v>0</v>
      </c>
      <c r="U55" s="5"/>
      <c r="V55" s="5"/>
      <c r="W55" s="1"/>
      <c r="X55" s="1">
        <f t="shared" si="8"/>
        <v>12.164907407407407</v>
      </c>
      <c r="Y55" s="1">
        <f t="shared" si="21"/>
        <v>12.164907407407407</v>
      </c>
      <c r="Z55" s="1">
        <v>30.762</v>
      </c>
      <c r="AA55" s="1">
        <v>28.762</v>
      </c>
      <c r="AB55" s="1">
        <v>37.200000000000003</v>
      </c>
      <c r="AC55" s="1">
        <v>37.200000000000003</v>
      </c>
      <c r="AD55" s="1">
        <v>34.799999999999997</v>
      </c>
      <c r="AE55" s="1">
        <v>35</v>
      </c>
      <c r="AF55" s="1">
        <v>43.8</v>
      </c>
      <c r="AG55" s="1">
        <v>36</v>
      </c>
      <c r="AH55" s="1">
        <v>38.4</v>
      </c>
      <c r="AI55" s="1">
        <v>33.799999999999997</v>
      </c>
      <c r="AJ55" s="1"/>
      <c r="AK55" s="1">
        <f t="shared" si="9"/>
        <v>0</v>
      </c>
      <c r="AL55" s="1">
        <f t="shared" si="10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100</v>
      </c>
      <c r="B56" s="1" t="s">
        <v>44</v>
      </c>
      <c r="C56" s="1">
        <v>1269</v>
      </c>
      <c r="D56" s="1">
        <v>1716</v>
      </c>
      <c r="E56" s="1">
        <v>899</v>
      </c>
      <c r="F56" s="1">
        <v>1003</v>
      </c>
      <c r="G56" s="8">
        <v>0.4</v>
      </c>
      <c r="H56" s="1">
        <v>40</v>
      </c>
      <c r="I56" s="1" t="s">
        <v>39</v>
      </c>
      <c r="J56" s="1"/>
      <c r="K56" s="1">
        <v>1152</v>
      </c>
      <c r="L56" s="1">
        <f t="shared" si="17"/>
        <v>-253</v>
      </c>
      <c r="M56" s="1">
        <f t="shared" si="18"/>
        <v>899</v>
      </c>
      <c r="N56" s="1"/>
      <c r="O56" s="1">
        <f>IFERROR(VLOOKUP(A56,[1]Sheet!$A:$D,4,0),0)</f>
        <v>0</v>
      </c>
      <c r="P56" s="1">
        <v>142.80000000000021</v>
      </c>
      <c r="Q56" s="1">
        <f t="shared" si="19"/>
        <v>179.8</v>
      </c>
      <c r="R56" s="5">
        <f t="shared" si="22"/>
        <v>652.19999999999982</v>
      </c>
      <c r="S56" s="5">
        <f t="shared" si="6"/>
        <v>652.19999999999982</v>
      </c>
      <c r="T56" s="5">
        <f t="shared" si="7"/>
        <v>652.19999999999982</v>
      </c>
      <c r="U56" s="5"/>
      <c r="V56" s="5"/>
      <c r="W56" s="1"/>
      <c r="X56" s="1">
        <f t="shared" si="8"/>
        <v>10</v>
      </c>
      <c r="Y56" s="1">
        <f t="shared" si="21"/>
        <v>6.3726362625139048</v>
      </c>
      <c r="Z56" s="1">
        <v>167.8</v>
      </c>
      <c r="AA56" s="1">
        <v>168.2</v>
      </c>
      <c r="AB56" s="1">
        <v>206.6</v>
      </c>
      <c r="AC56" s="1">
        <v>209</v>
      </c>
      <c r="AD56" s="1">
        <v>189.8</v>
      </c>
      <c r="AE56" s="1">
        <v>192.2</v>
      </c>
      <c r="AF56" s="1">
        <v>235.2</v>
      </c>
      <c r="AG56" s="1">
        <v>233.2</v>
      </c>
      <c r="AH56" s="1">
        <v>260.2</v>
      </c>
      <c r="AI56" s="1">
        <v>257.2</v>
      </c>
      <c r="AJ56" s="1"/>
      <c r="AK56" s="1">
        <f t="shared" si="9"/>
        <v>261</v>
      </c>
      <c r="AL56" s="1">
        <f t="shared" si="10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101</v>
      </c>
      <c r="B57" s="1" t="s">
        <v>44</v>
      </c>
      <c r="C57" s="1">
        <v>790</v>
      </c>
      <c r="D57" s="1">
        <v>874</v>
      </c>
      <c r="E57" s="1">
        <v>598</v>
      </c>
      <c r="F57" s="1">
        <v>555</v>
      </c>
      <c r="G57" s="8">
        <v>0.4</v>
      </c>
      <c r="H57" s="1">
        <v>40</v>
      </c>
      <c r="I57" s="1" t="s">
        <v>39</v>
      </c>
      <c r="J57" s="1"/>
      <c r="K57" s="1">
        <v>788</v>
      </c>
      <c r="L57" s="1">
        <f t="shared" si="17"/>
        <v>-190</v>
      </c>
      <c r="M57" s="1">
        <f t="shared" si="18"/>
        <v>598</v>
      </c>
      <c r="N57" s="1"/>
      <c r="O57" s="1">
        <f>IFERROR(VLOOKUP(A57,[1]Sheet!$A:$D,4,0),0)</f>
        <v>0</v>
      </c>
      <c r="P57" s="1">
        <v>121.8</v>
      </c>
      <c r="Q57" s="1">
        <f t="shared" si="19"/>
        <v>119.6</v>
      </c>
      <c r="R57" s="5">
        <f t="shared" si="22"/>
        <v>519.20000000000005</v>
      </c>
      <c r="S57" s="5">
        <f t="shared" si="6"/>
        <v>519.20000000000005</v>
      </c>
      <c r="T57" s="5">
        <f t="shared" si="7"/>
        <v>519.20000000000005</v>
      </c>
      <c r="U57" s="5"/>
      <c r="V57" s="5"/>
      <c r="W57" s="1"/>
      <c r="X57" s="1">
        <f t="shared" si="8"/>
        <v>10</v>
      </c>
      <c r="Y57" s="1">
        <f t="shared" si="21"/>
        <v>5.6588628762541804</v>
      </c>
      <c r="Z57" s="1">
        <v>103.6</v>
      </c>
      <c r="AA57" s="1">
        <v>108.4</v>
      </c>
      <c r="AB57" s="1">
        <v>133.19999999999999</v>
      </c>
      <c r="AC57" s="1">
        <v>132.80000000000001</v>
      </c>
      <c r="AD57" s="1">
        <v>133.4</v>
      </c>
      <c r="AE57" s="1">
        <v>134.6</v>
      </c>
      <c r="AF57" s="1">
        <v>189.6</v>
      </c>
      <c r="AG57" s="1">
        <v>167.2</v>
      </c>
      <c r="AH57" s="1">
        <v>182.4</v>
      </c>
      <c r="AI57" s="1">
        <v>186.8</v>
      </c>
      <c r="AJ57" s="1"/>
      <c r="AK57" s="1">
        <f t="shared" si="9"/>
        <v>208</v>
      </c>
      <c r="AL57" s="1">
        <f t="shared" si="10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102</v>
      </c>
      <c r="B58" s="1" t="s">
        <v>38</v>
      </c>
      <c r="C58" s="1">
        <v>394.27100000000002</v>
      </c>
      <c r="D58" s="1">
        <v>678.91499999999996</v>
      </c>
      <c r="E58" s="1">
        <v>502.28800000000001</v>
      </c>
      <c r="F58" s="1">
        <v>323.137</v>
      </c>
      <c r="G58" s="8">
        <v>1</v>
      </c>
      <c r="H58" s="1">
        <v>40</v>
      </c>
      <c r="I58" s="1" t="s">
        <v>39</v>
      </c>
      <c r="J58" s="1"/>
      <c r="K58" s="1">
        <v>678.03399999999999</v>
      </c>
      <c r="L58" s="1">
        <f t="shared" si="17"/>
        <v>-175.74599999999998</v>
      </c>
      <c r="M58" s="1">
        <f t="shared" si="18"/>
        <v>491.28300000000002</v>
      </c>
      <c r="N58" s="1">
        <v>11.005000000000001</v>
      </c>
      <c r="O58" s="1">
        <f>IFERROR(VLOOKUP(A58,[1]Sheet!$A:$D,4,0),0)</f>
        <v>0</v>
      </c>
      <c r="P58" s="1">
        <v>130.34059999999991</v>
      </c>
      <c r="Q58" s="1">
        <f t="shared" si="19"/>
        <v>98.256600000000006</v>
      </c>
      <c r="R58" s="5">
        <f t="shared" si="22"/>
        <v>529.08840000000009</v>
      </c>
      <c r="S58" s="5">
        <f t="shared" si="6"/>
        <v>529.08840000000009</v>
      </c>
      <c r="T58" s="5">
        <f t="shared" si="7"/>
        <v>529.08840000000009</v>
      </c>
      <c r="U58" s="5"/>
      <c r="V58" s="5"/>
      <c r="W58" s="1"/>
      <c r="X58" s="1">
        <f t="shared" si="8"/>
        <v>10</v>
      </c>
      <c r="Y58" s="1">
        <f t="shared" si="21"/>
        <v>4.6152380603440371</v>
      </c>
      <c r="Z58" s="1">
        <v>81.453599999999994</v>
      </c>
      <c r="AA58" s="1">
        <v>80.725999999999999</v>
      </c>
      <c r="AB58" s="1">
        <v>87.055199999999999</v>
      </c>
      <c r="AC58" s="1">
        <v>92.268200000000007</v>
      </c>
      <c r="AD58" s="1">
        <v>67.621200000000002</v>
      </c>
      <c r="AE58" s="1">
        <v>58.877200000000002</v>
      </c>
      <c r="AF58" s="1">
        <v>72.7136</v>
      </c>
      <c r="AG58" s="1">
        <v>66.600200000000001</v>
      </c>
      <c r="AH58" s="1">
        <v>73.413600000000002</v>
      </c>
      <c r="AI58" s="1">
        <v>87.097400000000007</v>
      </c>
      <c r="AJ58" s="1"/>
      <c r="AK58" s="1">
        <f t="shared" si="9"/>
        <v>529</v>
      </c>
      <c r="AL58" s="1">
        <f t="shared" si="10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103</v>
      </c>
      <c r="B59" s="1" t="s">
        <v>38</v>
      </c>
      <c r="C59" s="1">
        <v>263.755</v>
      </c>
      <c r="D59" s="1">
        <v>661.77300000000002</v>
      </c>
      <c r="E59" s="1">
        <v>351.1</v>
      </c>
      <c r="F59" s="1">
        <v>381.94799999999998</v>
      </c>
      <c r="G59" s="8">
        <v>1</v>
      </c>
      <c r="H59" s="1">
        <v>40</v>
      </c>
      <c r="I59" s="1" t="s">
        <v>39</v>
      </c>
      <c r="J59" s="1"/>
      <c r="K59" s="1">
        <v>496.20800000000003</v>
      </c>
      <c r="L59" s="1">
        <f t="shared" si="17"/>
        <v>-145.108</v>
      </c>
      <c r="M59" s="1">
        <f t="shared" si="18"/>
        <v>351.1</v>
      </c>
      <c r="N59" s="1"/>
      <c r="O59" s="1">
        <f>IFERROR(VLOOKUP(A59,[1]Sheet!$A:$D,4,0),0)</f>
        <v>0</v>
      </c>
      <c r="P59" s="1">
        <v>40.718399999999832</v>
      </c>
      <c r="Q59" s="1">
        <f t="shared" si="19"/>
        <v>70.22</v>
      </c>
      <c r="R59" s="5">
        <f t="shared" si="22"/>
        <v>279.53360000000021</v>
      </c>
      <c r="S59" s="5">
        <f t="shared" si="6"/>
        <v>279.53360000000021</v>
      </c>
      <c r="T59" s="5">
        <f t="shared" si="7"/>
        <v>279.53360000000021</v>
      </c>
      <c r="U59" s="5"/>
      <c r="V59" s="5"/>
      <c r="W59" s="1"/>
      <c r="X59" s="1">
        <f t="shared" si="8"/>
        <v>10</v>
      </c>
      <c r="Y59" s="1">
        <f t="shared" si="21"/>
        <v>6.0191740244944443</v>
      </c>
      <c r="Z59" s="1">
        <v>65.667400000000001</v>
      </c>
      <c r="AA59" s="1">
        <v>72.38300000000001</v>
      </c>
      <c r="AB59" s="1">
        <v>66.17819999999999</v>
      </c>
      <c r="AC59" s="1">
        <v>61.200599999999987</v>
      </c>
      <c r="AD59" s="1">
        <v>52.41</v>
      </c>
      <c r="AE59" s="1">
        <v>50.162999999999997</v>
      </c>
      <c r="AF59" s="1">
        <v>63.509</v>
      </c>
      <c r="AG59" s="1">
        <v>59.794800000000002</v>
      </c>
      <c r="AH59" s="1">
        <v>51.628</v>
      </c>
      <c r="AI59" s="1">
        <v>58.153200000000012</v>
      </c>
      <c r="AJ59" s="1"/>
      <c r="AK59" s="1">
        <f t="shared" si="9"/>
        <v>280</v>
      </c>
      <c r="AL59" s="1">
        <f t="shared" si="10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104</v>
      </c>
      <c r="B60" s="1" t="s">
        <v>38</v>
      </c>
      <c r="C60" s="1">
        <v>138.30799999999999</v>
      </c>
      <c r="D60" s="1">
        <v>1212.2339999999999</v>
      </c>
      <c r="E60" s="1">
        <v>369.12099999999998</v>
      </c>
      <c r="F60" s="1">
        <v>726.73500000000001</v>
      </c>
      <c r="G60" s="8">
        <v>1</v>
      </c>
      <c r="H60" s="1">
        <v>40</v>
      </c>
      <c r="I60" s="1" t="s">
        <v>39</v>
      </c>
      <c r="J60" s="1"/>
      <c r="K60" s="1">
        <v>548.59500000000003</v>
      </c>
      <c r="L60" s="1">
        <f t="shared" si="17"/>
        <v>-179.47400000000005</v>
      </c>
      <c r="M60" s="1">
        <f t="shared" si="18"/>
        <v>369.12099999999998</v>
      </c>
      <c r="N60" s="1"/>
      <c r="O60" s="1">
        <f>IFERROR(VLOOKUP(A60,[1]Sheet!$A:$D,4,0),0)</f>
        <v>0</v>
      </c>
      <c r="P60" s="1">
        <v>98.711399999999699</v>
      </c>
      <c r="Q60" s="1">
        <f t="shared" si="19"/>
        <v>73.82419999999999</v>
      </c>
      <c r="R60" s="5"/>
      <c r="S60" s="5">
        <f t="shared" si="6"/>
        <v>0</v>
      </c>
      <c r="T60" s="5">
        <f t="shared" si="7"/>
        <v>0</v>
      </c>
      <c r="U60" s="5"/>
      <c r="V60" s="5"/>
      <c r="W60" s="1"/>
      <c r="X60" s="1">
        <f t="shared" si="8"/>
        <v>11.181244090691125</v>
      </c>
      <c r="Y60" s="1">
        <f t="shared" si="21"/>
        <v>11.181244090691125</v>
      </c>
      <c r="Z60" s="1">
        <v>103.4132</v>
      </c>
      <c r="AA60" s="1">
        <v>120.5622</v>
      </c>
      <c r="AB60" s="1">
        <v>83.140599999999992</v>
      </c>
      <c r="AC60" s="1">
        <v>86.580600000000004</v>
      </c>
      <c r="AD60" s="1">
        <v>86.440799999999996</v>
      </c>
      <c r="AE60" s="1">
        <v>67.859000000000009</v>
      </c>
      <c r="AF60" s="1">
        <v>84.910799999999995</v>
      </c>
      <c r="AG60" s="1">
        <v>79.094799999999992</v>
      </c>
      <c r="AH60" s="1">
        <v>73.268799999999999</v>
      </c>
      <c r="AI60" s="1">
        <v>96.21459999999999</v>
      </c>
      <c r="AJ60" s="1"/>
      <c r="AK60" s="1">
        <f t="shared" si="9"/>
        <v>0</v>
      </c>
      <c r="AL60" s="1">
        <f t="shared" si="10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105</v>
      </c>
      <c r="B61" s="1" t="s">
        <v>38</v>
      </c>
      <c r="C61" s="1">
        <v>84.474999999999994</v>
      </c>
      <c r="D61" s="1">
        <v>52.695</v>
      </c>
      <c r="E61" s="1">
        <v>49.531999999999996</v>
      </c>
      <c r="F61" s="1">
        <v>2.76</v>
      </c>
      <c r="G61" s="8">
        <v>1</v>
      </c>
      <c r="H61" s="1">
        <v>30</v>
      </c>
      <c r="I61" s="1" t="s">
        <v>39</v>
      </c>
      <c r="J61" s="1"/>
      <c r="K61" s="1">
        <v>53.4</v>
      </c>
      <c r="L61" s="1">
        <f t="shared" si="17"/>
        <v>-3.8680000000000021</v>
      </c>
      <c r="M61" s="1">
        <f t="shared" si="18"/>
        <v>49.531999999999996</v>
      </c>
      <c r="N61" s="1"/>
      <c r="O61" s="1">
        <f>IFERROR(VLOOKUP(A61,[1]Sheet!$A:$D,4,0),0)</f>
        <v>0</v>
      </c>
      <c r="P61" s="1">
        <v>19.161000000000019</v>
      </c>
      <c r="Q61" s="1">
        <f t="shared" si="19"/>
        <v>9.9063999999999997</v>
      </c>
      <c r="R61" s="5">
        <f>8*Q61-P61-F61</f>
        <v>57.330199999999984</v>
      </c>
      <c r="S61" s="5">
        <f t="shared" si="6"/>
        <v>57.330199999999984</v>
      </c>
      <c r="T61" s="5">
        <f t="shared" si="7"/>
        <v>57.330199999999984</v>
      </c>
      <c r="U61" s="5"/>
      <c r="V61" s="5"/>
      <c r="W61" s="1"/>
      <c r="X61" s="1">
        <f t="shared" si="8"/>
        <v>8.0000000000000018</v>
      </c>
      <c r="Y61" s="1">
        <f t="shared" si="21"/>
        <v>2.2128119195671507</v>
      </c>
      <c r="Z61" s="1">
        <v>9.0389999999999997</v>
      </c>
      <c r="AA61" s="1">
        <v>8.5503999999999998</v>
      </c>
      <c r="AB61" s="1">
        <v>7.7866</v>
      </c>
      <c r="AC61" s="1">
        <v>8.4524000000000008</v>
      </c>
      <c r="AD61" s="1">
        <v>13.197800000000001</v>
      </c>
      <c r="AE61" s="1">
        <v>12.559799999999999</v>
      </c>
      <c r="AF61" s="1">
        <v>9.2561999999999998</v>
      </c>
      <c r="AG61" s="1">
        <v>9.0839999999999996</v>
      </c>
      <c r="AH61" s="1">
        <v>9.7495999999999992</v>
      </c>
      <c r="AI61" s="1">
        <v>10.4552</v>
      </c>
      <c r="AJ61" s="1"/>
      <c r="AK61" s="1">
        <f t="shared" si="9"/>
        <v>57</v>
      </c>
      <c r="AL61" s="1">
        <f t="shared" si="10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106</v>
      </c>
      <c r="B62" s="1" t="s">
        <v>44</v>
      </c>
      <c r="C62" s="1">
        <v>184</v>
      </c>
      <c r="D62" s="1">
        <v>91</v>
      </c>
      <c r="E62" s="1">
        <v>97</v>
      </c>
      <c r="F62" s="1">
        <v>117</v>
      </c>
      <c r="G62" s="8">
        <v>0.6</v>
      </c>
      <c r="H62" s="1">
        <v>60</v>
      </c>
      <c r="I62" s="1" t="s">
        <v>39</v>
      </c>
      <c r="J62" s="1"/>
      <c r="K62" s="1">
        <v>97</v>
      </c>
      <c r="L62" s="1">
        <f t="shared" si="17"/>
        <v>0</v>
      </c>
      <c r="M62" s="1">
        <f t="shared" si="18"/>
        <v>97</v>
      </c>
      <c r="N62" s="1"/>
      <c r="O62" s="1">
        <f>IFERROR(VLOOKUP(A62,[1]Sheet!$A:$D,4,0),0)</f>
        <v>0</v>
      </c>
      <c r="P62" s="1">
        <v>45.399999999999977</v>
      </c>
      <c r="Q62" s="1">
        <f t="shared" si="19"/>
        <v>19.399999999999999</v>
      </c>
      <c r="R62" s="5">
        <f t="shared" si="22"/>
        <v>31.600000000000023</v>
      </c>
      <c r="S62" s="5">
        <f t="shared" si="6"/>
        <v>31.600000000000023</v>
      </c>
      <c r="T62" s="5">
        <f t="shared" si="7"/>
        <v>31.600000000000023</v>
      </c>
      <c r="U62" s="5"/>
      <c r="V62" s="5"/>
      <c r="W62" s="1"/>
      <c r="X62" s="1">
        <f t="shared" si="8"/>
        <v>10</v>
      </c>
      <c r="Y62" s="1">
        <f t="shared" si="21"/>
        <v>8.3711340206185554</v>
      </c>
      <c r="Z62" s="1">
        <v>21.4</v>
      </c>
      <c r="AA62" s="1">
        <v>21.8</v>
      </c>
      <c r="AB62" s="1">
        <v>18.600000000000001</v>
      </c>
      <c r="AC62" s="1">
        <v>15.8</v>
      </c>
      <c r="AD62" s="1">
        <v>9</v>
      </c>
      <c r="AE62" s="1">
        <v>26.6</v>
      </c>
      <c r="AF62" s="1">
        <v>26.8</v>
      </c>
      <c r="AG62" s="1">
        <v>19.8</v>
      </c>
      <c r="AH62" s="1">
        <v>42</v>
      </c>
      <c r="AI62" s="1">
        <v>41.4</v>
      </c>
      <c r="AJ62" s="1" t="s">
        <v>45</v>
      </c>
      <c r="AK62" s="1">
        <f t="shared" si="9"/>
        <v>19</v>
      </c>
      <c r="AL62" s="1">
        <f t="shared" si="10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107</v>
      </c>
      <c r="B63" s="14" t="s">
        <v>44</v>
      </c>
      <c r="C63" s="14"/>
      <c r="D63" s="14"/>
      <c r="E63" s="14"/>
      <c r="F63" s="14"/>
      <c r="G63" s="15">
        <v>0</v>
      </c>
      <c r="H63" s="14">
        <v>50</v>
      </c>
      <c r="I63" s="14" t="s">
        <v>39</v>
      </c>
      <c r="J63" s="14"/>
      <c r="K63" s="14"/>
      <c r="L63" s="14">
        <f t="shared" si="17"/>
        <v>0</v>
      </c>
      <c r="M63" s="14">
        <f t="shared" si="18"/>
        <v>0</v>
      </c>
      <c r="N63" s="14"/>
      <c r="O63" s="14">
        <f>IFERROR(VLOOKUP(A63,[1]Sheet!$A:$D,4,0),0)</f>
        <v>0</v>
      </c>
      <c r="P63" s="14">
        <v>0</v>
      </c>
      <c r="Q63" s="14">
        <f t="shared" si="19"/>
        <v>0</v>
      </c>
      <c r="R63" s="16"/>
      <c r="S63" s="5">
        <f t="shared" si="6"/>
        <v>0</v>
      </c>
      <c r="T63" s="5">
        <f t="shared" si="7"/>
        <v>0</v>
      </c>
      <c r="U63" s="5"/>
      <c r="V63" s="16"/>
      <c r="W63" s="14"/>
      <c r="X63" s="1" t="e">
        <f t="shared" si="8"/>
        <v>#DIV/0!</v>
      </c>
      <c r="Y63" s="14" t="e">
        <f t="shared" si="21"/>
        <v>#DIV/0!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 t="s">
        <v>60</v>
      </c>
      <c r="AK63" s="1">
        <f t="shared" si="9"/>
        <v>0</v>
      </c>
      <c r="AL63" s="1">
        <f t="shared" si="10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108</v>
      </c>
      <c r="B64" s="14" t="s">
        <v>44</v>
      </c>
      <c r="C64" s="14"/>
      <c r="D64" s="14"/>
      <c r="E64" s="14"/>
      <c r="F64" s="14"/>
      <c r="G64" s="15">
        <v>0</v>
      </c>
      <c r="H64" s="14">
        <v>50</v>
      </c>
      <c r="I64" s="14" t="s">
        <v>39</v>
      </c>
      <c r="J64" s="14"/>
      <c r="K64" s="14"/>
      <c r="L64" s="14">
        <f t="shared" si="17"/>
        <v>0</v>
      </c>
      <c r="M64" s="14">
        <f t="shared" si="18"/>
        <v>0</v>
      </c>
      <c r="N64" s="14"/>
      <c r="O64" s="14">
        <f>IFERROR(VLOOKUP(A64,[1]Sheet!$A:$D,4,0),0)</f>
        <v>0</v>
      </c>
      <c r="P64" s="14">
        <v>0</v>
      </c>
      <c r="Q64" s="14">
        <f t="shared" si="19"/>
        <v>0</v>
      </c>
      <c r="R64" s="16"/>
      <c r="S64" s="5">
        <f t="shared" si="6"/>
        <v>0</v>
      </c>
      <c r="T64" s="5">
        <f t="shared" si="7"/>
        <v>0</v>
      </c>
      <c r="U64" s="5"/>
      <c r="V64" s="16"/>
      <c r="W64" s="14"/>
      <c r="X64" s="1" t="e">
        <f t="shared" si="8"/>
        <v>#DIV/0!</v>
      </c>
      <c r="Y64" s="14" t="e">
        <f t="shared" si="21"/>
        <v>#DIV/0!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 t="s">
        <v>60</v>
      </c>
      <c r="AK64" s="1">
        <f t="shared" si="9"/>
        <v>0</v>
      </c>
      <c r="AL64" s="1">
        <f t="shared" si="10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4" t="s">
        <v>109</v>
      </c>
      <c r="B65" s="14" t="s">
        <v>44</v>
      </c>
      <c r="C65" s="14"/>
      <c r="D65" s="14"/>
      <c r="E65" s="14"/>
      <c r="F65" s="14"/>
      <c r="G65" s="15">
        <v>0</v>
      </c>
      <c r="H65" s="14">
        <v>30</v>
      </c>
      <c r="I65" s="14" t="s">
        <v>39</v>
      </c>
      <c r="J65" s="14"/>
      <c r="K65" s="14">
        <v>12</v>
      </c>
      <c r="L65" s="14">
        <f t="shared" si="17"/>
        <v>-12</v>
      </c>
      <c r="M65" s="14">
        <f t="shared" si="18"/>
        <v>0</v>
      </c>
      <c r="N65" s="14"/>
      <c r="O65" s="14">
        <f>IFERROR(VLOOKUP(A65,[1]Sheet!$A:$D,4,0),0)</f>
        <v>0</v>
      </c>
      <c r="P65" s="14">
        <v>0</v>
      </c>
      <c r="Q65" s="14">
        <f t="shared" si="19"/>
        <v>0</v>
      </c>
      <c r="R65" s="16"/>
      <c r="S65" s="5">
        <f t="shared" si="6"/>
        <v>0</v>
      </c>
      <c r="T65" s="5">
        <f t="shared" si="7"/>
        <v>0</v>
      </c>
      <c r="U65" s="5"/>
      <c r="V65" s="16"/>
      <c r="W65" s="14"/>
      <c r="X65" s="1" t="e">
        <f t="shared" si="8"/>
        <v>#DIV/0!</v>
      </c>
      <c r="Y65" s="14" t="e">
        <f t="shared" si="21"/>
        <v>#DIV/0!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 t="s">
        <v>60</v>
      </c>
      <c r="AK65" s="1">
        <f t="shared" si="9"/>
        <v>0</v>
      </c>
      <c r="AL65" s="1">
        <f t="shared" si="10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110</v>
      </c>
      <c r="B66" s="1" t="s">
        <v>44</v>
      </c>
      <c r="C66" s="1">
        <v>147</v>
      </c>
      <c r="D66" s="1">
        <v>84</v>
      </c>
      <c r="E66" s="1">
        <v>66</v>
      </c>
      <c r="F66" s="1">
        <v>129</v>
      </c>
      <c r="G66" s="8">
        <v>0.6</v>
      </c>
      <c r="H66" s="1">
        <v>55</v>
      </c>
      <c r="I66" s="1" t="s">
        <v>39</v>
      </c>
      <c r="J66" s="1"/>
      <c r="K66" s="1">
        <v>66</v>
      </c>
      <c r="L66" s="1">
        <f t="shared" si="17"/>
        <v>0</v>
      </c>
      <c r="M66" s="1">
        <f t="shared" si="18"/>
        <v>66</v>
      </c>
      <c r="N66" s="1"/>
      <c r="O66" s="1">
        <f>IFERROR(VLOOKUP(A66,[1]Sheet!$A:$D,4,0),0)</f>
        <v>0</v>
      </c>
      <c r="P66" s="1">
        <v>0</v>
      </c>
      <c r="Q66" s="1">
        <f t="shared" si="19"/>
        <v>13.2</v>
      </c>
      <c r="R66" s="5">
        <v>6</v>
      </c>
      <c r="S66" s="5">
        <f t="shared" si="6"/>
        <v>6</v>
      </c>
      <c r="T66" s="5">
        <f t="shared" si="7"/>
        <v>6</v>
      </c>
      <c r="U66" s="5"/>
      <c r="V66" s="5"/>
      <c r="W66" s="1"/>
      <c r="X66" s="1">
        <f t="shared" si="8"/>
        <v>10.227272727272728</v>
      </c>
      <c r="Y66" s="1">
        <f t="shared" si="21"/>
        <v>9.7727272727272734</v>
      </c>
      <c r="Z66" s="1">
        <v>16.600000000000001</v>
      </c>
      <c r="AA66" s="1">
        <v>18.2</v>
      </c>
      <c r="AB66" s="1">
        <v>18</v>
      </c>
      <c r="AC66" s="1">
        <v>12.4</v>
      </c>
      <c r="AD66" s="1">
        <v>6.2</v>
      </c>
      <c r="AE66" s="1">
        <v>14.8</v>
      </c>
      <c r="AF66" s="1">
        <v>17.399999999999999</v>
      </c>
      <c r="AG66" s="1">
        <v>14</v>
      </c>
      <c r="AH66" s="1">
        <v>37.6</v>
      </c>
      <c r="AI66" s="1">
        <v>42.8</v>
      </c>
      <c r="AJ66" s="1"/>
      <c r="AK66" s="1">
        <f t="shared" si="9"/>
        <v>4</v>
      </c>
      <c r="AL66" s="1">
        <f t="shared" si="10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111</v>
      </c>
      <c r="B67" s="14" t="s">
        <v>44</v>
      </c>
      <c r="C67" s="14"/>
      <c r="D67" s="14"/>
      <c r="E67" s="14"/>
      <c r="F67" s="14"/>
      <c r="G67" s="15">
        <v>0</v>
      </c>
      <c r="H67" s="14">
        <v>40</v>
      </c>
      <c r="I67" s="14" t="s">
        <v>39</v>
      </c>
      <c r="J67" s="14"/>
      <c r="K67" s="14"/>
      <c r="L67" s="14">
        <f t="shared" si="17"/>
        <v>0</v>
      </c>
      <c r="M67" s="14">
        <f t="shared" si="18"/>
        <v>0</v>
      </c>
      <c r="N67" s="14"/>
      <c r="O67" s="14">
        <f>IFERROR(VLOOKUP(A67,[1]Sheet!$A:$D,4,0),0)</f>
        <v>0</v>
      </c>
      <c r="P67" s="14">
        <v>0</v>
      </c>
      <c r="Q67" s="14">
        <f t="shared" si="19"/>
        <v>0</v>
      </c>
      <c r="R67" s="16"/>
      <c r="S67" s="5">
        <f t="shared" si="6"/>
        <v>0</v>
      </c>
      <c r="T67" s="5">
        <f t="shared" si="7"/>
        <v>0</v>
      </c>
      <c r="U67" s="5"/>
      <c r="V67" s="16"/>
      <c r="W67" s="14"/>
      <c r="X67" s="1" t="e">
        <f t="shared" si="8"/>
        <v>#DIV/0!</v>
      </c>
      <c r="Y67" s="14" t="e">
        <f t="shared" si="21"/>
        <v>#DIV/0!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 t="s">
        <v>60</v>
      </c>
      <c r="AK67" s="1">
        <f t="shared" si="9"/>
        <v>0</v>
      </c>
      <c r="AL67" s="1">
        <f t="shared" si="10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112</v>
      </c>
      <c r="B68" s="1" t="s">
        <v>44</v>
      </c>
      <c r="C68" s="1">
        <v>8</v>
      </c>
      <c r="D68" s="1">
        <v>122</v>
      </c>
      <c r="E68" s="1">
        <v>41</v>
      </c>
      <c r="F68" s="1">
        <v>83</v>
      </c>
      <c r="G68" s="8">
        <v>0.4</v>
      </c>
      <c r="H68" s="1">
        <v>50</v>
      </c>
      <c r="I68" s="1" t="s">
        <v>39</v>
      </c>
      <c r="J68" s="1"/>
      <c r="K68" s="1">
        <v>41</v>
      </c>
      <c r="L68" s="1">
        <f t="shared" si="17"/>
        <v>0</v>
      </c>
      <c r="M68" s="1">
        <f t="shared" si="18"/>
        <v>41</v>
      </c>
      <c r="N68" s="1"/>
      <c r="O68" s="1">
        <f>IFERROR(VLOOKUP(A68,[1]Sheet!$A:$D,4,0),0)</f>
        <v>0</v>
      </c>
      <c r="P68" s="1">
        <v>0</v>
      </c>
      <c r="Q68" s="1">
        <f t="shared" si="19"/>
        <v>8.1999999999999993</v>
      </c>
      <c r="R68" s="5"/>
      <c r="S68" s="5">
        <f t="shared" si="6"/>
        <v>0</v>
      </c>
      <c r="T68" s="5">
        <f t="shared" si="7"/>
        <v>0</v>
      </c>
      <c r="U68" s="5"/>
      <c r="V68" s="5"/>
      <c r="W68" s="1"/>
      <c r="X68" s="1">
        <f t="shared" si="8"/>
        <v>10.121951219512196</v>
      </c>
      <c r="Y68" s="1">
        <f t="shared" si="21"/>
        <v>10.121951219512196</v>
      </c>
      <c r="Z68" s="1">
        <v>6.4</v>
      </c>
      <c r="AA68" s="1">
        <v>11.2</v>
      </c>
      <c r="AB68" s="1">
        <v>9.6</v>
      </c>
      <c r="AC68" s="1">
        <v>5</v>
      </c>
      <c r="AD68" s="1">
        <v>4.5999999999999996</v>
      </c>
      <c r="AE68" s="1">
        <v>6.8</v>
      </c>
      <c r="AF68" s="1">
        <v>10.6</v>
      </c>
      <c r="AG68" s="1">
        <v>13.6</v>
      </c>
      <c r="AH68" s="1">
        <v>16.600000000000001</v>
      </c>
      <c r="AI68" s="1">
        <v>13.2</v>
      </c>
      <c r="AJ68" s="1" t="s">
        <v>45</v>
      </c>
      <c r="AK68" s="1">
        <f t="shared" si="9"/>
        <v>0</v>
      </c>
      <c r="AL68" s="1">
        <f t="shared" si="10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1" t="s">
        <v>113</v>
      </c>
      <c r="B69" s="11" t="s">
        <v>38</v>
      </c>
      <c r="C69" s="11"/>
      <c r="D69" s="11">
        <v>1.37</v>
      </c>
      <c r="E69" s="18">
        <v>1.37</v>
      </c>
      <c r="F69" s="11"/>
      <c r="G69" s="12">
        <v>0</v>
      </c>
      <c r="H69" s="11" t="e">
        <v>#N/A</v>
      </c>
      <c r="I69" s="11" t="s">
        <v>52</v>
      </c>
      <c r="J69" s="11" t="s">
        <v>42</v>
      </c>
      <c r="K69" s="11">
        <v>1.37</v>
      </c>
      <c r="L69" s="11">
        <f t="shared" si="17"/>
        <v>0</v>
      </c>
      <c r="M69" s="11">
        <f t="shared" si="18"/>
        <v>1.37</v>
      </c>
      <c r="N69" s="11"/>
      <c r="O69" s="11">
        <f>IFERROR(VLOOKUP(A69,[1]Sheet!$A:$D,4,0),0)</f>
        <v>0</v>
      </c>
      <c r="P69" s="11">
        <v>0</v>
      </c>
      <c r="Q69" s="11">
        <f t="shared" si="19"/>
        <v>0.27400000000000002</v>
      </c>
      <c r="R69" s="13"/>
      <c r="S69" s="5">
        <f t="shared" si="6"/>
        <v>0</v>
      </c>
      <c r="T69" s="5">
        <f t="shared" si="7"/>
        <v>0</v>
      </c>
      <c r="U69" s="5"/>
      <c r="V69" s="13"/>
      <c r="W69" s="11"/>
      <c r="X69" s="1">
        <f t="shared" si="8"/>
        <v>0</v>
      </c>
      <c r="Y69" s="11">
        <f t="shared" si="21"/>
        <v>0</v>
      </c>
      <c r="Z69" s="11">
        <v>0.27400000000000002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/>
      <c r="AK69" s="1">
        <f t="shared" si="9"/>
        <v>0</v>
      </c>
      <c r="AL69" s="1">
        <f t="shared" si="10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114</v>
      </c>
      <c r="B70" s="1" t="s">
        <v>44</v>
      </c>
      <c r="C70" s="1">
        <v>7</v>
      </c>
      <c r="D70" s="1"/>
      <c r="E70" s="1"/>
      <c r="F70" s="1">
        <v>7</v>
      </c>
      <c r="G70" s="8">
        <v>0.4</v>
      </c>
      <c r="H70" s="1">
        <v>55</v>
      </c>
      <c r="I70" s="1" t="s">
        <v>39</v>
      </c>
      <c r="J70" s="1"/>
      <c r="K70" s="1"/>
      <c r="L70" s="1">
        <f t="shared" ref="L70:L95" si="24">E70-K70</f>
        <v>0</v>
      </c>
      <c r="M70" s="1">
        <f t="shared" ref="M70:M95" si="25">E70-N70</f>
        <v>0</v>
      </c>
      <c r="N70" s="1"/>
      <c r="O70" s="1">
        <f>IFERROR(VLOOKUP(A70,[1]Sheet!$A:$D,4,0),0)</f>
        <v>0</v>
      </c>
      <c r="P70" s="1">
        <v>0</v>
      </c>
      <c r="Q70" s="1">
        <f t="shared" ref="Q70:Q95" si="26">M70/5</f>
        <v>0</v>
      </c>
      <c r="R70" s="5"/>
      <c r="S70" s="5">
        <f t="shared" si="6"/>
        <v>0</v>
      </c>
      <c r="T70" s="5">
        <f t="shared" si="7"/>
        <v>0</v>
      </c>
      <c r="U70" s="5"/>
      <c r="V70" s="5"/>
      <c r="W70" s="1"/>
      <c r="X70" s="1" t="e">
        <f t="shared" si="8"/>
        <v>#DIV/0!</v>
      </c>
      <c r="Y70" s="1" t="e">
        <f t="shared" ref="Y70:Y95" si="27">(F70+P70)/Q70</f>
        <v>#DIV/0!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0.4</v>
      </c>
      <c r="AH70" s="1">
        <v>0.4</v>
      </c>
      <c r="AI70" s="1">
        <v>0.4</v>
      </c>
      <c r="AJ70" s="17" t="s">
        <v>152</v>
      </c>
      <c r="AK70" s="1">
        <f t="shared" si="9"/>
        <v>0</v>
      </c>
      <c r="AL70" s="1">
        <f t="shared" si="10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115</v>
      </c>
      <c r="B71" s="1" t="s">
        <v>38</v>
      </c>
      <c r="C71" s="1">
        <v>18.765000000000001</v>
      </c>
      <c r="D71" s="1"/>
      <c r="E71" s="1"/>
      <c r="F71" s="1">
        <v>18.765000000000001</v>
      </c>
      <c r="G71" s="8">
        <v>1</v>
      </c>
      <c r="H71" s="1">
        <v>55</v>
      </c>
      <c r="I71" s="1" t="s">
        <v>39</v>
      </c>
      <c r="J71" s="1"/>
      <c r="K71" s="1"/>
      <c r="L71" s="1">
        <f t="shared" si="24"/>
        <v>0</v>
      </c>
      <c r="M71" s="1">
        <f t="shared" si="25"/>
        <v>0</v>
      </c>
      <c r="N71" s="1"/>
      <c r="O71" s="1">
        <f>IFERROR(VLOOKUP(A71,[1]Sheet!$A:$D,4,0),0)</f>
        <v>0</v>
      </c>
      <c r="P71" s="1">
        <v>0</v>
      </c>
      <c r="Q71" s="1">
        <f t="shared" si="26"/>
        <v>0</v>
      </c>
      <c r="R71" s="5"/>
      <c r="S71" s="5">
        <f t="shared" ref="S71:S95" si="28">R71</f>
        <v>0</v>
      </c>
      <c r="T71" s="5">
        <f t="shared" ref="T71:T95" si="29">S71-U71</f>
        <v>0</v>
      </c>
      <c r="U71" s="5"/>
      <c r="V71" s="5"/>
      <c r="W71" s="1"/>
      <c r="X71" s="1" t="e">
        <f t="shared" ref="X71:X95" si="30">(F71+P71+S71)/Q71</f>
        <v>#DIV/0!</v>
      </c>
      <c r="Y71" s="1" t="e">
        <f t="shared" si="27"/>
        <v>#DIV/0!</v>
      </c>
      <c r="Z71" s="1">
        <v>0</v>
      </c>
      <c r="AA71" s="1">
        <v>0</v>
      </c>
      <c r="AB71" s="1">
        <v>0.86660000000000004</v>
      </c>
      <c r="AC71" s="1">
        <v>0.86660000000000004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7" t="s">
        <v>153</v>
      </c>
      <c r="AK71" s="1">
        <f t="shared" ref="AK71:AL95" si="31">ROUND(G71*T71,0)</f>
        <v>0</v>
      </c>
      <c r="AL71" s="1">
        <f t="shared" ref="AL71:AL95" si="32">ROUND(G71*U71,0)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116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24"/>
        <v>0</v>
      </c>
      <c r="M72" s="14">
        <f t="shared" si="25"/>
        <v>0</v>
      </c>
      <c r="N72" s="14"/>
      <c r="O72" s="14">
        <f>IFERROR(VLOOKUP(A72,[1]Sheet!$A:$D,4,0),0)</f>
        <v>0</v>
      </c>
      <c r="P72" s="14">
        <v>0</v>
      </c>
      <c r="Q72" s="14">
        <f t="shared" si="26"/>
        <v>0</v>
      </c>
      <c r="R72" s="16"/>
      <c r="S72" s="5">
        <f t="shared" si="28"/>
        <v>0</v>
      </c>
      <c r="T72" s="5">
        <f t="shared" si="29"/>
        <v>0</v>
      </c>
      <c r="U72" s="5"/>
      <c r="V72" s="16"/>
      <c r="W72" s="14"/>
      <c r="X72" s="1" t="e">
        <f t="shared" si="30"/>
        <v>#DIV/0!</v>
      </c>
      <c r="Y72" s="14" t="e">
        <f t="shared" si="27"/>
        <v>#DIV/0!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 t="s">
        <v>117</v>
      </c>
      <c r="AK72" s="1">
        <f t="shared" si="31"/>
        <v>0</v>
      </c>
      <c r="AL72" s="1">
        <f t="shared" si="32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118</v>
      </c>
      <c r="B73" s="1" t="s">
        <v>44</v>
      </c>
      <c r="C73" s="1">
        <v>6</v>
      </c>
      <c r="D73" s="1">
        <v>6</v>
      </c>
      <c r="E73" s="1">
        <v>4</v>
      </c>
      <c r="F73" s="1">
        <v>8</v>
      </c>
      <c r="G73" s="8">
        <v>0.2</v>
      </c>
      <c r="H73" s="1">
        <v>35</v>
      </c>
      <c r="I73" s="1" t="s">
        <v>39</v>
      </c>
      <c r="J73" s="1"/>
      <c r="K73" s="1">
        <v>4</v>
      </c>
      <c r="L73" s="1">
        <f t="shared" si="24"/>
        <v>0</v>
      </c>
      <c r="M73" s="1">
        <f t="shared" si="25"/>
        <v>4</v>
      </c>
      <c r="N73" s="1"/>
      <c r="O73" s="1">
        <f>IFERROR(VLOOKUP(A73,[1]Sheet!$A:$D,4,0),0)</f>
        <v>0</v>
      </c>
      <c r="P73" s="1">
        <v>5</v>
      </c>
      <c r="Q73" s="1">
        <f t="shared" si="26"/>
        <v>0.8</v>
      </c>
      <c r="R73" s="5"/>
      <c r="S73" s="5">
        <f t="shared" si="28"/>
        <v>0</v>
      </c>
      <c r="T73" s="5">
        <f t="shared" si="29"/>
        <v>0</v>
      </c>
      <c r="U73" s="5"/>
      <c r="V73" s="5"/>
      <c r="W73" s="1"/>
      <c r="X73" s="1">
        <f t="shared" si="30"/>
        <v>16.25</v>
      </c>
      <c r="Y73" s="1">
        <f t="shared" si="27"/>
        <v>16.25</v>
      </c>
      <c r="Z73" s="1">
        <v>1.2</v>
      </c>
      <c r="AA73" s="1">
        <v>1</v>
      </c>
      <c r="AB73" s="1">
        <v>0.8</v>
      </c>
      <c r="AC73" s="1">
        <v>1</v>
      </c>
      <c r="AD73" s="1">
        <v>0.8</v>
      </c>
      <c r="AE73" s="1">
        <v>0.6</v>
      </c>
      <c r="AF73" s="1">
        <v>1.4</v>
      </c>
      <c r="AG73" s="1">
        <v>1.4</v>
      </c>
      <c r="AH73" s="1">
        <v>0</v>
      </c>
      <c r="AI73" s="1">
        <v>0</v>
      </c>
      <c r="AJ73" s="1" t="s">
        <v>119</v>
      </c>
      <c r="AK73" s="1">
        <f t="shared" si="31"/>
        <v>0</v>
      </c>
      <c r="AL73" s="1">
        <f t="shared" si="32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9" t="s">
        <v>120</v>
      </c>
      <c r="B74" s="19" t="s">
        <v>38</v>
      </c>
      <c r="C74" s="19">
        <v>1379.0250000000001</v>
      </c>
      <c r="D74" s="19">
        <v>3045.953</v>
      </c>
      <c r="E74" s="19">
        <v>1994.0319999999999</v>
      </c>
      <c r="F74" s="19">
        <v>1945.933</v>
      </c>
      <c r="G74" s="20">
        <v>1</v>
      </c>
      <c r="H74" s="19">
        <v>60</v>
      </c>
      <c r="I74" s="19" t="s">
        <v>39</v>
      </c>
      <c r="J74" s="19"/>
      <c r="K74" s="19">
        <v>2297.9110000000001</v>
      </c>
      <c r="L74" s="19">
        <f t="shared" si="24"/>
        <v>-303.87900000000013</v>
      </c>
      <c r="M74" s="19">
        <f t="shared" si="25"/>
        <v>1933.182</v>
      </c>
      <c r="N74" s="19">
        <v>60.85</v>
      </c>
      <c r="O74" s="19">
        <f>IFERROR(VLOOKUP(A74,[1]Sheet!$A:$D,4,0),0)</f>
        <v>0</v>
      </c>
      <c r="P74" s="19">
        <v>725.71533400000067</v>
      </c>
      <c r="Q74" s="19">
        <f t="shared" si="26"/>
        <v>386.63639999999998</v>
      </c>
      <c r="R74" s="21">
        <f t="shared" ref="R74:R77" si="33">11*Q74-P74-F74</f>
        <v>1581.3520659999995</v>
      </c>
      <c r="S74" s="29">
        <f>R74+$S$1*Q74</f>
        <v>1697.3429859999994</v>
      </c>
      <c r="T74" s="5">
        <f t="shared" si="29"/>
        <v>797.34298599999943</v>
      </c>
      <c r="U74" s="29">
        <v>900</v>
      </c>
      <c r="V74" s="21"/>
      <c r="W74" s="19"/>
      <c r="X74" s="1">
        <f t="shared" si="30"/>
        <v>11.3</v>
      </c>
      <c r="Y74" s="19">
        <f t="shared" si="27"/>
        <v>6.9099762308980752</v>
      </c>
      <c r="Z74" s="19">
        <v>392.03820000000002</v>
      </c>
      <c r="AA74" s="19">
        <v>395.42540000000002</v>
      </c>
      <c r="AB74" s="19">
        <v>346.87560000000002</v>
      </c>
      <c r="AC74" s="19">
        <v>346.3682</v>
      </c>
      <c r="AD74" s="19">
        <v>308.1386</v>
      </c>
      <c r="AE74" s="19">
        <v>310.0496</v>
      </c>
      <c r="AF74" s="19">
        <v>478.45139999999998</v>
      </c>
      <c r="AG74" s="19">
        <v>407.53699999999998</v>
      </c>
      <c r="AH74" s="19">
        <v>442.10660000000001</v>
      </c>
      <c r="AI74" s="19">
        <v>456.21399999999988</v>
      </c>
      <c r="AJ74" s="19" t="s">
        <v>148</v>
      </c>
      <c r="AK74" s="1">
        <f t="shared" si="31"/>
        <v>797</v>
      </c>
      <c r="AL74" s="1">
        <f t="shared" si="32"/>
        <v>900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9" t="s">
        <v>121</v>
      </c>
      <c r="B75" s="19" t="s">
        <v>38</v>
      </c>
      <c r="C75" s="19">
        <v>1524</v>
      </c>
      <c r="D75" s="19">
        <v>1514</v>
      </c>
      <c r="E75" s="19">
        <v>1568.9480000000001</v>
      </c>
      <c r="F75" s="19">
        <v>663.58799999999997</v>
      </c>
      <c r="G75" s="20">
        <v>1</v>
      </c>
      <c r="H75" s="19">
        <v>60</v>
      </c>
      <c r="I75" s="19" t="s">
        <v>39</v>
      </c>
      <c r="J75" s="19"/>
      <c r="K75" s="19">
        <v>2350.04</v>
      </c>
      <c r="L75" s="19">
        <f t="shared" si="24"/>
        <v>-781.09199999999987</v>
      </c>
      <c r="M75" s="19">
        <f t="shared" si="25"/>
        <v>1524.298</v>
      </c>
      <c r="N75" s="19">
        <v>44.65</v>
      </c>
      <c r="O75" s="19">
        <f>IFERROR(VLOOKUP(A75,[1]Sheet!$A:$D,4,0),0)</f>
        <v>0</v>
      </c>
      <c r="P75" s="19">
        <v>0</v>
      </c>
      <c r="Q75" s="19">
        <f t="shared" si="26"/>
        <v>304.8596</v>
      </c>
      <c r="R75" s="21">
        <f>9*Q75-P75-F75</f>
        <v>2080.1484</v>
      </c>
      <c r="S75" s="5">
        <f t="shared" si="28"/>
        <v>2080.1484</v>
      </c>
      <c r="T75" s="5">
        <f t="shared" si="29"/>
        <v>680.14840000000004</v>
      </c>
      <c r="U75" s="5">
        <v>1400</v>
      </c>
      <c r="V75" s="21"/>
      <c r="W75" s="19"/>
      <c r="X75" s="1">
        <f t="shared" si="30"/>
        <v>9</v>
      </c>
      <c r="Y75" s="19">
        <f t="shared" si="27"/>
        <v>2.1767003564919718</v>
      </c>
      <c r="Z75" s="19">
        <v>175.346</v>
      </c>
      <c r="AA75" s="19">
        <v>191.75739999999999</v>
      </c>
      <c r="AB75" s="19">
        <v>246.9264</v>
      </c>
      <c r="AC75" s="19">
        <v>256.30419999999998</v>
      </c>
      <c r="AD75" s="19">
        <v>139.09299999999999</v>
      </c>
      <c r="AE75" s="19">
        <v>128.24379999999999</v>
      </c>
      <c r="AF75" s="19">
        <v>303.46280000000002</v>
      </c>
      <c r="AG75" s="19">
        <v>144.417</v>
      </c>
      <c r="AH75" s="19">
        <v>214.29419999999999</v>
      </c>
      <c r="AI75" s="19">
        <v>63.383799999999987</v>
      </c>
      <c r="AJ75" s="19" t="s">
        <v>151</v>
      </c>
      <c r="AK75" s="1">
        <f t="shared" si="31"/>
        <v>680</v>
      </c>
      <c r="AL75" s="1">
        <f t="shared" si="32"/>
        <v>1400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9" t="s">
        <v>122</v>
      </c>
      <c r="B76" s="19" t="s">
        <v>38</v>
      </c>
      <c r="C76" s="19">
        <v>1158.038</v>
      </c>
      <c r="D76" s="19">
        <v>2554.9810000000002</v>
      </c>
      <c r="E76" s="19">
        <v>1342.114</v>
      </c>
      <c r="F76" s="19">
        <v>2172.11</v>
      </c>
      <c r="G76" s="20">
        <v>1</v>
      </c>
      <c r="H76" s="19">
        <v>60</v>
      </c>
      <c r="I76" s="19" t="s">
        <v>39</v>
      </c>
      <c r="J76" s="19"/>
      <c r="K76" s="19">
        <v>1452.0239999999999</v>
      </c>
      <c r="L76" s="19">
        <f t="shared" si="24"/>
        <v>-109.90999999999985</v>
      </c>
      <c r="M76" s="19">
        <f t="shared" si="25"/>
        <v>1342.114</v>
      </c>
      <c r="N76" s="19"/>
      <c r="O76" s="19">
        <f>IFERROR(VLOOKUP(A76,[1]Sheet!$A:$D,4,0),0)</f>
        <v>0</v>
      </c>
      <c r="P76" s="19">
        <v>273.29987599999993</v>
      </c>
      <c r="Q76" s="19">
        <f t="shared" si="26"/>
        <v>268.4228</v>
      </c>
      <c r="R76" s="21">
        <f t="shared" si="33"/>
        <v>507.24092399999972</v>
      </c>
      <c r="S76" s="29">
        <f t="shared" ref="S76:S77" si="34">R76+$S$1*Q76</f>
        <v>587.76776399999972</v>
      </c>
      <c r="T76" s="5">
        <f t="shared" si="29"/>
        <v>587.76776399999972</v>
      </c>
      <c r="U76" s="29"/>
      <c r="V76" s="21"/>
      <c r="W76" s="19"/>
      <c r="X76" s="1">
        <f t="shared" si="30"/>
        <v>11.299999999999999</v>
      </c>
      <c r="Y76" s="19">
        <f t="shared" si="27"/>
        <v>9.1102912122219131</v>
      </c>
      <c r="Z76" s="19">
        <v>318.49480000000011</v>
      </c>
      <c r="AA76" s="19">
        <v>349.38139999999999</v>
      </c>
      <c r="AB76" s="19">
        <v>323.6284</v>
      </c>
      <c r="AC76" s="19">
        <v>311.39280000000002</v>
      </c>
      <c r="AD76" s="19">
        <v>334.52359999999999</v>
      </c>
      <c r="AE76" s="19">
        <v>329.06259999999997</v>
      </c>
      <c r="AF76" s="19">
        <v>302.77319999999997</v>
      </c>
      <c r="AG76" s="19">
        <v>209.83439999999999</v>
      </c>
      <c r="AH76" s="19">
        <v>372.25599999999997</v>
      </c>
      <c r="AI76" s="19">
        <v>342.95620000000002</v>
      </c>
      <c r="AJ76" s="19" t="s">
        <v>150</v>
      </c>
      <c r="AK76" s="1">
        <f t="shared" si="31"/>
        <v>588</v>
      </c>
      <c r="AL76" s="1">
        <f t="shared" si="32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9" t="s">
        <v>123</v>
      </c>
      <c r="B77" s="19" t="s">
        <v>38</v>
      </c>
      <c r="C77" s="19">
        <v>1907.9880000000001</v>
      </c>
      <c r="D77" s="19">
        <v>4529.49</v>
      </c>
      <c r="E77" s="19">
        <v>2484.7600000000002</v>
      </c>
      <c r="F77" s="19">
        <v>2624.9720000000002</v>
      </c>
      <c r="G77" s="20">
        <v>1</v>
      </c>
      <c r="H77" s="19">
        <v>60</v>
      </c>
      <c r="I77" s="19" t="s">
        <v>39</v>
      </c>
      <c r="J77" s="19"/>
      <c r="K77" s="19">
        <v>3563.2080000000001</v>
      </c>
      <c r="L77" s="19">
        <f t="shared" si="24"/>
        <v>-1078.4479999999999</v>
      </c>
      <c r="M77" s="19">
        <f t="shared" si="25"/>
        <v>2289.125</v>
      </c>
      <c r="N77" s="19">
        <v>195.63499999999999</v>
      </c>
      <c r="O77" s="19">
        <f>IFERROR(VLOOKUP(A77,[1]Sheet!$A:$D,4,0),0)</f>
        <v>123</v>
      </c>
      <c r="P77" s="19">
        <v>0</v>
      </c>
      <c r="Q77" s="19">
        <f t="shared" si="26"/>
        <v>457.82499999999999</v>
      </c>
      <c r="R77" s="21">
        <f t="shared" si="33"/>
        <v>2411.1029999999996</v>
      </c>
      <c r="S77" s="29">
        <f t="shared" si="34"/>
        <v>2548.4504999999995</v>
      </c>
      <c r="T77" s="5">
        <f t="shared" si="29"/>
        <v>748.45049999999947</v>
      </c>
      <c r="U77" s="29">
        <v>1800</v>
      </c>
      <c r="V77" s="21"/>
      <c r="W77" s="19"/>
      <c r="X77" s="1">
        <f t="shared" si="30"/>
        <v>11.299999999999999</v>
      </c>
      <c r="Y77" s="19">
        <f t="shared" si="27"/>
        <v>5.7335706874897623</v>
      </c>
      <c r="Z77" s="19">
        <v>393.80220000000003</v>
      </c>
      <c r="AA77" s="19">
        <v>495.7758</v>
      </c>
      <c r="AB77" s="19">
        <v>491.35600000000011</v>
      </c>
      <c r="AC77" s="19">
        <v>460.30319999999989</v>
      </c>
      <c r="AD77" s="19">
        <v>513.21220000000005</v>
      </c>
      <c r="AE77" s="19">
        <v>374.07400000000001</v>
      </c>
      <c r="AF77" s="19">
        <v>587.20859999999993</v>
      </c>
      <c r="AG77" s="19">
        <v>581.32740000000001</v>
      </c>
      <c r="AH77" s="19">
        <v>664.51220000000001</v>
      </c>
      <c r="AI77" s="19">
        <v>722.50879999999995</v>
      </c>
      <c r="AJ77" s="19" t="s">
        <v>148</v>
      </c>
      <c r="AK77" s="1">
        <f t="shared" si="31"/>
        <v>748</v>
      </c>
      <c r="AL77" s="1">
        <f t="shared" si="32"/>
        <v>1800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124</v>
      </c>
      <c r="B78" s="1" t="s">
        <v>38</v>
      </c>
      <c r="C78" s="1">
        <v>29.466000000000001</v>
      </c>
      <c r="D78" s="1"/>
      <c r="E78" s="1">
        <v>2.6469999999999998</v>
      </c>
      <c r="F78" s="1">
        <v>25.488</v>
      </c>
      <c r="G78" s="8">
        <v>1</v>
      </c>
      <c r="H78" s="1">
        <v>55</v>
      </c>
      <c r="I78" s="1" t="s">
        <v>39</v>
      </c>
      <c r="J78" s="1"/>
      <c r="K78" s="1">
        <v>2.6</v>
      </c>
      <c r="L78" s="1">
        <f t="shared" si="24"/>
        <v>4.6999999999999709E-2</v>
      </c>
      <c r="M78" s="1">
        <f t="shared" si="25"/>
        <v>2.6469999999999998</v>
      </c>
      <c r="N78" s="1"/>
      <c r="O78" s="1">
        <f>IFERROR(VLOOKUP(A78,[1]Sheet!$A:$D,4,0),0)</f>
        <v>0</v>
      </c>
      <c r="P78" s="1">
        <v>0</v>
      </c>
      <c r="Q78" s="1">
        <f t="shared" si="26"/>
        <v>0.52939999999999998</v>
      </c>
      <c r="R78" s="5"/>
      <c r="S78" s="5">
        <f t="shared" si="28"/>
        <v>0</v>
      </c>
      <c r="T78" s="5">
        <f t="shared" si="29"/>
        <v>0</v>
      </c>
      <c r="U78" s="5"/>
      <c r="V78" s="5"/>
      <c r="W78" s="1"/>
      <c r="X78" s="1">
        <f t="shared" si="30"/>
        <v>48.145069890442009</v>
      </c>
      <c r="Y78" s="1">
        <f t="shared" si="27"/>
        <v>48.145069890442009</v>
      </c>
      <c r="Z78" s="1">
        <v>0.53200000000000003</v>
      </c>
      <c r="AA78" s="1">
        <v>0.26719999999999999</v>
      </c>
      <c r="AB78" s="1">
        <v>0.26840000000000003</v>
      </c>
      <c r="AC78" s="1">
        <v>1.3604000000000001</v>
      </c>
      <c r="AD78" s="1">
        <v>2.1829999999999998</v>
      </c>
      <c r="AE78" s="1">
        <v>1.3653999999999999</v>
      </c>
      <c r="AF78" s="1">
        <v>0.27439999999999998</v>
      </c>
      <c r="AG78" s="1">
        <v>0.54320000000000002</v>
      </c>
      <c r="AH78" s="1">
        <v>1.355</v>
      </c>
      <c r="AI78" s="1">
        <v>1.0860000000000001</v>
      </c>
      <c r="AJ78" s="17" t="s">
        <v>154</v>
      </c>
      <c r="AK78" s="1">
        <f t="shared" si="31"/>
        <v>0</v>
      </c>
      <c r="AL78" s="1">
        <f t="shared" si="32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125</v>
      </c>
      <c r="B79" s="1" t="s">
        <v>38</v>
      </c>
      <c r="C79" s="1">
        <v>9.3480000000000008</v>
      </c>
      <c r="D79" s="1"/>
      <c r="E79" s="1">
        <v>4.0469999999999997</v>
      </c>
      <c r="F79" s="1">
        <v>3.984</v>
      </c>
      <c r="G79" s="8">
        <v>1</v>
      </c>
      <c r="H79" s="1">
        <v>55</v>
      </c>
      <c r="I79" s="1" t="s">
        <v>39</v>
      </c>
      <c r="J79" s="1"/>
      <c r="K79" s="1">
        <v>3.9</v>
      </c>
      <c r="L79" s="1">
        <f t="shared" si="24"/>
        <v>0.1469999999999998</v>
      </c>
      <c r="M79" s="1">
        <f t="shared" si="25"/>
        <v>4.0469999999999997</v>
      </c>
      <c r="N79" s="1"/>
      <c r="O79" s="1">
        <f>IFERROR(VLOOKUP(A79,[1]Sheet!$A:$D,4,0),0)</f>
        <v>0</v>
      </c>
      <c r="P79" s="1">
        <v>0</v>
      </c>
      <c r="Q79" s="1">
        <f t="shared" si="26"/>
        <v>0.8093999999999999</v>
      </c>
      <c r="R79" s="5">
        <f t="shared" ref="R79" si="35">10*Q79-P79-F79</f>
        <v>4.1099999999999994</v>
      </c>
      <c r="S79" s="5">
        <f t="shared" si="28"/>
        <v>4.1099999999999994</v>
      </c>
      <c r="T79" s="5">
        <f t="shared" si="29"/>
        <v>4.1099999999999994</v>
      </c>
      <c r="U79" s="5"/>
      <c r="V79" s="5"/>
      <c r="W79" s="1"/>
      <c r="X79" s="1">
        <f t="shared" si="30"/>
        <v>10</v>
      </c>
      <c r="Y79" s="1">
        <f t="shared" si="27"/>
        <v>4.9221645663454421</v>
      </c>
      <c r="Z79" s="1">
        <v>0.26840000000000003</v>
      </c>
      <c r="AA79" s="1">
        <v>0.26840000000000003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0.26379999999999998</v>
      </c>
      <c r="AH79" s="1">
        <v>0.26379999999999998</v>
      </c>
      <c r="AI79" s="1">
        <v>0.26700000000000002</v>
      </c>
      <c r="AJ79" s="10" t="s">
        <v>158</v>
      </c>
      <c r="AK79" s="1">
        <f t="shared" si="31"/>
        <v>4</v>
      </c>
      <c r="AL79" s="1">
        <f t="shared" si="32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126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24"/>
        <v>0</v>
      </c>
      <c r="M80" s="14">
        <f t="shared" si="25"/>
        <v>0</v>
      </c>
      <c r="N80" s="14"/>
      <c r="O80" s="14">
        <f>IFERROR(VLOOKUP(A80,[1]Sheet!$A:$D,4,0),0)</f>
        <v>0</v>
      </c>
      <c r="P80" s="14">
        <v>0</v>
      </c>
      <c r="Q80" s="14">
        <f t="shared" si="26"/>
        <v>0</v>
      </c>
      <c r="R80" s="16"/>
      <c r="S80" s="5">
        <f t="shared" si="28"/>
        <v>0</v>
      </c>
      <c r="T80" s="5">
        <f t="shared" si="29"/>
        <v>0</v>
      </c>
      <c r="U80" s="5"/>
      <c r="V80" s="16"/>
      <c r="W80" s="14"/>
      <c r="X80" s="1" t="e">
        <f t="shared" si="30"/>
        <v>#DIV/0!</v>
      </c>
      <c r="Y80" s="14" t="e">
        <f t="shared" si="27"/>
        <v>#DIV/0!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 t="s">
        <v>127</v>
      </c>
      <c r="AK80" s="1">
        <f t="shared" si="31"/>
        <v>0</v>
      </c>
      <c r="AL80" s="1">
        <f t="shared" si="32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128</v>
      </c>
      <c r="B81" s="1" t="s">
        <v>38</v>
      </c>
      <c r="C81" s="1">
        <v>35.92</v>
      </c>
      <c r="D81" s="1">
        <v>72.331999999999994</v>
      </c>
      <c r="E81" s="1"/>
      <c r="F81" s="1">
        <v>108.252</v>
      </c>
      <c r="G81" s="8">
        <v>1</v>
      </c>
      <c r="H81" s="1">
        <v>60</v>
      </c>
      <c r="I81" s="1" t="s">
        <v>39</v>
      </c>
      <c r="J81" s="1"/>
      <c r="K81" s="1"/>
      <c r="L81" s="1">
        <f t="shared" si="24"/>
        <v>0</v>
      </c>
      <c r="M81" s="1">
        <f t="shared" si="25"/>
        <v>0</v>
      </c>
      <c r="N81" s="1"/>
      <c r="O81" s="1">
        <f>IFERROR(VLOOKUP(A81,[1]Sheet!$A:$D,4,0),0)</f>
        <v>0</v>
      </c>
      <c r="P81" s="1">
        <v>0</v>
      </c>
      <c r="Q81" s="1">
        <f t="shared" si="26"/>
        <v>0</v>
      </c>
      <c r="R81" s="5"/>
      <c r="S81" s="5">
        <f t="shared" si="28"/>
        <v>0</v>
      </c>
      <c r="T81" s="5">
        <f t="shared" si="29"/>
        <v>0</v>
      </c>
      <c r="U81" s="5"/>
      <c r="V81" s="5"/>
      <c r="W81" s="1"/>
      <c r="X81" s="1" t="e">
        <f t="shared" si="30"/>
        <v>#DIV/0!</v>
      </c>
      <c r="Y81" s="1" t="e">
        <f t="shared" si="27"/>
        <v>#DIV/0!</v>
      </c>
      <c r="Z81" s="1">
        <v>7.3477999999999994</v>
      </c>
      <c r="AA81" s="1">
        <v>9.7721999999999998</v>
      </c>
      <c r="AB81" s="1">
        <v>2.4243999999999999</v>
      </c>
      <c r="AC81" s="1">
        <v>0</v>
      </c>
      <c r="AD81" s="1">
        <v>7.2619999999999996</v>
      </c>
      <c r="AE81" s="1">
        <v>7.2619999999999996</v>
      </c>
      <c r="AF81" s="1">
        <v>2.3837999999999999</v>
      </c>
      <c r="AG81" s="1">
        <v>2.3837999999999999</v>
      </c>
      <c r="AH81" s="1">
        <v>2.5122</v>
      </c>
      <c r="AI81" s="1">
        <v>4.9159999999999986</v>
      </c>
      <c r="AJ81" s="26" t="s">
        <v>130</v>
      </c>
      <c r="AK81" s="1">
        <f t="shared" si="31"/>
        <v>0</v>
      </c>
      <c r="AL81" s="1">
        <f t="shared" si="32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129</v>
      </c>
      <c r="B82" s="1" t="s">
        <v>44</v>
      </c>
      <c r="C82" s="1">
        <v>24</v>
      </c>
      <c r="D82" s="1"/>
      <c r="E82" s="1">
        <v>8</v>
      </c>
      <c r="F82" s="1">
        <v>3</v>
      </c>
      <c r="G82" s="8">
        <v>0.3</v>
      </c>
      <c r="H82" s="1">
        <v>40</v>
      </c>
      <c r="I82" s="1" t="s">
        <v>39</v>
      </c>
      <c r="J82" s="1"/>
      <c r="K82" s="1">
        <v>8</v>
      </c>
      <c r="L82" s="1">
        <f t="shared" si="24"/>
        <v>0</v>
      </c>
      <c r="M82" s="1">
        <f t="shared" si="25"/>
        <v>8</v>
      </c>
      <c r="N82" s="1"/>
      <c r="O82" s="1">
        <f>IFERROR(VLOOKUP(A82,[1]Sheet!$A:$D,4,0),0)</f>
        <v>0</v>
      </c>
      <c r="P82" s="1">
        <v>0</v>
      </c>
      <c r="Q82" s="1">
        <f t="shared" si="26"/>
        <v>1.6</v>
      </c>
      <c r="R82" s="5">
        <f>8*Q82-P82-F82</f>
        <v>9.8000000000000007</v>
      </c>
      <c r="S82" s="5">
        <f t="shared" si="28"/>
        <v>9.8000000000000007</v>
      </c>
      <c r="T82" s="5">
        <f t="shared" si="29"/>
        <v>9.8000000000000007</v>
      </c>
      <c r="U82" s="5"/>
      <c r="V82" s="5"/>
      <c r="W82" s="1"/>
      <c r="X82" s="1">
        <f t="shared" si="30"/>
        <v>8</v>
      </c>
      <c r="Y82" s="1">
        <f t="shared" si="27"/>
        <v>1.875</v>
      </c>
      <c r="Z82" s="1">
        <v>0.6</v>
      </c>
      <c r="AA82" s="1">
        <v>0</v>
      </c>
      <c r="AB82" s="1">
        <v>1.6</v>
      </c>
      <c r="AC82" s="1">
        <v>1.6</v>
      </c>
      <c r="AD82" s="1">
        <v>1.8</v>
      </c>
      <c r="AE82" s="1">
        <v>1.8</v>
      </c>
      <c r="AF82" s="1">
        <v>1.4</v>
      </c>
      <c r="AG82" s="1">
        <v>2.4</v>
      </c>
      <c r="AH82" s="1">
        <v>2</v>
      </c>
      <c r="AI82" s="1">
        <v>1.2</v>
      </c>
      <c r="AJ82" s="1" t="s">
        <v>130</v>
      </c>
      <c r="AK82" s="1">
        <f t="shared" si="31"/>
        <v>3</v>
      </c>
      <c r="AL82" s="1">
        <f t="shared" si="32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131</v>
      </c>
      <c r="B83" s="1" t="s">
        <v>44</v>
      </c>
      <c r="C83" s="1">
        <v>19</v>
      </c>
      <c r="D83" s="1"/>
      <c r="E83" s="1">
        <v>5</v>
      </c>
      <c r="F83" s="1">
        <v>14</v>
      </c>
      <c r="G83" s="8">
        <v>0.3</v>
      </c>
      <c r="H83" s="1">
        <v>40</v>
      </c>
      <c r="I83" s="1" t="s">
        <v>39</v>
      </c>
      <c r="J83" s="1"/>
      <c r="K83" s="1">
        <v>7</v>
      </c>
      <c r="L83" s="1">
        <f t="shared" si="24"/>
        <v>-2</v>
      </c>
      <c r="M83" s="1">
        <f t="shared" si="25"/>
        <v>5</v>
      </c>
      <c r="N83" s="1"/>
      <c r="O83" s="1">
        <f>IFERROR(VLOOKUP(A83,[1]Sheet!$A:$D,4,0),0)</f>
        <v>0</v>
      </c>
      <c r="P83" s="1">
        <v>0</v>
      </c>
      <c r="Q83" s="1">
        <f t="shared" si="26"/>
        <v>1</v>
      </c>
      <c r="R83" s="5"/>
      <c r="S83" s="5">
        <f t="shared" si="28"/>
        <v>0</v>
      </c>
      <c r="T83" s="5">
        <f t="shared" si="29"/>
        <v>0</v>
      </c>
      <c r="U83" s="5"/>
      <c r="V83" s="5"/>
      <c r="W83" s="1"/>
      <c r="X83" s="1">
        <f t="shared" si="30"/>
        <v>14</v>
      </c>
      <c r="Y83" s="1">
        <f t="shared" si="27"/>
        <v>14</v>
      </c>
      <c r="Z83" s="1">
        <v>0.8</v>
      </c>
      <c r="AA83" s="1">
        <v>0.8</v>
      </c>
      <c r="AB83" s="1">
        <v>0.8</v>
      </c>
      <c r="AC83" s="1">
        <v>1.4</v>
      </c>
      <c r="AD83" s="1">
        <v>2.2000000000000002</v>
      </c>
      <c r="AE83" s="1">
        <v>1.8</v>
      </c>
      <c r="AF83" s="1">
        <v>1</v>
      </c>
      <c r="AG83" s="1">
        <v>2.2000000000000002</v>
      </c>
      <c r="AH83" s="1">
        <v>2.4</v>
      </c>
      <c r="AI83" s="1">
        <v>1.4</v>
      </c>
      <c r="AJ83" s="17" t="s">
        <v>155</v>
      </c>
      <c r="AK83" s="1">
        <f t="shared" si="31"/>
        <v>0</v>
      </c>
      <c r="AL83" s="1">
        <f t="shared" si="32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132</v>
      </c>
      <c r="B84" s="1" t="s">
        <v>44</v>
      </c>
      <c r="C84" s="1">
        <v>59</v>
      </c>
      <c r="D84" s="1">
        <v>190</v>
      </c>
      <c r="E84" s="1">
        <v>83</v>
      </c>
      <c r="F84" s="1">
        <v>117</v>
      </c>
      <c r="G84" s="8">
        <v>0.3</v>
      </c>
      <c r="H84" s="1">
        <v>40</v>
      </c>
      <c r="I84" s="1" t="s">
        <v>39</v>
      </c>
      <c r="J84" s="1"/>
      <c r="K84" s="1">
        <v>87</v>
      </c>
      <c r="L84" s="1">
        <f t="shared" si="24"/>
        <v>-4</v>
      </c>
      <c r="M84" s="1">
        <f t="shared" si="25"/>
        <v>83</v>
      </c>
      <c r="N84" s="1"/>
      <c r="O84" s="1">
        <f>IFERROR(VLOOKUP(A84,[1]Sheet!$A:$D,4,0),0)</f>
        <v>0</v>
      </c>
      <c r="P84" s="1">
        <v>31.800000000000011</v>
      </c>
      <c r="Q84" s="1">
        <f t="shared" si="26"/>
        <v>16.600000000000001</v>
      </c>
      <c r="R84" s="5">
        <f t="shared" ref="R84:R89" si="36">10*Q84-P84-F84</f>
        <v>17.199999999999989</v>
      </c>
      <c r="S84" s="5">
        <f t="shared" si="28"/>
        <v>17.199999999999989</v>
      </c>
      <c r="T84" s="5">
        <f t="shared" si="29"/>
        <v>17.199999999999989</v>
      </c>
      <c r="U84" s="5"/>
      <c r="V84" s="5"/>
      <c r="W84" s="1"/>
      <c r="X84" s="1">
        <f t="shared" si="30"/>
        <v>10</v>
      </c>
      <c r="Y84" s="1">
        <f t="shared" si="27"/>
        <v>8.9638554216867465</v>
      </c>
      <c r="Z84" s="1">
        <v>19.8</v>
      </c>
      <c r="AA84" s="1">
        <v>20.2</v>
      </c>
      <c r="AB84" s="1">
        <v>15.2</v>
      </c>
      <c r="AC84" s="1">
        <v>14.8</v>
      </c>
      <c r="AD84" s="1">
        <v>18.600000000000001</v>
      </c>
      <c r="AE84" s="1">
        <v>17.600000000000001</v>
      </c>
      <c r="AF84" s="1">
        <v>14.2</v>
      </c>
      <c r="AG84" s="1">
        <v>13.8</v>
      </c>
      <c r="AH84" s="1">
        <v>13.6</v>
      </c>
      <c r="AI84" s="1">
        <v>15.8</v>
      </c>
      <c r="AJ84" s="1"/>
      <c r="AK84" s="1">
        <f t="shared" si="31"/>
        <v>5</v>
      </c>
      <c r="AL84" s="1">
        <f t="shared" si="32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133</v>
      </c>
      <c r="B85" s="1" t="s">
        <v>44</v>
      </c>
      <c r="C85" s="1">
        <v>57</v>
      </c>
      <c r="D85" s="1"/>
      <c r="E85" s="1">
        <v>1</v>
      </c>
      <c r="F85" s="1">
        <v>55</v>
      </c>
      <c r="G85" s="8">
        <v>0.05</v>
      </c>
      <c r="H85" s="1">
        <v>120</v>
      </c>
      <c r="I85" s="1" t="s">
        <v>39</v>
      </c>
      <c r="J85" s="1"/>
      <c r="K85" s="1">
        <v>1</v>
      </c>
      <c r="L85" s="1">
        <f t="shared" si="24"/>
        <v>0</v>
      </c>
      <c r="M85" s="1">
        <f t="shared" si="25"/>
        <v>1</v>
      </c>
      <c r="N85" s="1"/>
      <c r="O85" s="1">
        <f>IFERROR(VLOOKUP(A85,[1]Sheet!$A:$D,4,0),0)</f>
        <v>0</v>
      </c>
      <c r="P85" s="1">
        <v>0</v>
      </c>
      <c r="Q85" s="1">
        <f t="shared" si="26"/>
        <v>0.2</v>
      </c>
      <c r="R85" s="5"/>
      <c r="S85" s="5">
        <f t="shared" si="28"/>
        <v>0</v>
      </c>
      <c r="T85" s="5">
        <f t="shared" si="29"/>
        <v>0</v>
      </c>
      <c r="U85" s="5"/>
      <c r="V85" s="5"/>
      <c r="W85" s="1"/>
      <c r="X85" s="1">
        <f t="shared" si="30"/>
        <v>275</v>
      </c>
      <c r="Y85" s="1">
        <f t="shared" si="27"/>
        <v>275</v>
      </c>
      <c r="Z85" s="1">
        <v>0</v>
      </c>
      <c r="AA85" s="1">
        <v>0</v>
      </c>
      <c r="AB85" s="1">
        <v>1.6</v>
      </c>
      <c r="AC85" s="1">
        <v>1.6</v>
      </c>
      <c r="AD85" s="1">
        <v>0.4</v>
      </c>
      <c r="AE85" s="1">
        <v>0.4</v>
      </c>
      <c r="AF85" s="1">
        <v>0</v>
      </c>
      <c r="AG85" s="1">
        <v>0</v>
      </c>
      <c r="AH85" s="1">
        <v>0.4</v>
      </c>
      <c r="AI85" s="1">
        <v>0.4</v>
      </c>
      <c r="AJ85" s="26" t="s">
        <v>130</v>
      </c>
      <c r="AK85" s="1">
        <f t="shared" si="31"/>
        <v>0</v>
      </c>
      <c r="AL85" s="1">
        <f t="shared" si="32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9" t="s">
        <v>134</v>
      </c>
      <c r="B86" s="19" t="s">
        <v>38</v>
      </c>
      <c r="C86" s="19">
        <v>4884.2520000000004</v>
      </c>
      <c r="D86" s="19">
        <v>5108.9030000000002</v>
      </c>
      <c r="E86" s="19">
        <v>5142.1419999999998</v>
      </c>
      <c r="F86" s="19">
        <v>4385.8559999999998</v>
      </c>
      <c r="G86" s="20">
        <v>1</v>
      </c>
      <c r="H86" s="19">
        <v>40</v>
      </c>
      <c r="I86" s="19" t="s">
        <v>39</v>
      </c>
      <c r="J86" s="19"/>
      <c r="K86" s="19">
        <v>5010.7529999999997</v>
      </c>
      <c r="L86" s="19">
        <f t="shared" si="24"/>
        <v>131.38900000000012</v>
      </c>
      <c r="M86" s="19">
        <f t="shared" si="25"/>
        <v>5063.26</v>
      </c>
      <c r="N86" s="19">
        <v>78.882000000000005</v>
      </c>
      <c r="O86" s="19">
        <f>IFERROR(VLOOKUP(A86,[1]Sheet!$A:$D,4,0),0)</f>
        <v>0</v>
      </c>
      <c r="P86" s="19">
        <v>828.42880000000059</v>
      </c>
      <c r="Q86" s="19">
        <f t="shared" si="26"/>
        <v>1012.652</v>
      </c>
      <c r="R86" s="21">
        <f>11*Q86-P86-F86</f>
        <v>5924.887200000001</v>
      </c>
      <c r="S86" s="5">
        <f t="shared" si="28"/>
        <v>5924.887200000001</v>
      </c>
      <c r="T86" s="5">
        <f t="shared" si="29"/>
        <v>2924.887200000001</v>
      </c>
      <c r="U86" s="5">
        <v>3000</v>
      </c>
      <c r="V86" s="21"/>
      <c r="W86" s="19"/>
      <c r="X86" s="1">
        <f t="shared" si="30"/>
        <v>11.000000000000002</v>
      </c>
      <c r="Y86" s="19">
        <f t="shared" si="27"/>
        <v>5.1491379071981296</v>
      </c>
      <c r="Z86" s="19">
        <v>878.23780000000011</v>
      </c>
      <c r="AA86" s="19">
        <v>956.17820000000006</v>
      </c>
      <c r="AB86" s="19">
        <v>972.19380000000001</v>
      </c>
      <c r="AC86" s="19">
        <v>966.11059999999998</v>
      </c>
      <c r="AD86" s="19">
        <v>760.26580000000001</v>
      </c>
      <c r="AE86" s="19">
        <v>779.92160000000001</v>
      </c>
      <c r="AF86" s="19">
        <v>870.62840000000017</v>
      </c>
      <c r="AG86" s="19">
        <v>836.98659999999995</v>
      </c>
      <c r="AH86" s="19">
        <v>912.38599999999985</v>
      </c>
      <c r="AI86" s="19">
        <v>904.21960000000001</v>
      </c>
      <c r="AJ86" s="19" t="s">
        <v>148</v>
      </c>
      <c r="AK86" s="1">
        <f t="shared" si="31"/>
        <v>2925</v>
      </c>
      <c r="AL86" s="1">
        <f t="shared" si="32"/>
        <v>3000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135</v>
      </c>
      <c r="B87" s="1" t="s">
        <v>38</v>
      </c>
      <c r="C87" s="1">
        <v>13.641</v>
      </c>
      <c r="D87" s="1">
        <v>10.817</v>
      </c>
      <c r="E87" s="1">
        <v>16.11</v>
      </c>
      <c r="F87" s="1">
        <v>8.3480000000000008</v>
      </c>
      <c r="G87" s="8">
        <v>1</v>
      </c>
      <c r="H87" s="1">
        <v>60</v>
      </c>
      <c r="I87" s="1" t="s">
        <v>39</v>
      </c>
      <c r="J87" s="1"/>
      <c r="K87" s="1">
        <v>18</v>
      </c>
      <c r="L87" s="1">
        <f t="shared" si="24"/>
        <v>-1.8900000000000006</v>
      </c>
      <c r="M87" s="1">
        <f t="shared" si="25"/>
        <v>16.11</v>
      </c>
      <c r="N87" s="1"/>
      <c r="O87" s="1">
        <f>IFERROR(VLOOKUP(A87,[1]Sheet!$A:$D,4,0),0)</f>
        <v>0</v>
      </c>
      <c r="P87" s="1">
        <v>0</v>
      </c>
      <c r="Q87" s="1">
        <f t="shared" si="26"/>
        <v>3.222</v>
      </c>
      <c r="R87" s="5">
        <f>9*Q87-P87-F87</f>
        <v>20.65</v>
      </c>
      <c r="S87" s="5">
        <f t="shared" si="28"/>
        <v>20.65</v>
      </c>
      <c r="T87" s="5">
        <f t="shared" si="29"/>
        <v>20.65</v>
      </c>
      <c r="U87" s="5"/>
      <c r="V87" s="5"/>
      <c r="W87" s="1"/>
      <c r="X87" s="1">
        <f t="shared" si="30"/>
        <v>9</v>
      </c>
      <c r="Y87" s="1">
        <f t="shared" si="27"/>
        <v>2.5909373060211052</v>
      </c>
      <c r="Z87" s="1">
        <v>1.581</v>
      </c>
      <c r="AA87" s="1">
        <v>1.581</v>
      </c>
      <c r="AB87" s="1">
        <v>0</v>
      </c>
      <c r="AC87" s="1">
        <v>0</v>
      </c>
      <c r="AD87" s="1">
        <v>0.2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 t="s">
        <v>136</v>
      </c>
      <c r="AK87" s="1">
        <f t="shared" si="31"/>
        <v>21</v>
      </c>
      <c r="AL87" s="1">
        <f t="shared" si="32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137</v>
      </c>
      <c r="B88" s="1" t="s">
        <v>44</v>
      </c>
      <c r="C88" s="1">
        <v>185</v>
      </c>
      <c r="D88" s="1">
        <v>214</v>
      </c>
      <c r="E88" s="1">
        <v>249</v>
      </c>
      <c r="F88" s="1">
        <v>75</v>
      </c>
      <c r="G88" s="8">
        <v>0.3</v>
      </c>
      <c r="H88" s="1">
        <v>40</v>
      </c>
      <c r="I88" s="1" t="s">
        <v>39</v>
      </c>
      <c r="J88" s="1"/>
      <c r="K88" s="1">
        <v>257</v>
      </c>
      <c r="L88" s="1">
        <f t="shared" si="24"/>
        <v>-8</v>
      </c>
      <c r="M88" s="1">
        <f t="shared" si="25"/>
        <v>249</v>
      </c>
      <c r="N88" s="1"/>
      <c r="O88" s="1">
        <f>IFERROR(VLOOKUP(A88,[1]Sheet!$A:$D,4,0),0)</f>
        <v>0</v>
      </c>
      <c r="P88" s="1">
        <v>108.2</v>
      </c>
      <c r="Q88" s="1">
        <f t="shared" si="26"/>
        <v>49.8</v>
      </c>
      <c r="R88" s="5">
        <f t="shared" si="36"/>
        <v>314.8</v>
      </c>
      <c r="S88" s="5">
        <f t="shared" si="28"/>
        <v>314.8</v>
      </c>
      <c r="T88" s="5">
        <f t="shared" si="29"/>
        <v>314.8</v>
      </c>
      <c r="U88" s="5"/>
      <c r="V88" s="5"/>
      <c r="W88" s="1"/>
      <c r="X88" s="1">
        <f t="shared" si="30"/>
        <v>10</v>
      </c>
      <c r="Y88" s="1">
        <f t="shared" si="27"/>
        <v>3.678714859437751</v>
      </c>
      <c r="Z88" s="1">
        <v>36.200000000000003</v>
      </c>
      <c r="AA88" s="1">
        <v>33.4</v>
      </c>
      <c r="AB88" s="1">
        <v>33</v>
      </c>
      <c r="AC88" s="1">
        <v>34.200000000000003</v>
      </c>
      <c r="AD88" s="1">
        <v>39.200000000000003</v>
      </c>
      <c r="AE88" s="1">
        <v>36.6</v>
      </c>
      <c r="AF88" s="1">
        <v>33.6</v>
      </c>
      <c r="AG88" s="1">
        <v>32.799999999999997</v>
      </c>
      <c r="AH88" s="1">
        <v>31.8</v>
      </c>
      <c r="AI88" s="1">
        <v>33.799999999999997</v>
      </c>
      <c r="AJ88" s="1"/>
      <c r="AK88" s="1">
        <f t="shared" si="31"/>
        <v>94</v>
      </c>
      <c r="AL88" s="1">
        <f t="shared" si="32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138</v>
      </c>
      <c r="B89" s="1" t="s">
        <v>44</v>
      </c>
      <c r="C89" s="1">
        <v>89</v>
      </c>
      <c r="D89" s="1">
        <v>213</v>
      </c>
      <c r="E89" s="1">
        <v>106</v>
      </c>
      <c r="F89" s="1">
        <v>101</v>
      </c>
      <c r="G89" s="8">
        <v>0.3</v>
      </c>
      <c r="H89" s="1">
        <v>40</v>
      </c>
      <c r="I89" s="1" t="s">
        <v>39</v>
      </c>
      <c r="J89" s="1"/>
      <c r="K89" s="1">
        <v>113</v>
      </c>
      <c r="L89" s="1">
        <f t="shared" si="24"/>
        <v>-7</v>
      </c>
      <c r="M89" s="1">
        <f t="shared" si="25"/>
        <v>106</v>
      </c>
      <c r="N89" s="1"/>
      <c r="O89" s="1">
        <f>IFERROR(VLOOKUP(A89,[1]Sheet!$A:$D,4,0),0)</f>
        <v>0</v>
      </c>
      <c r="P89" s="1">
        <v>29.600000000000019</v>
      </c>
      <c r="Q89" s="1">
        <f t="shared" si="26"/>
        <v>21.2</v>
      </c>
      <c r="R89" s="5">
        <f t="shared" si="36"/>
        <v>81.399999999999977</v>
      </c>
      <c r="S89" s="5">
        <f t="shared" si="28"/>
        <v>81.399999999999977</v>
      </c>
      <c r="T89" s="5">
        <f t="shared" si="29"/>
        <v>81.399999999999977</v>
      </c>
      <c r="U89" s="5"/>
      <c r="V89" s="5"/>
      <c r="W89" s="1"/>
      <c r="X89" s="1">
        <f t="shared" si="30"/>
        <v>10</v>
      </c>
      <c r="Y89" s="1">
        <f t="shared" si="27"/>
        <v>6.1603773584905674</v>
      </c>
      <c r="Z89" s="1">
        <v>20.6</v>
      </c>
      <c r="AA89" s="1">
        <v>21.2</v>
      </c>
      <c r="AB89" s="1">
        <v>20</v>
      </c>
      <c r="AC89" s="1">
        <v>18.399999999999999</v>
      </c>
      <c r="AD89" s="1">
        <v>19.2</v>
      </c>
      <c r="AE89" s="1">
        <v>19.600000000000001</v>
      </c>
      <c r="AF89" s="1">
        <v>21.4</v>
      </c>
      <c r="AG89" s="1">
        <v>22.6</v>
      </c>
      <c r="AH89" s="1">
        <v>22.8</v>
      </c>
      <c r="AI89" s="1">
        <v>24</v>
      </c>
      <c r="AJ89" s="1" t="s">
        <v>139</v>
      </c>
      <c r="AK89" s="1">
        <f t="shared" si="31"/>
        <v>24</v>
      </c>
      <c r="AL89" s="1">
        <f t="shared" si="32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140</v>
      </c>
      <c r="B90" s="1" t="s">
        <v>38</v>
      </c>
      <c r="C90" s="1">
        <v>23.565000000000001</v>
      </c>
      <c r="D90" s="1"/>
      <c r="E90" s="1">
        <v>4.0529999999999999</v>
      </c>
      <c r="F90" s="1">
        <v>19.391999999999999</v>
      </c>
      <c r="G90" s="8">
        <v>1</v>
      </c>
      <c r="H90" s="1">
        <v>45</v>
      </c>
      <c r="I90" s="1" t="s">
        <v>39</v>
      </c>
      <c r="J90" s="1"/>
      <c r="K90" s="1">
        <v>3.9</v>
      </c>
      <c r="L90" s="1">
        <f t="shared" si="24"/>
        <v>0.15300000000000002</v>
      </c>
      <c r="M90" s="1">
        <f t="shared" si="25"/>
        <v>4.0529999999999999</v>
      </c>
      <c r="N90" s="1"/>
      <c r="O90" s="1">
        <f>IFERROR(VLOOKUP(A90,[1]Sheet!$A:$D,4,0),0)</f>
        <v>0</v>
      </c>
      <c r="P90" s="1">
        <v>0</v>
      </c>
      <c r="Q90" s="1">
        <f t="shared" si="26"/>
        <v>0.81059999999999999</v>
      </c>
      <c r="R90" s="5"/>
      <c r="S90" s="5">
        <f t="shared" si="28"/>
        <v>0</v>
      </c>
      <c r="T90" s="5">
        <f t="shared" si="29"/>
        <v>0</v>
      </c>
      <c r="U90" s="5"/>
      <c r="V90" s="5"/>
      <c r="W90" s="1"/>
      <c r="X90" s="1">
        <f t="shared" si="30"/>
        <v>23.923019985196152</v>
      </c>
      <c r="Y90" s="1">
        <f t="shared" si="27"/>
        <v>23.923019985196152</v>
      </c>
      <c r="Z90" s="1">
        <v>1.0646</v>
      </c>
      <c r="AA90" s="1">
        <v>0.80920000000000003</v>
      </c>
      <c r="AB90" s="1">
        <v>0.79180000000000006</v>
      </c>
      <c r="AC90" s="1">
        <v>1.3211999999999999</v>
      </c>
      <c r="AD90" s="1">
        <v>1.8540000000000001</v>
      </c>
      <c r="AE90" s="1">
        <v>1.3246</v>
      </c>
      <c r="AF90" s="1">
        <v>0.79139999999999999</v>
      </c>
      <c r="AG90" s="1">
        <v>1.3008</v>
      </c>
      <c r="AH90" s="1">
        <v>2.1008</v>
      </c>
      <c r="AI90" s="1">
        <v>1.8715999999999999</v>
      </c>
      <c r="AJ90" s="17" t="s">
        <v>156</v>
      </c>
      <c r="AK90" s="1">
        <f t="shared" si="31"/>
        <v>0</v>
      </c>
      <c r="AL90" s="1">
        <f t="shared" si="32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141</v>
      </c>
      <c r="B91" s="1" t="s">
        <v>38</v>
      </c>
      <c r="C91" s="1">
        <v>141.43600000000001</v>
      </c>
      <c r="D91" s="1">
        <v>88.275000000000006</v>
      </c>
      <c r="E91" s="1">
        <v>42.085000000000001</v>
      </c>
      <c r="F91" s="1">
        <v>93.051000000000002</v>
      </c>
      <c r="G91" s="8">
        <v>1</v>
      </c>
      <c r="H91" s="1">
        <v>50</v>
      </c>
      <c r="I91" s="1" t="s">
        <v>39</v>
      </c>
      <c r="J91" s="1"/>
      <c r="K91" s="1">
        <v>52.33</v>
      </c>
      <c r="L91" s="1">
        <f t="shared" si="24"/>
        <v>-10.244999999999997</v>
      </c>
      <c r="M91" s="1">
        <f t="shared" si="25"/>
        <v>42.085000000000001</v>
      </c>
      <c r="N91" s="1"/>
      <c r="O91" s="1">
        <f>IFERROR(VLOOKUP(A91,[1]Sheet!$A:$D,4,0),0)</f>
        <v>0</v>
      </c>
      <c r="P91" s="1">
        <v>0</v>
      </c>
      <c r="Q91" s="1">
        <f t="shared" si="26"/>
        <v>8.4169999999999998</v>
      </c>
      <c r="R91" s="5"/>
      <c r="S91" s="5">
        <f t="shared" si="28"/>
        <v>0</v>
      </c>
      <c r="T91" s="5">
        <f t="shared" si="29"/>
        <v>0</v>
      </c>
      <c r="U91" s="5"/>
      <c r="V91" s="5"/>
      <c r="W91" s="1"/>
      <c r="X91" s="1">
        <f t="shared" si="30"/>
        <v>11.055126529642392</v>
      </c>
      <c r="Y91" s="1">
        <f t="shared" si="27"/>
        <v>11.055126529642392</v>
      </c>
      <c r="Z91" s="1">
        <v>10.3742</v>
      </c>
      <c r="AA91" s="1">
        <v>7.6686000000000014</v>
      </c>
      <c r="AB91" s="1">
        <v>15.5464</v>
      </c>
      <c r="AC91" s="1">
        <v>16.6416</v>
      </c>
      <c r="AD91" s="1">
        <v>12.266400000000001</v>
      </c>
      <c r="AE91" s="1">
        <v>11.7498</v>
      </c>
      <c r="AF91" s="1">
        <v>11.598599999999999</v>
      </c>
      <c r="AG91" s="1">
        <v>13.3978</v>
      </c>
      <c r="AH91" s="1">
        <v>9.9426000000000005</v>
      </c>
      <c r="AI91" s="1">
        <v>8.319799999999999</v>
      </c>
      <c r="AJ91" s="25" t="s">
        <v>142</v>
      </c>
      <c r="AK91" s="1">
        <f t="shared" si="31"/>
        <v>0</v>
      </c>
      <c r="AL91" s="1">
        <f t="shared" si="32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143</v>
      </c>
      <c r="B92" s="1" t="s">
        <v>44</v>
      </c>
      <c r="C92" s="1">
        <v>8</v>
      </c>
      <c r="D92" s="1">
        <v>12</v>
      </c>
      <c r="E92" s="1">
        <v>4</v>
      </c>
      <c r="F92" s="1">
        <v>10</v>
      </c>
      <c r="G92" s="8">
        <v>0.33</v>
      </c>
      <c r="H92" s="1">
        <v>40</v>
      </c>
      <c r="I92" s="1" t="s">
        <v>39</v>
      </c>
      <c r="J92" s="1"/>
      <c r="K92" s="1">
        <v>4</v>
      </c>
      <c r="L92" s="1">
        <f t="shared" si="24"/>
        <v>0</v>
      </c>
      <c r="M92" s="1">
        <f t="shared" si="25"/>
        <v>4</v>
      </c>
      <c r="N92" s="1"/>
      <c r="O92" s="1">
        <f>IFERROR(VLOOKUP(A92,[1]Sheet!$A:$D,4,0),0)</f>
        <v>0</v>
      </c>
      <c r="P92" s="1">
        <v>12</v>
      </c>
      <c r="Q92" s="1">
        <f t="shared" si="26"/>
        <v>0.8</v>
      </c>
      <c r="R92" s="5"/>
      <c r="S92" s="5">
        <f t="shared" si="28"/>
        <v>0</v>
      </c>
      <c r="T92" s="5">
        <f t="shared" si="29"/>
        <v>0</v>
      </c>
      <c r="U92" s="5"/>
      <c r="V92" s="5"/>
      <c r="W92" s="1"/>
      <c r="X92" s="1">
        <f t="shared" si="30"/>
        <v>27.5</v>
      </c>
      <c r="Y92" s="1">
        <f t="shared" si="27"/>
        <v>27.5</v>
      </c>
      <c r="Z92" s="1">
        <v>1.8</v>
      </c>
      <c r="AA92" s="1">
        <v>1.4</v>
      </c>
      <c r="AB92" s="1">
        <v>1.4</v>
      </c>
      <c r="AC92" s="1">
        <v>1</v>
      </c>
      <c r="AD92" s="1">
        <v>0</v>
      </c>
      <c r="AE92" s="1">
        <v>0.2</v>
      </c>
      <c r="AF92" s="1">
        <v>0.2</v>
      </c>
      <c r="AG92" s="1">
        <v>0.2</v>
      </c>
      <c r="AH92" s="1">
        <v>0.4</v>
      </c>
      <c r="AI92" s="1">
        <v>0.4</v>
      </c>
      <c r="AJ92" s="1"/>
      <c r="AK92" s="1">
        <f t="shared" si="31"/>
        <v>0</v>
      </c>
      <c r="AL92" s="1">
        <f t="shared" si="32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144</v>
      </c>
      <c r="B93" s="1" t="s">
        <v>44</v>
      </c>
      <c r="C93" s="1">
        <v>28</v>
      </c>
      <c r="D93" s="1">
        <v>14</v>
      </c>
      <c r="E93" s="1">
        <v>4</v>
      </c>
      <c r="F93" s="1">
        <v>25</v>
      </c>
      <c r="G93" s="8">
        <v>0.3</v>
      </c>
      <c r="H93" s="1">
        <v>40</v>
      </c>
      <c r="I93" s="1" t="s">
        <v>39</v>
      </c>
      <c r="J93" s="1"/>
      <c r="K93" s="1">
        <v>4</v>
      </c>
      <c r="L93" s="1">
        <f t="shared" si="24"/>
        <v>0</v>
      </c>
      <c r="M93" s="1">
        <f t="shared" si="25"/>
        <v>4</v>
      </c>
      <c r="N93" s="1"/>
      <c r="O93" s="1">
        <f>IFERROR(VLOOKUP(A93,[1]Sheet!$A:$D,4,0),0)</f>
        <v>0</v>
      </c>
      <c r="P93" s="1">
        <v>0</v>
      </c>
      <c r="Q93" s="1">
        <f t="shared" si="26"/>
        <v>0.8</v>
      </c>
      <c r="R93" s="5"/>
      <c r="S93" s="5">
        <f t="shared" si="28"/>
        <v>0</v>
      </c>
      <c r="T93" s="5">
        <f t="shared" si="29"/>
        <v>0</v>
      </c>
      <c r="U93" s="5"/>
      <c r="V93" s="5"/>
      <c r="W93" s="1"/>
      <c r="X93" s="1">
        <f t="shared" si="30"/>
        <v>31.25</v>
      </c>
      <c r="Y93" s="1">
        <f t="shared" si="27"/>
        <v>31.25</v>
      </c>
      <c r="Z93" s="1">
        <v>1.6</v>
      </c>
      <c r="AA93" s="1">
        <v>1.8</v>
      </c>
      <c r="AB93" s="1">
        <v>0.6</v>
      </c>
      <c r="AC93" s="1">
        <v>2</v>
      </c>
      <c r="AD93" s="1">
        <v>3.4</v>
      </c>
      <c r="AE93" s="1">
        <v>1.8</v>
      </c>
      <c r="AF93" s="1">
        <v>1.8</v>
      </c>
      <c r="AG93" s="1">
        <v>2</v>
      </c>
      <c r="AH93" s="1">
        <v>1.6</v>
      </c>
      <c r="AI93" s="1">
        <v>1.4</v>
      </c>
      <c r="AJ93" s="25" t="s">
        <v>142</v>
      </c>
      <c r="AK93" s="1">
        <f t="shared" si="31"/>
        <v>0</v>
      </c>
      <c r="AL93" s="1">
        <f t="shared" si="32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145</v>
      </c>
      <c r="B94" s="1" t="s">
        <v>44</v>
      </c>
      <c r="C94" s="1">
        <v>59</v>
      </c>
      <c r="D94" s="1">
        <v>30</v>
      </c>
      <c r="E94" s="1">
        <v>1</v>
      </c>
      <c r="F94" s="1">
        <v>59</v>
      </c>
      <c r="G94" s="8">
        <v>0.12</v>
      </c>
      <c r="H94" s="1">
        <v>45</v>
      </c>
      <c r="I94" s="1" t="s">
        <v>39</v>
      </c>
      <c r="J94" s="1"/>
      <c r="K94" s="1">
        <v>1</v>
      </c>
      <c r="L94" s="1">
        <f t="shared" si="24"/>
        <v>0</v>
      </c>
      <c r="M94" s="1">
        <f t="shared" si="25"/>
        <v>1</v>
      </c>
      <c r="N94" s="1"/>
      <c r="O94" s="1">
        <f>IFERROR(VLOOKUP(A94,[1]Sheet!$A:$D,4,0),0)</f>
        <v>0</v>
      </c>
      <c r="P94" s="1">
        <v>0</v>
      </c>
      <c r="Q94" s="1">
        <f t="shared" si="26"/>
        <v>0.2</v>
      </c>
      <c r="R94" s="5"/>
      <c r="S94" s="5">
        <f t="shared" si="28"/>
        <v>0</v>
      </c>
      <c r="T94" s="5">
        <f t="shared" si="29"/>
        <v>0</v>
      </c>
      <c r="U94" s="5"/>
      <c r="V94" s="5"/>
      <c r="W94" s="1"/>
      <c r="X94" s="1">
        <f t="shared" si="30"/>
        <v>295</v>
      </c>
      <c r="Y94" s="1">
        <f t="shared" si="27"/>
        <v>295</v>
      </c>
      <c r="Z94" s="1">
        <v>0.8</v>
      </c>
      <c r="AA94" s="1">
        <v>0.8</v>
      </c>
      <c r="AB94" s="1">
        <v>4</v>
      </c>
      <c r="AC94" s="1">
        <v>4.4000000000000004</v>
      </c>
      <c r="AD94" s="1">
        <v>3.6</v>
      </c>
      <c r="AE94" s="1">
        <v>3.2</v>
      </c>
      <c r="AF94" s="1">
        <v>0</v>
      </c>
      <c r="AG94" s="1">
        <v>0</v>
      </c>
      <c r="AH94" s="1">
        <v>1</v>
      </c>
      <c r="AI94" s="1">
        <v>1</v>
      </c>
      <c r="AJ94" s="17" t="s">
        <v>157</v>
      </c>
      <c r="AK94" s="1">
        <f t="shared" si="31"/>
        <v>0</v>
      </c>
      <c r="AL94" s="1">
        <f t="shared" si="32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146</v>
      </c>
      <c r="B95" s="1" t="s">
        <v>38</v>
      </c>
      <c r="C95" s="1">
        <v>22.699000000000002</v>
      </c>
      <c r="D95" s="1"/>
      <c r="E95" s="1"/>
      <c r="F95" s="1">
        <v>22.699000000000002</v>
      </c>
      <c r="G95" s="8">
        <v>1</v>
      </c>
      <c r="H95" s="1">
        <v>180</v>
      </c>
      <c r="I95" s="1" t="s">
        <v>39</v>
      </c>
      <c r="J95" s="1"/>
      <c r="K95" s="1"/>
      <c r="L95" s="1">
        <f t="shared" si="24"/>
        <v>0</v>
      </c>
      <c r="M95" s="1">
        <f t="shared" si="25"/>
        <v>0</v>
      </c>
      <c r="N95" s="1"/>
      <c r="O95" s="1">
        <f>IFERROR(VLOOKUP(A95,[1]Sheet!$A:$D,4,0),0)</f>
        <v>0</v>
      </c>
      <c r="P95" s="1">
        <v>0</v>
      </c>
      <c r="Q95" s="1">
        <f t="shared" si="26"/>
        <v>0</v>
      </c>
      <c r="R95" s="5"/>
      <c r="S95" s="5">
        <f t="shared" si="28"/>
        <v>0</v>
      </c>
      <c r="T95" s="5">
        <f t="shared" si="29"/>
        <v>0</v>
      </c>
      <c r="U95" s="5"/>
      <c r="V95" s="5"/>
      <c r="W95" s="1"/>
      <c r="X95" s="1" t="e">
        <f t="shared" si="30"/>
        <v>#DIV/0!</v>
      </c>
      <c r="Y95" s="1" t="e">
        <f t="shared" si="27"/>
        <v>#DIV/0!</v>
      </c>
      <c r="Z95" s="1">
        <v>7.3800000000000004E-2</v>
      </c>
      <c r="AA95" s="1">
        <v>7.3800000000000004E-2</v>
      </c>
      <c r="AB95" s="1">
        <v>0.15060000000000001</v>
      </c>
      <c r="AC95" s="1">
        <v>0.15060000000000001</v>
      </c>
      <c r="AD95" s="1">
        <v>0.14799999999999999</v>
      </c>
      <c r="AE95" s="1">
        <v>0.14799999999999999</v>
      </c>
      <c r="AF95" s="1">
        <v>0</v>
      </c>
      <c r="AG95" s="1">
        <v>0</v>
      </c>
      <c r="AH95" s="1">
        <v>0.30180000000000001</v>
      </c>
      <c r="AI95" s="1">
        <v>0.30180000000000001</v>
      </c>
      <c r="AJ95" s="17" t="s">
        <v>147</v>
      </c>
      <c r="AK95" s="1">
        <f t="shared" si="31"/>
        <v>0</v>
      </c>
      <c r="AL95" s="1">
        <f t="shared" si="32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K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2025-08-27T13:06:39Z</dcterms:created>
  <dcterms:modified xsi:type="dcterms:W3CDTF">2025-08-28T08:05:22Z</dcterms:modified>
</cp:coreProperties>
</file>