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E5BC831-CD2B-42EA-B62E-5D84F9023C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O51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54" i="1"/>
  <c r="BN54" i="1"/>
  <c r="Z54" i="1"/>
  <c r="BP62" i="1"/>
  <c r="BN62" i="1"/>
  <c r="Z62" i="1"/>
  <c r="Z65" i="1" s="1"/>
  <c r="F9" i="1"/>
  <c r="J9" i="1"/>
  <c r="Z22" i="1"/>
  <c r="Z23" i="1" s="1"/>
  <c r="BN22" i="1"/>
  <c r="BP22" i="1"/>
  <c r="Y23" i="1"/>
  <c r="C511" i="1"/>
  <c r="Y44" i="1"/>
  <c r="BP43" i="1"/>
  <c r="BN43" i="1"/>
  <c r="Z43" i="1"/>
  <c r="Y45" i="1"/>
  <c r="Y48" i="1"/>
  <c r="BP47" i="1"/>
  <c r="BN47" i="1"/>
  <c r="Z47" i="1"/>
  <c r="Z48" i="1" s="1"/>
  <c r="Y49" i="1"/>
  <c r="D511" i="1"/>
  <c r="Y59" i="1"/>
  <c r="BP52" i="1"/>
  <c r="BN52" i="1"/>
  <c r="Z52" i="1"/>
  <c r="Z58" i="1" s="1"/>
  <c r="BP56" i="1"/>
  <c r="BN56" i="1"/>
  <c r="Z56" i="1"/>
  <c r="BP64" i="1"/>
  <c r="BN64" i="1"/>
  <c r="Z64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08" i="1"/>
  <c r="BN208" i="1"/>
  <c r="Z208" i="1"/>
  <c r="BP212" i="1"/>
  <c r="BN212" i="1"/>
  <c r="Z212" i="1"/>
  <c r="Y231" i="1"/>
  <c r="BP225" i="1"/>
  <c r="BN225" i="1"/>
  <c r="Z225" i="1"/>
  <c r="Z231" i="1" s="1"/>
  <c r="BP229" i="1"/>
  <c r="BN229" i="1"/>
  <c r="Z229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Z100" i="1" s="1"/>
  <c r="BN96" i="1"/>
  <c r="Z98" i="1"/>
  <c r="BN98" i="1"/>
  <c r="F511" i="1"/>
  <c r="Z105" i="1"/>
  <c r="Z108" i="1" s="1"/>
  <c r="BN105" i="1"/>
  <c r="Z107" i="1"/>
  <c r="BN107" i="1"/>
  <c r="Y108" i="1"/>
  <c r="Z111" i="1"/>
  <c r="BN111" i="1"/>
  <c r="BP111" i="1"/>
  <c r="Z113" i="1"/>
  <c r="BN113" i="1"/>
  <c r="Z117" i="1"/>
  <c r="Z121" i="1" s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70" i="1"/>
  <c r="K511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98" i="1" l="1"/>
  <c r="Z349" i="1"/>
  <c r="Z337" i="1"/>
  <c r="Z330" i="1"/>
  <c r="Z324" i="1"/>
  <c r="Z263" i="1"/>
  <c r="Z255" i="1"/>
  <c r="Z246" i="1"/>
  <c r="Z215" i="1"/>
  <c r="Z114" i="1"/>
  <c r="Z92" i="1"/>
  <c r="Z71" i="1"/>
  <c r="Y503" i="1"/>
  <c r="Z473" i="1"/>
  <c r="Y505" i="1"/>
  <c r="Y502" i="1"/>
  <c r="Y504" i="1" s="1"/>
  <c r="Z44" i="1"/>
  <c r="Z506" i="1" s="1"/>
  <c r="Y50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<sst xmlns="http://schemas.openxmlformats.org/spreadsheetml/2006/main" count="2207" uniqueCount="806">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</sst>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2" customWidth="1"/>
    <col min="19" max="19" width="6.140625" style="5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2" customWidth="1"/>
    <col min="25" max="25" width="11" style="542" customWidth="1"/>
    <col min="26" max="26" width="10" style="542" customWidth="1"/>
    <col min="27" max="27" width="11.5703125" style="542" customWidth="1"/>
    <col min="28" max="28" width="10.42578125" style="542" customWidth="1"/>
    <col min="29" max="29" width="30" style="5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2" customWidth="1"/>
    <col min="34" max="34" width="9.140625" style="542" customWidth="1"/>
    <col min="35" max="16384" width="9.140625" style="542"/>
  </cols>
  <sheetData>
    <row r="1" spans="1:32" s="546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6" customFormat="1" ht="23.45" customHeight="1" x14ac:dyDescent="0.2">
      <c r="A5" s="667" t="s">
        <v>8</v>
      </c>
      <c r="B5" s="593"/>
      <c r="C5" s="594"/>
      <c r="D5" s="630"/>
      <c r="E5" s="631"/>
      <c r="F5" s="839" t="s">
        <v>9</v>
      </c>
      <c r="G5" s="594"/>
      <c r="H5" s="630"/>
      <c r="I5" s="777"/>
      <c r="J5" s="777"/>
      <c r="K5" s="777"/>
      <c r="L5" s="777"/>
      <c r="M5" s="631"/>
      <c r="N5" s="58"/>
      <c r="P5" s="24" t="s">
        <v>10</v>
      </c>
      <c r="Q5" s="852">
        <v>45901</v>
      </c>
      <c r="R5" s="666"/>
      <c r="T5" s="709" t="s">
        <v>11</v>
      </c>
      <c r="U5" s="710"/>
      <c r="V5" s="712" t="s">
        <v>12</v>
      </c>
      <c r="W5" s="666"/>
      <c r="AB5" s="51"/>
      <c r="AC5" s="51"/>
      <c r="AD5" s="51"/>
      <c r="AE5" s="51"/>
    </row>
    <row r="6" spans="1:32" s="546" customFormat="1" ht="24" customHeight="1" x14ac:dyDescent="0.2">
      <c r="A6" s="667" t="s">
        <v>13</v>
      </c>
      <c r="B6" s="593"/>
      <c r="C6" s="594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0"/>
      <c r="T6" s="717" t="s">
        <v>16</v>
      </c>
      <c r="U6" s="710"/>
      <c r="V6" s="764" t="s">
        <v>17</v>
      </c>
      <c r="W6" s="600"/>
      <c r="AB6" s="51"/>
      <c r="AC6" s="51"/>
      <c r="AD6" s="51"/>
      <c r="AE6" s="51"/>
    </row>
    <row r="7" spans="1:32" s="546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0"/>
      <c r="V7" s="765"/>
      <c r="W7" s="766"/>
      <c r="AB7" s="51"/>
      <c r="AC7" s="51"/>
      <c r="AD7" s="51"/>
      <c r="AE7" s="51"/>
    </row>
    <row r="8" spans="1:32" s="546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4">
        <v>0.41666666666666669</v>
      </c>
      <c r="R8" s="611"/>
      <c r="T8" s="563"/>
      <c r="U8" s="710"/>
      <c r="V8" s="765"/>
      <c r="W8" s="766"/>
      <c r="AB8" s="51"/>
      <c r="AC8" s="51"/>
      <c r="AD8" s="51"/>
      <c r="AE8" s="51"/>
    </row>
    <row r="9" spans="1:32" s="546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6"/>
      <c r="E9" s="565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7"/>
      <c r="P9" s="26" t="s">
        <v>20</v>
      </c>
      <c r="Q9" s="662"/>
      <c r="R9" s="663"/>
      <c r="T9" s="563"/>
      <c r="U9" s="710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46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6"/>
      <c r="E10" s="565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5" t="str">
        <f>IFERROR(VLOOKUP($D$10,Proxy,2,FALSE),"")</f>
        <v/>
      </c>
      <c r="I10" s="563"/>
      <c r="J10" s="563"/>
      <c r="K10" s="563"/>
      <c r="L10" s="563"/>
      <c r="M10" s="563"/>
      <c r="N10" s="545"/>
      <c r="P10" s="26" t="s">
        <v>21</v>
      </c>
      <c r="Q10" s="718"/>
      <c r="R10" s="719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6" t="s">
        <v>27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6" customFormat="1" ht="18.600000000000001" customHeight="1" x14ac:dyDescent="0.2">
      <c r="A12" s="703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4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6" customFormat="1" ht="23.25" customHeight="1" x14ac:dyDescent="0.2">
      <c r="A13" s="703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6" customFormat="1" ht="18.600000000000001" customHeight="1" x14ac:dyDescent="0.2">
      <c r="A14" s="703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6" customFormat="1" ht="22.5" customHeight="1" x14ac:dyDescent="0.2">
      <c r="A15" s="730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4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0" t="s">
        <v>37</v>
      </c>
      <c r="D17" s="596" t="s">
        <v>38</v>
      </c>
      <c r="E17" s="647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6"/>
      <c r="R17" s="646"/>
      <c r="S17" s="646"/>
      <c r="T17" s="647"/>
      <c r="U17" s="870" t="s">
        <v>50</v>
      </c>
      <c r="V17" s="594"/>
      <c r="W17" s="596" t="s">
        <v>51</v>
      </c>
      <c r="X17" s="596" t="s">
        <v>52</v>
      </c>
      <c r="Y17" s="871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8"/>
      <c r="E18" s="650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7"/>
      <c r="X18" s="597"/>
      <c r="Y18" s="872"/>
      <c r="Z18" s="776"/>
      <c r="AA18" s="757"/>
      <c r="AB18" s="757"/>
      <c r="AC18" s="757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3"/>
      <c r="AB20" s="543"/>
      <c r="AC20" s="543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4"/>
      <c r="AB21" s="544"/>
      <c r="AC21" s="544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4"/>
      <c r="AB25" s="544"/>
      <c r="AC25" s="544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4"/>
      <c r="AB34" s="544"/>
      <c r="AC34" s="544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3"/>
      <c r="AB39" s="543"/>
      <c r="AC39" s="543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4"/>
      <c r="AB40" s="544"/>
      <c r="AC40" s="544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9</v>
      </c>
      <c r="Y43" s="550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9.5108108108108098</v>
      </c>
      <c r="BN43" s="64">
        <f>IFERROR(Y43*I43/H43,"0")</f>
        <v>11.730000000000002</v>
      </c>
      <c r="BO43" s="64">
        <f>IFERROR(1/J43*(X43/H43),"0")</f>
        <v>1.8427518427518427E-2</v>
      </c>
      <c r="BP43" s="64">
        <f>IFERROR(1/J43*(Y43/H43),"0")</f>
        <v>2.2727272727272731E-2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2.4324324324324325</v>
      </c>
      <c r="Y44" s="551">
        <f>IFERROR(Y41/H41,"0")+IFERROR(Y42/H42,"0")+IFERROR(Y43/H43,"0")</f>
        <v>3.0000000000000004</v>
      </c>
      <c r="Z44" s="551">
        <f>IFERROR(IF(Z41="",0,Z41),"0")+IFERROR(IF(Z42="",0,Z42),"0")+IFERROR(IF(Z43="",0,Z43),"0")</f>
        <v>2.7060000000000001E-2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9</v>
      </c>
      <c r="Y45" s="551">
        <f>IFERROR(SUM(Y41:Y43),"0")</f>
        <v>11.100000000000001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4"/>
      <c r="AB46" s="544"/>
      <c r="AC46" s="544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3"/>
      <c r="AB50" s="543"/>
      <c r="AC50" s="543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4"/>
      <c r="AB51" s="544"/>
      <c r="AC51" s="544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4"/>
      <c r="AB60" s="544"/>
      <c r="AC60" s="544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59">
        <v>4680115882751</v>
      </c>
      <c r="E62" s="560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59">
        <v>4680115885950</v>
      </c>
      <c r="E63" s="560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59">
        <v>4680115881433</v>
      </c>
      <c r="E64" s="560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4"/>
      <c r="AB67" s="544"/>
      <c r="AC67" s="544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59">
        <v>4680115885073</v>
      </c>
      <c r="E68" s="560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59">
        <v>4680115885059</v>
      </c>
      <c r="E69" s="560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13</v>
      </c>
      <c r="Y69" s="550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13.722222222222221</v>
      </c>
      <c r="BN69" s="64">
        <f>IFERROR(Y69*I69/H69,"0")</f>
        <v>15.2</v>
      </c>
      <c r="BO69" s="64">
        <f>IFERROR(1/J69*(X69/H69),"0")</f>
        <v>3.0864197530864203E-2</v>
      </c>
      <c r="BP69" s="64">
        <f>IFERROR(1/J69*(Y69/H69),"0")</f>
        <v>3.4188034188034191E-2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59">
        <v>4680115885097</v>
      </c>
      <c r="E70" s="560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14</v>
      </c>
      <c r="Y70" s="550">
        <f>IFERROR(IF(X70="",0,CEILING((X70/$H70),1)*$H70),"")</f>
        <v>14.4</v>
      </c>
      <c r="Z70" s="36">
        <f>IFERROR(IF(Y70=0,"",ROUNDUP(Y70/H70,0)*0.00502),"")</f>
        <v>4.0160000000000001E-2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14.777777777777777</v>
      </c>
      <c r="BN70" s="64">
        <f>IFERROR(Y70*I70/H70,"0")</f>
        <v>15.2</v>
      </c>
      <c r="BO70" s="64">
        <f>IFERROR(1/J70*(X70/H70),"0")</f>
        <v>3.3238366571699908E-2</v>
      </c>
      <c r="BP70" s="64">
        <f>IFERROR(1/J70*(Y70/H70),"0")</f>
        <v>3.4188034188034191E-2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15</v>
      </c>
      <c r="Y71" s="551">
        <f>IFERROR(Y68/H68,"0")+IFERROR(Y69/H69,"0")+IFERROR(Y70/H70,"0")</f>
        <v>16</v>
      </c>
      <c r="Z71" s="551">
        <f>IFERROR(IF(Z68="",0,Z68),"0")+IFERROR(IF(Z69="",0,Z69),"0")+IFERROR(IF(Z70="",0,Z70),"0")</f>
        <v>8.0320000000000003E-2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27</v>
      </c>
      <c r="Y72" s="551">
        <f>IFERROR(SUM(Y68:Y70),"0")</f>
        <v>28.8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4"/>
      <c r="AB73" s="544"/>
      <c r="AC73" s="544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59">
        <v>4680115881891</v>
      </c>
      <c r="E74" s="560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59">
        <v>4680115885769</v>
      </c>
      <c r="E75" s="560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8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8.4142857142857146</v>
      </c>
      <c r="BN75" s="64">
        <f t="shared" si="13"/>
        <v>8.8350000000000009</v>
      </c>
      <c r="BO75" s="64">
        <f t="shared" si="14"/>
        <v>1.488095238095238E-2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59">
        <v>4680115884410</v>
      </c>
      <c r="E76" s="560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59">
        <v>4680115884311</v>
      </c>
      <c r="E77" s="560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59">
        <v>4680115885929</v>
      </c>
      <c r="E78" s="560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59">
        <v>4680115884403</v>
      </c>
      <c r="E79" s="560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0.95238095238095233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8</v>
      </c>
      <c r="Y81" s="551">
        <f>IFERROR(SUM(Y74:Y79),"0")</f>
        <v>8.4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4"/>
      <c r="AB82" s="544"/>
      <c r="AC82" s="544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59">
        <v>4680115881532</v>
      </c>
      <c r="E83" s="560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19</v>
      </c>
      <c r="Y83" s="550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59">
        <v>4680115881464</v>
      </c>
      <c r="E84" s="560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2.4358974358974361</v>
      </c>
      <c r="Y85" s="551">
        <f>IFERROR(Y83/H83,"0")+IFERROR(Y84/H84,"0")</f>
        <v>3</v>
      </c>
      <c r="Z85" s="551">
        <f>IFERROR(IF(Z83="",0,Z83),"0")+IFERROR(IF(Z84="",0,Z84),"0")</f>
        <v>5.6940000000000004E-2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19</v>
      </c>
      <c r="Y86" s="551">
        <f>IFERROR(SUM(Y83:Y84),"0")</f>
        <v>23.4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3"/>
      <c r="AB87" s="543"/>
      <c r="AC87" s="543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4"/>
      <c r="AB88" s="544"/>
      <c r="AC88" s="544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59">
        <v>4680115881327</v>
      </c>
      <c r="E89" s="560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59">
        <v>4680115881518</v>
      </c>
      <c r="E90" s="560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59">
        <v>4680115881303</v>
      </c>
      <c r="E91" s="560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4"/>
      <c r="AB94" s="544"/>
      <c r="AC94" s="544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59">
        <v>4607091386967</v>
      </c>
      <c r="E95" s="560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37</v>
      </c>
      <c r="Y95" s="55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39.370740740740743</v>
      </c>
      <c r="BN95" s="64">
        <f>IFERROR(Y95*I95/H95,"0")</f>
        <v>43.095000000000006</v>
      </c>
      <c r="BO95" s="64">
        <f>IFERROR(1/J95*(X95/H95),"0")</f>
        <v>7.1373456790123455E-2</v>
      </c>
      <c r="BP95" s="64">
        <f>IFERROR(1/J95*(Y95/H95),"0")</f>
        <v>7.8125E-2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59">
        <v>4680115884953</v>
      </c>
      <c r="E96" s="560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59">
        <v>4607091385731</v>
      </c>
      <c r="E97" s="560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9</v>
      </c>
      <c r="Y97" s="550">
        <f>IFERROR(IF(X97="",0,CEILING((X97/$H97),1)*$H97),"")</f>
        <v>10.8</v>
      </c>
      <c r="Z97" s="36">
        <f>IFERROR(IF(Y97=0,"",ROUNDUP(Y97/H97,0)*0.00651),"")</f>
        <v>2.6040000000000001E-2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9.8399999999999981</v>
      </c>
      <c r="BN97" s="64">
        <f>IFERROR(Y97*I97/H97,"0")</f>
        <v>11.808</v>
      </c>
      <c r="BO97" s="64">
        <f>IFERROR(1/J97*(X97/H97),"0")</f>
        <v>1.8315018315018316E-2</v>
      </c>
      <c r="BP97" s="64">
        <f>IFERROR(1/J97*(Y97/H97),"0")</f>
        <v>2.197802197802198E-2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59">
        <v>4607091385731</v>
      </c>
      <c r="E98" s="560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59">
        <v>4680115880894</v>
      </c>
      <c r="E99" s="560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7.9012345679012341</v>
      </c>
      <c r="Y100" s="551">
        <f>IFERROR(Y95/H95,"0")+IFERROR(Y96/H96,"0")+IFERROR(Y97/H97,"0")+IFERROR(Y98/H98,"0")+IFERROR(Y99/H99,"0")</f>
        <v>9</v>
      </c>
      <c r="Z100" s="551">
        <f>IFERROR(IF(Z95="",0,Z95),"0")+IFERROR(IF(Z96="",0,Z96),"0")+IFERROR(IF(Z97="",0,Z97),"0")+IFERROR(IF(Z98="",0,Z98),"0")+IFERROR(IF(Z99="",0,Z99),"0")</f>
        <v>0.12093999999999999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46</v>
      </c>
      <c r="Y101" s="551">
        <f>IFERROR(SUM(Y95:Y99),"0")</f>
        <v>51.3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3"/>
      <c r="AB102" s="543"/>
      <c r="AC102" s="543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4"/>
      <c r="AB103" s="544"/>
      <c r="AC103" s="544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59">
        <v>4680115882133</v>
      </c>
      <c r="E104" s="560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59">
        <v>4680115880269</v>
      </c>
      <c r="E105" s="560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59">
        <v>4680115880429</v>
      </c>
      <c r="E106" s="560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12</v>
      </c>
      <c r="Y106" s="550">
        <f>IFERROR(IF(X106="",0,CEILING((X106/$H106),1)*$H106),"")</f>
        <v>13.5</v>
      </c>
      <c r="Z106" s="36">
        <f>IFERROR(IF(Y106=0,"",ROUNDUP(Y106/H106,0)*0.00902),"")</f>
        <v>2.7060000000000001E-2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12.559999999999999</v>
      </c>
      <c r="BN106" s="64">
        <f>IFERROR(Y106*I106/H106,"0")</f>
        <v>14.13</v>
      </c>
      <c r="BO106" s="64">
        <f>IFERROR(1/J106*(X106/H106),"0")</f>
        <v>2.02020202020202E-2</v>
      </c>
      <c r="BP106" s="64">
        <f>IFERROR(1/J106*(Y106/H106),"0")</f>
        <v>2.2727272727272728E-2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59">
        <v>4680115881457</v>
      </c>
      <c r="E107" s="560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2.6666666666666665</v>
      </c>
      <c r="Y108" s="551">
        <f>IFERROR(Y104/H104,"0")+IFERROR(Y105/H105,"0")+IFERROR(Y106/H106,"0")+IFERROR(Y107/H107,"0")</f>
        <v>3</v>
      </c>
      <c r="Z108" s="551">
        <f>IFERROR(IF(Z104="",0,Z104),"0")+IFERROR(IF(Z105="",0,Z105),"0")+IFERROR(IF(Z106="",0,Z106),"0")+IFERROR(IF(Z107="",0,Z107),"0")</f>
        <v>2.7060000000000001E-2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12</v>
      </c>
      <c r="Y109" s="551">
        <f>IFERROR(SUM(Y104:Y107),"0")</f>
        <v>13.5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4"/>
      <c r="AB110" s="544"/>
      <c r="AC110" s="544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59">
        <v>4680115881488</v>
      </c>
      <c r="E111" s="560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12</v>
      </c>
      <c r="Y111" s="550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12.483333333333333</v>
      </c>
      <c r="BN111" s="64">
        <f>IFERROR(Y111*I111/H111,"0")</f>
        <v>22.47</v>
      </c>
      <c r="BO111" s="64">
        <f>IFERROR(1/J111*(X111/H111),"0")</f>
        <v>1.7361111111111108E-2</v>
      </c>
      <c r="BP111" s="64">
        <f>IFERROR(1/J111*(Y111/H111),"0")</f>
        <v>3.125E-2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59">
        <v>4680115882775</v>
      </c>
      <c r="E112" s="560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59">
        <v>4680115880658</v>
      </c>
      <c r="E113" s="560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29</v>
      </c>
      <c r="Y113" s="550">
        <f>IFERROR(IF(X113="",0,CEILING((X113/$H113),1)*$H113),"")</f>
        <v>31.2</v>
      </c>
      <c r="Z113" s="36">
        <f>IFERROR(IF(Y113=0,"",ROUNDUP(Y113/H113,0)*0.00651),"")</f>
        <v>8.4629999999999997E-2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31.175000000000004</v>
      </c>
      <c r="BN113" s="64">
        <f>IFERROR(Y113*I113/H113,"0")</f>
        <v>33.54</v>
      </c>
      <c r="BO113" s="64">
        <f>IFERROR(1/J113*(X113/H113),"0")</f>
        <v>6.6391941391941406E-2</v>
      </c>
      <c r="BP113" s="64">
        <f>IFERROR(1/J113*(Y113/H113),"0")</f>
        <v>7.1428571428571438E-2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13.194444444444445</v>
      </c>
      <c r="Y114" s="551">
        <f>IFERROR(Y111/H111,"0")+IFERROR(Y112/H112,"0")+IFERROR(Y113/H113,"0")</f>
        <v>15</v>
      </c>
      <c r="Z114" s="551">
        <f>IFERROR(IF(Z111="",0,Z111),"0")+IFERROR(IF(Z112="",0,Z112),"0")+IFERROR(IF(Z113="",0,Z113),"0")</f>
        <v>0.12259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41</v>
      </c>
      <c r="Y115" s="551">
        <f>IFERROR(SUM(Y111:Y113),"0")</f>
        <v>52.8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4"/>
      <c r="AB116" s="544"/>
      <c r="AC116" s="544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59">
        <v>4607091385168</v>
      </c>
      <c r="E117" s="560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45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47.85</v>
      </c>
      <c r="BN117" s="64">
        <f>IFERROR(Y117*I117/H117,"0")</f>
        <v>51.67799999999999</v>
      </c>
      <c r="BO117" s="64">
        <f>IFERROR(1/J117*(X117/H117),"0")</f>
        <v>8.6805555555555552E-2</v>
      </c>
      <c r="BP117" s="64">
        <f>IFERROR(1/J117*(Y117/H117),"0")</f>
        <v>9.375E-2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59">
        <v>4607091383256</v>
      </c>
      <c r="E118" s="560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6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59">
        <v>4607091385748</v>
      </c>
      <c r="E119" s="560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59">
        <v>4680115884533</v>
      </c>
      <c r="E120" s="560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5.5555555555555554</v>
      </c>
      <c r="Y121" s="551">
        <f>IFERROR(Y117/H117,"0")+IFERROR(Y118/H118,"0")+IFERROR(Y119/H119,"0")+IFERROR(Y120/H120,"0")</f>
        <v>6</v>
      </c>
      <c r="Z121" s="551">
        <f>IFERROR(IF(Z117="",0,Z117),"0")+IFERROR(IF(Z118="",0,Z118),"0")+IFERROR(IF(Z119="",0,Z119),"0")+IFERROR(IF(Z120="",0,Z120),"0")</f>
        <v>0.11388000000000001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45</v>
      </c>
      <c r="Y122" s="551">
        <f>IFERROR(SUM(Y117:Y120),"0")</f>
        <v>48.599999999999994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4"/>
      <c r="AB123" s="544"/>
      <c r="AC123" s="544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59">
        <v>4680115882652</v>
      </c>
      <c r="E124" s="560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59">
        <v>4680115880238</v>
      </c>
      <c r="E125" s="560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3"/>
      <c r="AB128" s="543"/>
      <c r="AC128" s="543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4"/>
      <c r="AB129" s="544"/>
      <c r="AC129" s="544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59">
        <v>4680115882577</v>
      </c>
      <c r="E130" s="560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59">
        <v>4680115882577</v>
      </c>
      <c r="E131" s="560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4"/>
      <c r="AB134" s="544"/>
      <c r="AC134" s="544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59">
        <v>4680115883444</v>
      </c>
      <c r="E135" s="560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59">
        <v>4680115883444</v>
      </c>
      <c r="E136" s="560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4"/>
      <c r="AB139" s="544"/>
      <c r="AC139" s="544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59">
        <v>4680115882584</v>
      </c>
      <c r="E140" s="560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59">
        <v>4680115882584</v>
      </c>
      <c r="E141" s="560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3"/>
      <c r="AB144" s="543"/>
      <c r="AC144" s="543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4"/>
      <c r="AB145" s="544"/>
      <c r="AC145" s="544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59">
        <v>4607091384604</v>
      </c>
      <c r="E146" s="560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4"/>
      <c r="AB149" s="544"/>
      <c r="AC149" s="544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59">
        <v>4607091387667</v>
      </c>
      <c r="E150" s="560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59">
        <v>4607091387636</v>
      </c>
      <c r="E151" s="560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59">
        <v>4607091382426</v>
      </c>
      <c r="E152" s="560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3"/>
      <c r="AB156" s="543"/>
      <c r="AC156" s="543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4"/>
      <c r="AB157" s="544"/>
      <c r="AC157" s="544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59">
        <v>4680115886223</v>
      </c>
      <c r="E158" s="560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4"/>
      <c r="AB161" s="544"/>
      <c r="AC161" s="544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59">
        <v>4680115880993</v>
      </c>
      <c r="E162" s="560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19</v>
      </c>
      <c r="Y162" s="55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20.221428571428568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3.4271284271284272E-2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59">
        <v>4680115881761</v>
      </c>
      <c r="E163" s="560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59">
        <v>4680115881563</v>
      </c>
      <c r="E164" s="560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40</v>
      </c>
      <c r="Y164" s="550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59">
        <v>4680115880986</v>
      </c>
      <c r="E165" s="560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4</v>
      </c>
      <c r="Y165" s="550">
        <f t="shared" si="16"/>
        <v>4.2</v>
      </c>
      <c r="Z165" s="36">
        <f>IFERROR(IF(Y165=0,"",ROUNDUP(Y165/H165,0)*0.00502),"")</f>
        <v>1.004E-2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4.2476190476190476</v>
      </c>
      <c r="BN165" s="64">
        <f t="shared" si="18"/>
        <v>4.46</v>
      </c>
      <c r="BO165" s="64">
        <f t="shared" si="19"/>
        <v>8.1400081400081412E-3</v>
      </c>
      <c r="BP165" s="64">
        <f t="shared" si="20"/>
        <v>8.5470085470085479E-3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59">
        <v>4680115881785</v>
      </c>
      <c r="E166" s="560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59">
        <v>4680115886537</v>
      </c>
      <c r="E167" s="560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59">
        <v>4680115881679</v>
      </c>
      <c r="E168" s="560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13</v>
      </c>
      <c r="Y168" s="550">
        <f t="shared" si="16"/>
        <v>14.700000000000001</v>
      </c>
      <c r="Z168" s="36">
        <f>IFERROR(IF(Y168=0,"",ROUNDUP(Y168/H168,0)*0.00502),"")</f>
        <v>3.5140000000000005E-2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13.619047619047619</v>
      </c>
      <c r="BN168" s="64">
        <f t="shared" si="18"/>
        <v>15.4</v>
      </c>
      <c r="BO168" s="64">
        <f t="shared" si="19"/>
        <v>2.6455026455026454E-2</v>
      </c>
      <c r="BP168" s="64">
        <f t="shared" si="20"/>
        <v>2.9914529914529919E-2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59">
        <v>4680115880191</v>
      </c>
      <c r="E169" s="560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59">
        <v>4680115883963</v>
      </c>
      <c r="E170" s="560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51">
        <f>IFERROR(Y162/H162,"0")+IFERROR(Y163/H163,"0")+IFERROR(Y164/H164,"0")+IFERROR(Y165/H165,"0")+IFERROR(Y166/H166,"0")+IFERROR(Y167/H167,"0")+IFERROR(Y168/H168,"0")+IFERROR(Y169/H169,"0")+IFERROR(Y170/H170,"0")</f>
        <v>26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0.19051999999999999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79</v>
      </c>
      <c r="Y172" s="551">
        <f>IFERROR(SUM(Y162:Y170),"0")</f>
        <v>85.5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4"/>
      <c r="AB173" s="544"/>
      <c r="AC173" s="544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59">
        <v>4680115886780</v>
      </c>
      <c r="E174" s="560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59">
        <v>4680115886742</v>
      </c>
      <c r="E175" s="560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59">
        <v>4680115886766</v>
      </c>
      <c r="E176" s="560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4"/>
      <c r="AB179" s="544"/>
      <c r="AC179" s="544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59">
        <v>4680115886797</v>
      </c>
      <c r="E180" s="560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3"/>
      <c r="AB183" s="543"/>
      <c r="AC183" s="543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4"/>
      <c r="AB184" s="544"/>
      <c r="AC184" s="544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59">
        <v>4680115881402</v>
      </c>
      <c r="E185" s="560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59">
        <v>4680115881396</v>
      </c>
      <c r="E186" s="560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4"/>
      <c r="AB189" s="544"/>
      <c r="AC189" s="544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59">
        <v>4680115882935</v>
      </c>
      <c r="E190" s="560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59">
        <v>4680115880764</v>
      </c>
      <c r="E191" s="560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4"/>
      <c r="AB194" s="544"/>
      <c r="AC194" s="544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59">
        <v>4680115882683</v>
      </c>
      <c r="E195" s="560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93</v>
      </c>
      <c r="Y195" s="55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96.61666666666666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0.13047138047138046</v>
      </c>
      <c r="BP195" s="64">
        <f t="shared" ref="BP195:BP202" si="25">IFERROR(1/J195*(Y195/H195),"0")</f>
        <v>0.13636363636363635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59">
        <v>4680115882690</v>
      </c>
      <c r="E196" s="560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97</v>
      </c>
      <c r="Y196" s="550">
        <f t="shared" si="21"/>
        <v>97.2</v>
      </c>
      <c r="Z196" s="36">
        <f>IFERROR(IF(Y196=0,"",ROUNDUP(Y196/H196,0)*0.00902),"")</f>
        <v>0.16236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100.77222222222223</v>
      </c>
      <c r="BN196" s="64">
        <f t="shared" si="23"/>
        <v>100.98</v>
      </c>
      <c r="BO196" s="64">
        <f t="shared" si="24"/>
        <v>0.13608305274971941</v>
      </c>
      <c r="BP196" s="64">
        <f t="shared" si="25"/>
        <v>0.13636363636363635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59">
        <v>4680115882669</v>
      </c>
      <c r="E197" s="560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59">
        <v>4680115882676</v>
      </c>
      <c r="E198" s="560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59">
        <v>4680115884014</v>
      </c>
      <c r="E199" s="560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33</v>
      </c>
      <c r="Y199" s="55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59">
        <v>4680115884007</v>
      </c>
      <c r="E200" s="560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59">
        <v>4680115884038</v>
      </c>
      <c r="E201" s="560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59">
        <v>4680115884021</v>
      </c>
      <c r="E202" s="560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12</v>
      </c>
      <c r="Y202" s="550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12.666666666666664</v>
      </c>
      <c r="BN202" s="64">
        <f t="shared" si="23"/>
        <v>13.299999999999999</v>
      </c>
      <c r="BO202" s="64">
        <f t="shared" si="24"/>
        <v>2.8490028490028491E-2</v>
      </c>
      <c r="BP202" s="64">
        <f t="shared" si="25"/>
        <v>2.9914529914529919E-2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60.185185185185183</v>
      </c>
      <c r="Y203" s="551">
        <f>IFERROR(Y195/H195,"0")+IFERROR(Y196/H196,"0")+IFERROR(Y197/H197,"0")+IFERROR(Y198/H198,"0")+IFERROR(Y199/H199,"0")+IFERROR(Y200/H200,"0")+IFERROR(Y201/H201,"0")+IFERROR(Y202/H202,"0")</f>
        <v>62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0.45524000000000003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235</v>
      </c>
      <c r="Y204" s="551">
        <f>IFERROR(SUM(Y195:Y202),"0")</f>
        <v>241.20000000000002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4"/>
      <c r="AB205" s="544"/>
      <c r="AC205" s="544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59">
        <v>4680115881594</v>
      </c>
      <c r="E206" s="560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59">
        <v>4680115881617</v>
      </c>
      <c r="E207" s="560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59">
        <v>4680115880573</v>
      </c>
      <c r="E208" s="560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59">
        <v>4680115882195</v>
      </c>
      <c r="E209" s="560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4</v>
      </c>
      <c r="Y209" s="550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4.45</v>
      </c>
      <c r="BN209" s="64">
        <f t="shared" si="28"/>
        <v>5.34</v>
      </c>
      <c r="BO209" s="64">
        <f t="shared" si="29"/>
        <v>9.1575091575091579E-3</v>
      </c>
      <c r="BP209" s="64">
        <f t="shared" si="30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59">
        <v>4680115882607</v>
      </c>
      <c r="E210" s="560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59">
        <v>4680115880092</v>
      </c>
      <c r="E211" s="560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39</v>
      </c>
      <c r="Y211" s="550">
        <f t="shared" si="26"/>
        <v>40.799999999999997</v>
      </c>
      <c r="Z211" s="36">
        <f t="shared" si="31"/>
        <v>0.11067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43.095000000000006</v>
      </c>
      <c r="BN211" s="64">
        <f t="shared" si="28"/>
        <v>45.084000000000003</v>
      </c>
      <c r="BO211" s="64">
        <f t="shared" si="29"/>
        <v>8.9285714285714288E-2</v>
      </c>
      <c r="BP211" s="64">
        <f t="shared" si="30"/>
        <v>9.3406593406593408E-2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59">
        <v>4680115880221</v>
      </c>
      <c r="E212" s="560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55</v>
      </c>
      <c r="Y212" s="550">
        <f t="shared" si="26"/>
        <v>55.199999999999996</v>
      </c>
      <c r="Z212" s="36">
        <f t="shared" si="31"/>
        <v>0.14973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60.775000000000006</v>
      </c>
      <c r="BN212" s="64">
        <f t="shared" si="28"/>
        <v>60.996000000000002</v>
      </c>
      <c r="BO212" s="64">
        <f t="shared" si="29"/>
        <v>0.12591575091575094</v>
      </c>
      <c r="BP212" s="64">
        <f t="shared" si="30"/>
        <v>0.1263736263736264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59">
        <v>4680115880504</v>
      </c>
      <c r="E213" s="560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59">
        <v>4680115882164</v>
      </c>
      <c r="E214" s="560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40.833333333333336</v>
      </c>
      <c r="Y215" s="551">
        <f>IFERROR(Y206/H206,"0")+IFERROR(Y207/H207,"0")+IFERROR(Y208/H208,"0")+IFERROR(Y209/H209,"0")+IFERROR(Y210/H210,"0")+IFERROR(Y211/H211,"0")+IFERROR(Y212/H212,"0")+IFERROR(Y213/H213,"0")+IFERROR(Y214/H214,"0")</f>
        <v>42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0.27342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98</v>
      </c>
      <c r="Y216" s="551">
        <f>IFERROR(SUM(Y206:Y214),"0")</f>
        <v>100.79999999999998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4"/>
      <c r="AB217" s="544"/>
      <c r="AC217" s="544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59">
        <v>4680115880818</v>
      </c>
      <c r="E218" s="560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59">
        <v>4680115880801</v>
      </c>
      <c r="E219" s="560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3"/>
      <c r="AB222" s="543"/>
      <c r="AC222" s="543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4"/>
      <c r="AB223" s="544"/>
      <c r="AC223" s="544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59">
        <v>4680115884137</v>
      </c>
      <c r="E224" s="560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59">
        <v>4680115884236</v>
      </c>
      <c r="E225" s="560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59">
        <v>4680115884175</v>
      </c>
      <c r="E226" s="560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59">
        <v>4680115884144</v>
      </c>
      <c r="E227" s="560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59">
        <v>4680115886551</v>
      </c>
      <c r="E228" s="560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59">
        <v>4680115884182</v>
      </c>
      <c r="E229" s="560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59">
        <v>4680115884205</v>
      </c>
      <c r="E230" s="560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4"/>
      <c r="AB233" s="544"/>
      <c r="AC233" s="544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59">
        <v>4680115885981</v>
      </c>
      <c r="E234" s="560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4"/>
      <c r="AB237" s="544"/>
      <c r="AC237" s="544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59">
        <v>4680115886803</v>
      </c>
      <c r="E238" s="560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4</v>
      </c>
      <c r="Y238" s="550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2.2222222222222223</v>
      </c>
      <c r="Y239" s="551">
        <f>IFERROR(Y238/H238,"0")</f>
        <v>3</v>
      </c>
      <c r="Z239" s="551">
        <f>IFERROR(IF(Z238="",0,Z238),"0")</f>
        <v>1.77E-2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4</v>
      </c>
      <c r="Y240" s="551">
        <f>IFERROR(SUM(Y238:Y238),"0")</f>
        <v>5.4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4"/>
      <c r="AB241" s="544"/>
      <c r="AC241" s="544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59">
        <v>4680115886704</v>
      </c>
      <c r="E242" s="560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59">
        <v>4680115886681</v>
      </c>
      <c r="E243" s="560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59">
        <v>4680115886735</v>
      </c>
      <c r="E244" s="560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9">
        <v>4680115886711</v>
      </c>
      <c r="E245" s="560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3"/>
      <c r="AB248" s="543"/>
      <c r="AC248" s="543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4"/>
      <c r="AB249" s="544"/>
      <c r="AC249" s="544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9">
        <v>4680115885837</v>
      </c>
      <c r="E250" s="560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9">
        <v>4680115885851</v>
      </c>
      <c r="E251" s="560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9">
        <v>4680115885806</v>
      </c>
      <c r="E252" s="560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9">
        <v>4680115885844</v>
      </c>
      <c r="E253" s="560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9">
        <v>4680115885820</v>
      </c>
      <c r="E254" s="560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3"/>
      <c r="AB257" s="543"/>
      <c r="AC257" s="543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4"/>
      <c r="AB258" s="544"/>
      <c r="AC258" s="544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9">
        <v>4607091383423</v>
      </c>
      <c r="E259" s="560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9">
        <v>4680115886957</v>
      </c>
      <c r="E260" s="560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7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9">
        <v>4680115885660</v>
      </c>
      <c r="E261" s="560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9">
        <v>4680115886773</v>
      </c>
      <c r="E262" s="560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0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3"/>
      <c r="AB265" s="543"/>
      <c r="AC265" s="543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4"/>
      <c r="AB266" s="544"/>
      <c r="AC266" s="544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9">
        <v>4680115886186</v>
      </c>
      <c r="E267" s="560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9">
        <v>4680115881228</v>
      </c>
      <c r="E268" s="560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9">
        <v>4680115881211</v>
      </c>
      <c r="E269" s="560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3"/>
      <c r="AB272" s="543"/>
      <c r="AC272" s="543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4"/>
      <c r="AB273" s="544"/>
      <c r="AC273" s="544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9">
        <v>4680115880344</v>
      </c>
      <c r="E274" s="560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4"/>
      <c r="AB277" s="544"/>
      <c r="AC277" s="544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9">
        <v>4680115884618</v>
      </c>
      <c r="E278" s="560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3"/>
      <c r="AB281" s="543"/>
      <c r="AC281" s="543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4"/>
      <c r="AB282" s="544"/>
      <c r="AC282" s="544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9">
        <v>4680115883703</v>
      </c>
      <c r="E283" s="560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3"/>
      <c r="AB286" s="543"/>
      <c r="AC286" s="543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4"/>
      <c r="AB287" s="544"/>
      <c r="AC287" s="544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9">
        <v>4680115885615</v>
      </c>
      <c r="E288" s="560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9">
        <v>4680115885646</v>
      </c>
      <c r="E289" s="560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9">
        <v>4680115885554</v>
      </c>
      <c r="E290" s="560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9">
        <v>4680115885622</v>
      </c>
      <c r="E291" s="560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9">
        <v>4680115885608</v>
      </c>
      <c r="E292" s="560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4"/>
      <c r="AB295" s="544"/>
      <c r="AC295" s="544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9">
        <v>4607091387193</v>
      </c>
      <c r="E296" s="560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9">
        <v>4607091387230</v>
      </c>
      <c r="E297" s="560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9">
        <v>4607091387292</v>
      </c>
      <c r="E298" s="560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9">
        <v>4607091387285</v>
      </c>
      <c r="E299" s="560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9">
        <v>4607091389845</v>
      </c>
      <c r="E300" s="560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9">
        <v>4680115882881</v>
      </c>
      <c r="E301" s="560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9">
        <v>4607091383836</v>
      </c>
      <c r="E302" s="560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7</v>
      </c>
      <c r="Y302" s="550">
        <f t="shared" si="3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7.8866666666666667</v>
      </c>
      <c r="BN302" s="64">
        <f t="shared" si="39"/>
        <v>8.1120000000000001</v>
      </c>
      <c r="BO302" s="64">
        <f t="shared" si="40"/>
        <v>2.1367521367521368E-2</v>
      </c>
      <c r="BP302" s="64">
        <f t="shared" si="41"/>
        <v>2.197802197802198E-2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3.8888888888888888</v>
      </c>
      <c r="Y303" s="551">
        <f>IFERROR(Y296/H296,"0")+IFERROR(Y297/H297,"0")+IFERROR(Y298/H298,"0")+IFERROR(Y299/H299,"0")+IFERROR(Y300/H300,"0")+IFERROR(Y301/H301,"0")+IFERROR(Y302/H302,"0")</f>
        <v>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7</v>
      </c>
      <c r="Y304" s="551">
        <f>IFERROR(SUM(Y296:Y302),"0")</f>
        <v>7.2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4"/>
      <c r="AB305" s="544"/>
      <c r="AC305" s="544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9">
        <v>4607091387766</v>
      </c>
      <c r="E306" s="560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9">
        <v>4607091387957</v>
      </c>
      <c r="E307" s="560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9">
        <v>4607091387964</v>
      </c>
      <c r="E308" s="560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9">
        <v>4680115884588</v>
      </c>
      <c r="E309" s="560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9">
        <v>4607091387513</v>
      </c>
      <c r="E310" s="560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4"/>
      <c r="AB313" s="544"/>
      <c r="AC313" s="544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9">
        <v>4607091380880</v>
      </c>
      <c r="E314" s="560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9">
        <v>4607091384482</v>
      </c>
      <c r="E315" s="560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9">
        <v>4607091380897</v>
      </c>
      <c r="E316" s="560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4"/>
      <c r="AB319" s="544"/>
      <c r="AC319" s="544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9">
        <v>4607091388381</v>
      </c>
      <c r="E320" s="560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3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9">
        <v>4607091388374</v>
      </c>
      <c r="E321" s="560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9">
        <v>4607091383102</v>
      </c>
      <c r="E322" s="560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9">
        <v>4607091388404</v>
      </c>
      <c r="E323" s="560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2</v>
      </c>
      <c r="Y323" s="550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2.2588235294117647</v>
      </c>
      <c r="BN323" s="64">
        <f>IFERROR(Y323*I323/H323,"0")</f>
        <v>2.88</v>
      </c>
      <c r="BO323" s="64">
        <f>IFERROR(1/J323*(X323/H323),"0")</f>
        <v>4.3094160741219576E-3</v>
      </c>
      <c r="BP323" s="64">
        <f>IFERROR(1/J323*(Y323/H323),"0")</f>
        <v>5.4945054945054949E-3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0.78431372549019618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2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4"/>
      <c r="AB326" s="544"/>
      <c r="AC326" s="544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9">
        <v>4680115881808</v>
      </c>
      <c r="E327" s="560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9">
        <v>4680115881822</v>
      </c>
      <c r="E328" s="560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9">
        <v>4680115880016</v>
      </c>
      <c r="E329" s="560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3"/>
      <c r="AB332" s="543"/>
      <c r="AC332" s="543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4"/>
      <c r="AB333" s="544"/>
      <c r="AC333" s="544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9">
        <v>4607091387919</v>
      </c>
      <c r="E334" s="560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9">
        <v>4680115883604</v>
      </c>
      <c r="E335" s="560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9">
        <v>4680115883567</v>
      </c>
      <c r="E336" s="560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3"/>
      <c r="AB340" s="543"/>
      <c r="AC340" s="543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4"/>
      <c r="AB341" s="544"/>
      <c r="AC341" s="544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9">
        <v>4680115884847</v>
      </c>
      <c r="E342" s="560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</v>
      </c>
      <c r="Y342" s="550">
        <f t="shared" ref="Y342:Y348" si="42">IFERROR(IF(X342="",0,CEILING((X342/$H342),1)*$H342),"")</f>
        <v>15</v>
      </c>
      <c r="Z342" s="36">
        <f>IFERROR(IF(Y342=0,"",ROUNDUP(Y342/H342,0)*0.02175),"")</f>
        <v>2.1749999999999999E-2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10.32</v>
      </c>
      <c r="BN342" s="64">
        <f t="shared" ref="BN342:BN348" si="44">IFERROR(Y342*I342/H342,"0")</f>
        <v>15.48</v>
      </c>
      <c r="BO342" s="64">
        <f t="shared" ref="BO342:BO348" si="45">IFERROR(1/J342*(X342/H342),"0")</f>
        <v>1.3888888888888888E-2</v>
      </c>
      <c r="BP342" s="64">
        <f t="shared" ref="BP342:BP348" si="46">IFERROR(1/J342*(Y342/H342),"0")</f>
        <v>2.0833333333333332E-2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9">
        <v>4680115884854</v>
      </c>
      <c r="E343" s="560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59">
        <v>4607091383997</v>
      </c>
      <c r="E344" s="560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89</v>
      </c>
      <c r="Y344" s="550">
        <f t="shared" si="42"/>
        <v>90</v>
      </c>
      <c r="Z344" s="36">
        <f>IFERROR(IF(Y344=0,"",ROUNDUP(Y344/H344,0)*0.02175),"")</f>
        <v>0.1305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91.847999999999999</v>
      </c>
      <c r="BN344" s="64">
        <f t="shared" si="44"/>
        <v>92.88000000000001</v>
      </c>
      <c r="BO344" s="64">
        <f t="shared" si="45"/>
        <v>0.12361111111111112</v>
      </c>
      <c r="BP344" s="64">
        <f t="shared" si="46"/>
        <v>0.125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25</v>
      </c>
      <c r="Y345" s="550">
        <f t="shared" si="42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25.8</v>
      </c>
      <c r="BN345" s="64">
        <f t="shared" si="44"/>
        <v>30.96</v>
      </c>
      <c r="BO345" s="64">
        <f t="shared" si="45"/>
        <v>3.4722222222222224E-2</v>
      </c>
      <c r="BP345" s="64">
        <f t="shared" si="46"/>
        <v>4.1666666666666664E-2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9">
        <v>4680115882638</v>
      </c>
      <c r="E346" s="560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9">
        <v>4680115884922</v>
      </c>
      <c r="E347" s="560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9">
        <v>4680115884861</v>
      </c>
      <c r="E348" s="560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8.2666666666666675</v>
      </c>
      <c r="Y349" s="551">
        <f>IFERROR(Y342/H342,"0")+IFERROR(Y343/H343,"0")+IFERROR(Y344/H344,"0")+IFERROR(Y345/H345,"0")+IFERROR(Y346/H346,"0")+IFERROR(Y347/H347,"0")+IFERROR(Y348/H348,"0")</f>
        <v>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0.19574999999999998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124</v>
      </c>
      <c r="Y350" s="551">
        <f>IFERROR(SUM(Y342:Y348),"0")</f>
        <v>135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4"/>
      <c r="AB351" s="544"/>
      <c r="AC351" s="544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9">
        <v>4607091383980</v>
      </c>
      <c r="E352" s="560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9">
        <v>4607091384178</v>
      </c>
      <c r="E353" s="560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4"/>
      <c r="AB356" s="544"/>
      <c r="AC356" s="544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9">
        <v>4607091383928</v>
      </c>
      <c r="E357" s="560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9">
        <v>4607091384260</v>
      </c>
      <c r="E358" s="560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4"/>
      <c r="AB361" s="544"/>
      <c r="AC361" s="544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9">
        <v>4607091384673</v>
      </c>
      <c r="E362" s="560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3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3"/>
      <c r="AB365" s="543"/>
      <c r="AC365" s="543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4"/>
      <c r="AB366" s="544"/>
      <c r="AC366" s="544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9">
        <v>4680115881907</v>
      </c>
      <c r="E367" s="560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9">
        <v>4680115884885</v>
      </c>
      <c r="E368" s="560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9">
        <v>4680115884908</v>
      </c>
      <c r="E369" s="560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4"/>
      <c r="AB372" s="544"/>
      <c r="AC372" s="544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9">
        <v>4607091384802</v>
      </c>
      <c r="E373" s="560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4"/>
      <c r="AB376" s="544"/>
      <c r="AC376" s="544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9">
        <v>4607091384246</v>
      </c>
      <c r="E377" s="560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79</v>
      </c>
      <c r="Y377" s="550">
        <f>IFERROR(IF(X377="",0,CEILING((X377/$H377),1)*$H377),"")</f>
        <v>81</v>
      </c>
      <c r="Z377" s="36">
        <f>IFERROR(IF(Y377=0,"",ROUNDUP(Y377/H377,0)*0.01898),"")</f>
        <v>0.17082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83.555666666666667</v>
      </c>
      <c r="BN377" s="64">
        <f>IFERROR(Y377*I377/H377,"0")</f>
        <v>85.670999999999992</v>
      </c>
      <c r="BO377" s="64">
        <f>IFERROR(1/J377*(X377/H377),"0")</f>
        <v>0.13715277777777779</v>
      </c>
      <c r="BP377" s="64">
        <f>IFERROR(1/J377*(Y377/H377),"0")</f>
        <v>0.140625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9">
        <v>4607091384253</v>
      </c>
      <c r="E378" s="560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8.7777777777777786</v>
      </c>
      <c r="Y379" s="551">
        <f>IFERROR(Y377/H377,"0")+IFERROR(Y378/H378,"0")</f>
        <v>9</v>
      </c>
      <c r="Z379" s="551">
        <f>IFERROR(IF(Z377="",0,Z377),"0")+IFERROR(IF(Z378="",0,Z378),"0")</f>
        <v>0.17082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79</v>
      </c>
      <c r="Y380" s="551">
        <f>IFERROR(SUM(Y377:Y378),"0")</f>
        <v>81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4"/>
      <c r="AB381" s="544"/>
      <c r="AC381" s="544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9">
        <v>4607091389357</v>
      </c>
      <c r="E382" s="560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3"/>
      <c r="AB386" s="543"/>
      <c r="AC386" s="543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4"/>
      <c r="AB387" s="544"/>
      <c r="AC387" s="544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9">
        <v>4680115886100</v>
      </c>
      <c r="E388" s="560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23</v>
      </c>
      <c r="Y388" s="550">
        <f t="shared" ref="Y388:Y397" si="4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23.894444444444442</v>
      </c>
      <c r="BN388" s="64">
        <f t="shared" ref="BN388:BN397" si="49">IFERROR(Y388*I388/H388,"0")</f>
        <v>28.049999999999997</v>
      </c>
      <c r="BO388" s="64">
        <f t="shared" ref="BO388:BO397" si="50">IFERROR(1/J388*(X388/H388),"0")</f>
        <v>3.2267115600448933E-2</v>
      </c>
      <c r="BP388" s="64">
        <f t="shared" ref="BP388:BP397" si="51">IFERROR(1/J388*(Y388/H388),"0")</f>
        <v>3.787878787878788E-2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9">
        <v>4680115886117</v>
      </c>
      <c r="E389" s="560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9">
        <v>4680115886117</v>
      </c>
      <c r="E390" s="560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9">
        <v>4680115886124</v>
      </c>
      <c r="E391" s="560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9">
        <v>4680115883147</v>
      </c>
      <c r="E392" s="560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9">
        <v>4607091384338</v>
      </c>
      <c r="E393" s="560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9">
        <v>4607091389524</v>
      </c>
      <c r="E394" s="560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9">
        <v>4680115883161</v>
      </c>
      <c r="E395" s="560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9">
        <v>4607091389531</v>
      </c>
      <c r="E396" s="560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9">
        <v>4607091384345</v>
      </c>
      <c r="E397" s="560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4.2592592592592586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23</v>
      </c>
      <c r="Y399" s="551">
        <f>IFERROR(SUM(Y388:Y397),"0")</f>
        <v>27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4"/>
      <c r="AB400" s="544"/>
      <c r="AC400" s="544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9">
        <v>4607091384352</v>
      </c>
      <c r="E401" s="560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7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9">
        <v>4607091389654</v>
      </c>
      <c r="E402" s="560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3"/>
      <c r="AB405" s="543"/>
      <c r="AC405" s="543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4"/>
      <c r="AB406" s="544"/>
      <c r="AC406" s="544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9">
        <v>4680115885240</v>
      </c>
      <c r="E407" s="560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4"/>
      <c r="AB410" s="544"/>
      <c r="AC410" s="544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9">
        <v>4680115886094</v>
      </c>
      <c r="E411" s="560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9">
        <v>4607091389425</v>
      </c>
      <c r="E412" s="560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9">
        <v>4680115880771</v>
      </c>
      <c r="E413" s="560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9">
        <v>4607091389500</v>
      </c>
      <c r="E414" s="560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3"/>
      <c r="AB417" s="543"/>
      <c r="AC417" s="543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4"/>
      <c r="AB418" s="544"/>
      <c r="AC418" s="544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9">
        <v>4680115885110</v>
      </c>
      <c r="E419" s="560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3"/>
      <c r="AB422" s="543"/>
      <c r="AC422" s="543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4"/>
      <c r="AB423" s="544"/>
      <c r="AC423" s="544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9">
        <v>4680115885103</v>
      </c>
      <c r="E424" s="560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3"/>
      <c r="AB428" s="543"/>
      <c r="AC428" s="543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4"/>
      <c r="AB429" s="544"/>
      <c r="AC429" s="544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9">
        <v>4607091389067</v>
      </c>
      <c r="E430" s="560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9">
        <v>4680115885271</v>
      </c>
      <c r="E431" s="560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9">
        <v>4607091383522</v>
      </c>
      <c r="E432" s="560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9">
        <v>4680115885226</v>
      </c>
      <c r="E433" s="560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60</v>
      </c>
      <c r="Y433" s="550">
        <f t="shared" si="53"/>
        <v>63.36</v>
      </c>
      <c r="Z433" s="36">
        <f t="shared" si="54"/>
        <v>0.14352000000000001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64.090909090909079</v>
      </c>
      <c r="BN433" s="64">
        <f t="shared" si="56"/>
        <v>67.679999999999993</v>
      </c>
      <c r="BO433" s="64">
        <f t="shared" si="57"/>
        <v>0.10926573426573427</v>
      </c>
      <c r="BP433" s="64">
        <f t="shared" si="58"/>
        <v>0.11538461538461539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9">
        <v>4680115884502</v>
      </c>
      <c r="E434" s="560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9">
        <v>4607091389104</v>
      </c>
      <c r="E435" s="560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20</v>
      </c>
      <c r="Y435" s="550">
        <f t="shared" si="53"/>
        <v>21.12</v>
      </c>
      <c r="Z435" s="36">
        <f t="shared" si="54"/>
        <v>4.7840000000000001E-2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21.363636363636363</v>
      </c>
      <c r="BN435" s="64">
        <f t="shared" si="56"/>
        <v>22.56</v>
      </c>
      <c r="BO435" s="64">
        <f t="shared" si="57"/>
        <v>3.6421911421911424E-2</v>
      </c>
      <c r="BP435" s="64">
        <f t="shared" si="58"/>
        <v>3.8461538461538464E-2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9">
        <v>4680115884519</v>
      </c>
      <c r="E436" s="560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15.15151515151515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0.19136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80</v>
      </c>
      <c r="Y444" s="551">
        <f>IFERROR(SUM(Y430:Y442),"0")</f>
        <v>84.48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4"/>
      <c r="AB445" s="544"/>
      <c r="AC445" s="544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4"/>
      <c r="AB451" s="544"/>
      <c r="AC451" s="544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4"/>
      <c r="AB460" s="544"/>
      <c r="AC460" s="544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3"/>
      <c r="AB467" s="543"/>
      <c r="AC467" s="543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4"/>
      <c r="AB468" s="544"/>
      <c r="AC468" s="544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4"/>
      <c r="AB475" s="544"/>
      <c r="AC475" s="544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4"/>
      <c r="AB481" s="544"/>
      <c r="AC481" s="544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4"/>
      <c r="AB486" s="544"/>
      <c r="AC486" s="544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21</v>
      </c>
      <c r="Y487" s="550">
        <f>IFERROR(IF(X487="",0,CEILING((X487/$H487),1)*$H487),"")</f>
        <v>27</v>
      </c>
      <c r="Z487" s="36">
        <f>IFERROR(IF(Y487=0,"",ROUNDUP(Y487/H487,0)*0.01898),"")</f>
        <v>5.6940000000000004E-2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22.210999999999999</v>
      </c>
      <c r="BN487" s="64">
        <f>IFERROR(Y487*I487/H487,"0")</f>
        <v>28.556999999999999</v>
      </c>
      <c r="BO487" s="64">
        <f>IFERROR(1/J487*(X487/H487),"0")</f>
        <v>3.6458333333333336E-2</v>
      </c>
      <c r="BP487" s="64">
        <f>IFERROR(1/J487*(Y487/H487),"0")</f>
        <v>4.6875E-2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9">
        <v>4640242181233</v>
      </c>
      <c r="E488" s="560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2.3333333333333335</v>
      </c>
      <c r="Y489" s="551">
        <f>IFERROR(Y487/H487,"0")+IFERROR(Y488/H488,"0")</f>
        <v>3</v>
      </c>
      <c r="Z489" s="551">
        <f>IFERROR(IF(Z487="",0,Z487),"0")+IFERROR(IF(Z488="",0,Z488),"0")</f>
        <v>5.6940000000000004E-2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21</v>
      </c>
      <c r="Y490" s="551">
        <f>IFERROR(SUM(Y487:Y488),"0")</f>
        <v>27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4"/>
      <c r="AB491" s="544"/>
      <c r="AC491" s="544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9">
        <v>4640242180120</v>
      </c>
      <c r="E492" s="560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9">
        <v>4640242180137</v>
      </c>
      <c r="E493" s="560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3"/>
      <c r="AB496" s="543"/>
      <c r="AC496" s="543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4"/>
      <c r="AB497" s="544"/>
      <c r="AC497" s="544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9">
        <v>4640242180090</v>
      </c>
      <c r="E498" s="560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1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0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999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1080.03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0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1056.752139094727</v>
      </c>
      <c r="Y502" s="551">
        <f>IFERROR(SUM(BN22:BN498),"0")</f>
        <v>1142.261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0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</v>
      </c>
      <c r="Y503" s="38">
        <f>ROUNDUP(SUM(BP22:BP498),0)</f>
        <v>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0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1106.752139094727</v>
      </c>
      <c r="Y504" s="551">
        <f>GrossWeightTotalR+PalletQtyTotalR*25</f>
        <v>1192.261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0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225.09507585291905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241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0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2.2920700000000003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1" t="s">
        <v>62</v>
      </c>
      <c r="C508" s="580" t="s">
        <v>100</v>
      </c>
      <c r="D508" s="656"/>
      <c r="E508" s="656"/>
      <c r="F508" s="656"/>
      <c r="G508" s="656"/>
      <c r="H508" s="657"/>
      <c r="I508" s="580" t="s">
        <v>255</v>
      </c>
      <c r="J508" s="656"/>
      <c r="K508" s="656"/>
      <c r="L508" s="656"/>
      <c r="M508" s="656"/>
      <c r="N508" s="656"/>
      <c r="O508" s="656"/>
      <c r="P508" s="656"/>
      <c r="Q508" s="656"/>
      <c r="R508" s="656"/>
      <c r="S508" s="657"/>
      <c r="T508" s="580" t="s">
        <v>536</v>
      </c>
      <c r="U508" s="657"/>
      <c r="V508" s="580" t="s">
        <v>592</v>
      </c>
      <c r="W508" s="656"/>
      <c r="X508" s="656"/>
      <c r="Y508" s="657"/>
      <c r="Z508" s="541" t="s">
        <v>648</v>
      </c>
      <c r="AA508" s="580" t="s">
        <v>715</v>
      </c>
      <c r="AB508" s="657"/>
      <c r="AC508" s="52"/>
      <c r="AF508" s="542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2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2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2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2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11.100000000000001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60.6</v>
      </c>
      <c r="E511" s="46">
        <f>IFERROR(Y89*1,"0")+IFERROR(Y90*1,"0")+IFERROR(Y91*1,"0")+IFERROR(Y95*1,"0")+IFERROR(Y96*1,"0")+IFERROR(Y97*1,"0")+IFERROR(Y98*1,"0")+IFERROR(Y99*1,"0")</f>
        <v>51.3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114.89999999999999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85.5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342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5.4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2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180</v>
      </c>
      <c r="U511" s="46">
        <f>IFERROR(Y367*1,"0")+IFERROR(Y368*1,"0")+IFERROR(Y369*1,"0")+IFERROR(Y373*1,"0")+IFERROR(Y377*1,"0")+IFERROR(Y378*1,"0")+IFERROR(Y382*1,"0")</f>
        <v>81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84.48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27</v>
      </c>
      <c r="AB511" s="46">
        <f>IFERROR(Y498*1,"0")</f>
        <v>0</v>
      </c>
      <c r="AC511" s="52"/>
      <c r="AF511" s="542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10:C10"/>
    <mergeCell ref="A497:Z497"/>
    <mergeCell ref="A217:Z217"/>
    <mergeCell ref="P218:T218"/>
    <mergeCell ref="P311:V311"/>
    <mergeCell ref="A21:Z21"/>
    <mergeCell ref="A428:Z428"/>
    <mergeCell ref="P425:V425"/>
    <mergeCell ref="A129:Z129"/>
    <mergeCell ref="A194:Z194"/>
    <mergeCell ref="D42:E42"/>
    <mergeCell ref="D17:E18"/>
    <mergeCell ref="D344:E344"/>
    <mergeCell ref="D471:E471"/>
    <mergeCell ref="A449:O450"/>
    <mergeCell ref="X17:X18"/>
    <mergeCell ref="P202:T202"/>
    <mergeCell ref="P307:T307"/>
    <mergeCell ref="D250:E250"/>
    <mergeCell ref="P373:T373"/>
    <mergeCell ref="A481:Z481"/>
    <mergeCell ref="M509:M510"/>
    <mergeCell ref="P443:V443"/>
    <mergeCell ref="O509:O510"/>
    <mergeCell ref="A333:Z333"/>
    <mergeCell ref="D54:E54"/>
    <mergeCell ref="P160:V160"/>
    <mergeCell ref="P216:V216"/>
    <mergeCell ref="D483:E483"/>
    <mergeCell ref="P83:T83"/>
    <mergeCell ref="D191:E191"/>
    <mergeCell ref="D262:E262"/>
    <mergeCell ref="P122:V122"/>
    <mergeCell ref="P368:T368"/>
    <mergeCell ref="D433:E433"/>
    <mergeCell ref="P285:V285"/>
    <mergeCell ref="A215:O216"/>
    <mergeCell ref="A142:O143"/>
    <mergeCell ref="P501:V501"/>
    <mergeCell ref="D291:E291"/>
    <mergeCell ref="A103:Z103"/>
    <mergeCell ref="D95:E95"/>
    <mergeCell ref="P174:T174"/>
    <mergeCell ref="A279:O280"/>
    <mergeCell ref="A339:Z339"/>
    <mergeCell ref="Q6:R6"/>
    <mergeCell ref="P200:T200"/>
    <mergeCell ref="P243:T243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V12:W12"/>
    <mergeCell ref="A39:Z39"/>
    <mergeCell ref="A44:O45"/>
    <mergeCell ref="U17:V17"/>
    <mergeCell ref="Y17:Y18"/>
    <mergeCell ref="P447:T447"/>
    <mergeCell ref="D57:E57"/>
    <mergeCell ref="A8:C8"/>
    <mergeCell ref="P124:T124"/>
    <mergeCell ref="D97:E97"/>
    <mergeCell ref="P138:V138"/>
    <mergeCell ref="A137:O138"/>
    <mergeCell ref="P151:T151"/>
    <mergeCell ref="P509:P510"/>
    <mergeCell ref="P132:V132"/>
    <mergeCell ref="N17:N18"/>
    <mergeCell ref="A58:O59"/>
    <mergeCell ref="Q5:R5"/>
    <mergeCell ref="F17:F18"/>
    <mergeCell ref="D120:E120"/>
    <mergeCell ref="P199:T199"/>
    <mergeCell ref="D242:E242"/>
    <mergeCell ref="P297:T297"/>
    <mergeCell ref="D478:E478"/>
    <mergeCell ref="D107:E107"/>
    <mergeCell ref="D163:E163"/>
    <mergeCell ref="D278:E278"/>
    <mergeCell ref="D234:E234"/>
    <mergeCell ref="P288:T288"/>
    <mergeCell ref="P291:T291"/>
    <mergeCell ref="A408:O409"/>
    <mergeCell ref="A383:O384"/>
    <mergeCell ref="P435:T435"/>
    <mergeCell ref="P136:T136"/>
    <mergeCell ref="P70:T70"/>
    <mergeCell ref="P434:T434"/>
    <mergeCell ref="D244:E244"/>
    <mergeCell ref="A499:O500"/>
    <mergeCell ref="P357:T357"/>
    <mergeCell ref="D29:E29"/>
    <mergeCell ref="P344:T344"/>
    <mergeCell ref="A20:Z20"/>
    <mergeCell ref="P371:V371"/>
    <mergeCell ref="D252:E252"/>
    <mergeCell ref="D452:E452"/>
    <mergeCell ref="P66:V66"/>
    <mergeCell ref="P137:V137"/>
    <mergeCell ref="D218:E218"/>
    <mergeCell ref="A249:Z249"/>
    <mergeCell ref="P495:V495"/>
    <mergeCell ref="A494:O495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P228:T228"/>
    <mergeCell ref="D342:E342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A468:Z468"/>
    <mergeCell ref="D175:E175"/>
    <mergeCell ref="P186:T186"/>
    <mergeCell ref="A36:O37"/>
    <mergeCell ref="P253:T253"/>
    <mergeCell ref="A223:Z223"/>
    <mergeCell ref="V11:W11"/>
    <mergeCell ref="D392:E392"/>
    <mergeCell ref="A370:O371"/>
    <mergeCell ref="D457:E457"/>
    <mergeCell ref="P57:T57"/>
    <mergeCell ref="P367:T367"/>
    <mergeCell ref="D165:E165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A415:O416"/>
    <mergeCell ref="D228:E228"/>
    <mergeCell ref="P412:T412"/>
    <mergeCell ref="P312:V312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P362:T362"/>
    <mergeCell ref="D99:E99"/>
    <mergeCell ref="D397:E397"/>
    <mergeCell ref="M17:M18"/>
    <mergeCell ref="O17:O18"/>
    <mergeCell ref="P336:T336"/>
    <mergeCell ref="P187:V187"/>
    <mergeCell ref="A248:Z248"/>
    <mergeCell ref="P430:T430"/>
    <mergeCell ref="P494:V494"/>
    <mergeCell ref="P350:V350"/>
    <mergeCell ref="Z509:Z510"/>
    <mergeCell ref="P196:T196"/>
    <mergeCell ref="A484:O485"/>
    <mergeCell ref="D226:E226"/>
    <mergeCell ref="D164:E164"/>
    <mergeCell ref="D462:E462"/>
    <mergeCell ref="P62:T62"/>
    <mergeCell ref="A479:O480"/>
    <mergeCell ref="P363:V363"/>
    <mergeCell ref="D310:E310"/>
    <mergeCell ref="P75:T75"/>
    <mergeCell ref="P342:T342"/>
    <mergeCell ref="P146:T146"/>
    <mergeCell ref="D152:E152"/>
    <mergeCell ref="D323:E323"/>
    <mergeCell ref="A192:O193"/>
    <mergeCell ref="AA509:AA510"/>
    <mergeCell ref="P176:T176"/>
    <mergeCell ref="P41:T41"/>
    <mergeCell ref="D84:E84"/>
    <mergeCell ref="D22:E22"/>
    <mergeCell ref="A157:Z157"/>
    <mergeCell ref="P483:T483"/>
    <mergeCell ref="D320:E320"/>
    <mergeCell ref="A222:Z222"/>
    <mergeCell ref="D447:E447"/>
    <mergeCell ref="P470:T470"/>
    <mergeCell ref="P255:V255"/>
    <mergeCell ref="P301:T301"/>
    <mergeCell ref="P426:V426"/>
    <mergeCell ref="P105:T105"/>
    <mergeCell ref="P214:T214"/>
    <mergeCell ref="D213:E213"/>
    <mergeCell ref="P463:T463"/>
    <mergeCell ref="D151:E151"/>
    <mergeCell ref="P192:V192"/>
    <mergeCell ref="P284:V284"/>
    <mergeCell ref="P478:T478"/>
    <mergeCell ref="P107:T107"/>
    <mergeCell ref="D150:E150"/>
    <mergeCell ref="F509:F510"/>
    <mergeCell ref="H509:H510"/>
    <mergeCell ref="D227:E227"/>
    <mergeCell ref="A9:C9"/>
    <mergeCell ref="P125:T125"/>
    <mergeCell ref="P321:T321"/>
    <mergeCell ref="D202:E202"/>
    <mergeCell ref="D373:E373"/>
    <mergeCell ref="A71:O72"/>
    <mergeCell ref="P112:T112"/>
    <mergeCell ref="A179:Z179"/>
    <mergeCell ref="P348:T348"/>
    <mergeCell ref="P323:T323"/>
    <mergeCell ref="A116:Z116"/>
    <mergeCell ref="D358:E358"/>
    <mergeCell ref="P337:V337"/>
    <mergeCell ref="A156:Z156"/>
    <mergeCell ref="A460:Z460"/>
    <mergeCell ref="P32:V32"/>
    <mergeCell ref="P474:V474"/>
    <mergeCell ref="Q13:R13"/>
    <mergeCell ref="A155:Z155"/>
    <mergeCell ref="P201:T201"/>
    <mergeCell ref="D389:E389"/>
    <mergeCell ref="P488:T488"/>
    <mergeCell ref="P111:T111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P278:T278"/>
    <mergeCell ref="D321:E321"/>
    <mergeCell ref="A255:O256"/>
    <mergeCell ref="A233:Z233"/>
    <mergeCell ref="P479:V479"/>
    <mergeCell ref="D394:E394"/>
    <mergeCell ref="A263:O264"/>
    <mergeCell ref="D336:E336"/>
    <mergeCell ref="D407:E407"/>
    <mergeCell ref="A128:Z128"/>
    <mergeCell ref="D268:E268"/>
    <mergeCell ref="P374:V374"/>
    <mergeCell ref="D395:E395"/>
    <mergeCell ref="A467:Z467"/>
    <mergeCell ref="D288:E288"/>
    <mergeCell ref="P148:V148"/>
    <mergeCell ref="P130:T130"/>
    <mergeCell ref="D136:E136"/>
    <mergeCell ref="P190:T190"/>
    <mergeCell ref="P421:V421"/>
    <mergeCell ref="P240:V240"/>
    <mergeCell ref="A114:O115"/>
    <mergeCell ref="D434:E434"/>
    <mergeCell ref="H5:M5"/>
    <mergeCell ref="P473:V473"/>
    <mergeCell ref="P98:T98"/>
    <mergeCell ref="D212:E212"/>
    <mergeCell ref="D146:E146"/>
    <mergeCell ref="P225:T225"/>
    <mergeCell ref="A341:Z341"/>
    <mergeCell ref="D6:M6"/>
    <mergeCell ref="P396:T396"/>
    <mergeCell ref="D439:E439"/>
    <mergeCell ref="A317:O318"/>
    <mergeCell ref="P461:T461"/>
    <mergeCell ref="P175:T175"/>
    <mergeCell ref="D83:E83"/>
    <mergeCell ref="P162:T162"/>
    <mergeCell ref="P331:V331"/>
    <mergeCell ref="P227:T227"/>
    <mergeCell ref="D441:E441"/>
    <mergeCell ref="D368:E368"/>
    <mergeCell ref="P106:T106"/>
    <mergeCell ref="P226:T226"/>
    <mergeCell ref="P164:T164"/>
    <mergeCell ref="D207:E207"/>
    <mergeCell ref="P269:T269"/>
    <mergeCell ref="AB509:AB510"/>
    <mergeCell ref="Z17:Z18"/>
    <mergeCell ref="AB17:AB18"/>
    <mergeCell ref="P100:V100"/>
    <mergeCell ref="P271:V271"/>
    <mergeCell ref="P458:V458"/>
    <mergeCell ref="A277:Z277"/>
    <mergeCell ref="D446:E446"/>
    <mergeCell ref="P44:V44"/>
    <mergeCell ref="D367:E367"/>
    <mergeCell ref="P502:V502"/>
    <mergeCell ref="P335:T335"/>
    <mergeCell ref="P462:T462"/>
    <mergeCell ref="D299:E299"/>
    <mergeCell ref="A100:O101"/>
    <mergeCell ref="A231:O232"/>
    <mergeCell ref="P35:T35"/>
    <mergeCell ref="G17:G18"/>
    <mergeCell ref="A295:Z295"/>
    <mergeCell ref="A466:Z466"/>
    <mergeCell ref="D314:E314"/>
    <mergeCell ref="P171:V171"/>
    <mergeCell ref="P121:V121"/>
    <mergeCell ref="Y509:Y510"/>
    <mergeCell ref="AA17:AA18"/>
    <mergeCell ref="P212:T212"/>
    <mergeCell ref="AC17:AC18"/>
    <mergeCell ref="P101:V101"/>
    <mergeCell ref="D89:E89"/>
    <mergeCell ref="D393:E393"/>
    <mergeCell ref="P472:T472"/>
    <mergeCell ref="A491:Z491"/>
    <mergeCell ref="P147:V147"/>
    <mergeCell ref="P254:T254"/>
    <mergeCell ref="P251:T251"/>
    <mergeCell ref="A235:O236"/>
    <mergeCell ref="P487:T487"/>
    <mergeCell ref="P343:T343"/>
    <mergeCell ref="D199:E199"/>
    <mergeCell ref="D435:E435"/>
    <mergeCell ref="D186:E186"/>
    <mergeCell ref="P274:T274"/>
    <mergeCell ref="P345:T345"/>
    <mergeCell ref="D413:E413"/>
    <mergeCell ref="P84:T84"/>
    <mergeCell ref="P22:T22"/>
    <mergeCell ref="P320:T320"/>
    <mergeCell ref="P314:T314"/>
    <mergeCell ref="I508:S508"/>
    <mergeCell ref="P96:T96"/>
    <mergeCell ref="H17:H18"/>
    <mergeCell ref="A220:O221"/>
    <mergeCell ref="P90:T90"/>
    <mergeCell ref="P261:T261"/>
    <mergeCell ref="A486:Z486"/>
    <mergeCell ref="P388:T388"/>
    <mergeCell ref="Q509:Q510"/>
    <mergeCell ref="D198:E198"/>
    <mergeCell ref="D269:E269"/>
    <mergeCell ref="D440:E440"/>
    <mergeCell ref="D296:E296"/>
    <mergeCell ref="S509:S510"/>
    <mergeCell ref="P275:V275"/>
    <mergeCell ref="P27:T27"/>
    <mergeCell ref="A284:O285"/>
    <mergeCell ref="D75:E75"/>
    <mergeCell ref="D206:E206"/>
    <mergeCell ref="P247:V247"/>
    <mergeCell ref="P390:T390"/>
    <mergeCell ref="D298:E298"/>
    <mergeCell ref="P91:T91"/>
    <mergeCell ref="P404:V404"/>
    <mergeCell ref="R509:R510"/>
    <mergeCell ref="T509:T510"/>
    <mergeCell ref="D64:E64"/>
    <mergeCell ref="D362:E362"/>
    <mergeCell ref="P441:T441"/>
    <mergeCell ref="P86:V86"/>
    <mergeCell ref="P306:T306"/>
    <mergeCell ref="P477:T477"/>
    <mergeCell ref="P384:V384"/>
    <mergeCell ref="D476:E476"/>
    <mergeCell ref="A451:Z451"/>
    <mergeCell ref="P207:T207"/>
    <mergeCell ref="A445:Z445"/>
    <mergeCell ref="A372:Z372"/>
    <mergeCell ref="P172:V172"/>
    <mergeCell ref="P299:T299"/>
    <mergeCell ref="P221:V221"/>
    <mergeCell ref="P215:V215"/>
    <mergeCell ref="P393:T393"/>
    <mergeCell ref="A67:Z67"/>
    <mergeCell ref="A82:Z82"/>
    <mergeCell ref="D140:E140"/>
    <mergeCell ref="D267:E267"/>
    <mergeCell ref="P395:T395"/>
    <mergeCell ref="AA508:AB508"/>
    <mergeCell ref="P505:V505"/>
    <mergeCell ref="P26:T26"/>
    <mergeCell ref="D463:E463"/>
    <mergeCell ref="A270:O271"/>
    <mergeCell ref="P338:V338"/>
    <mergeCell ref="P71:V71"/>
    <mergeCell ref="P58:V58"/>
    <mergeCell ref="A13:M13"/>
    <mergeCell ref="P444:V444"/>
    <mergeCell ref="A496:Z496"/>
    <mergeCell ref="P500:V500"/>
    <mergeCell ref="A94:Z94"/>
    <mergeCell ref="A417:Z417"/>
    <mergeCell ref="D61:E61"/>
    <mergeCell ref="P231:V231"/>
    <mergeCell ref="A15:M15"/>
    <mergeCell ref="P238:T238"/>
    <mergeCell ref="D254:E254"/>
    <mergeCell ref="A183:Z183"/>
    <mergeCell ref="A427:Z427"/>
    <mergeCell ref="D346:E346"/>
    <mergeCell ref="P229:T229"/>
    <mergeCell ref="A359:O360"/>
    <mergeCell ref="A501:O506"/>
    <mergeCell ref="P126:V126"/>
    <mergeCell ref="D424:E424"/>
    <mergeCell ref="P224:T224"/>
    <mergeCell ref="P322:T322"/>
    <mergeCell ref="P89:T89"/>
    <mergeCell ref="P211:T211"/>
    <mergeCell ref="P260:T260"/>
    <mergeCell ref="P309:T309"/>
    <mergeCell ref="A153:O154"/>
    <mergeCell ref="D477:E477"/>
    <mergeCell ref="D125:E125"/>
    <mergeCell ref="P446:T446"/>
    <mergeCell ref="D112:E112"/>
    <mergeCell ref="D283:E283"/>
    <mergeCell ref="A356:Z356"/>
    <mergeCell ref="A418:Z418"/>
    <mergeCell ref="P440:T440"/>
    <mergeCell ref="D348:E348"/>
    <mergeCell ref="P141:T141"/>
    <mergeCell ref="P206:T206"/>
    <mergeCell ref="A363:O364"/>
    <mergeCell ref="P377:T377"/>
    <mergeCell ref="P448:T448"/>
    <mergeCell ref="A406:Z406"/>
    <mergeCell ref="P360:V360"/>
    <mergeCell ref="P80:V80"/>
    <mergeCell ref="D74:E74"/>
    <mergeCell ref="D130:E130"/>
    <mergeCell ref="D68:E68"/>
    <mergeCell ref="D201:E201"/>
    <mergeCell ref="D335:E335"/>
    <mergeCell ref="P449:V449"/>
    <mergeCell ref="P245:T245"/>
    <mergeCell ref="P77:T77"/>
    <mergeCell ref="D176:E176"/>
    <mergeCell ref="D347:E347"/>
    <mergeCell ref="D412:E412"/>
    <mergeCell ref="P220:V220"/>
    <mergeCell ref="A340:Z340"/>
    <mergeCell ref="D438:E438"/>
    <mergeCell ref="A351:Z351"/>
    <mergeCell ref="P327:T327"/>
    <mergeCell ref="A80:O81"/>
    <mergeCell ref="P236:V236"/>
    <mergeCell ref="P92:V92"/>
    <mergeCell ref="A88:Z88"/>
    <mergeCell ref="T5:U5"/>
    <mergeCell ref="P76:T76"/>
    <mergeCell ref="D119:E119"/>
    <mergeCell ref="V5:W5"/>
    <mergeCell ref="D190:E190"/>
    <mergeCell ref="P294:V294"/>
    <mergeCell ref="A319:Z319"/>
    <mergeCell ref="D488:E488"/>
    <mergeCell ref="D111:E111"/>
    <mergeCell ref="D469:E469"/>
    <mergeCell ref="Q8:R8"/>
    <mergeCell ref="P69:T69"/>
    <mergeCell ref="P140:T140"/>
    <mergeCell ref="P267:T267"/>
    <mergeCell ref="P438:T438"/>
    <mergeCell ref="D419:E419"/>
    <mergeCell ref="D219:E219"/>
    <mergeCell ref="D104:E104"/>
    <mergeCell ref="T6:U9"/>
    <mergeCell ref="A349:O350"/>
    <mergeCell ref="Q10:R10"/>
    <mergeCell ref="D185:E185"/>
    <mergeCell ref="D41:E41"/>
    <mergeCell ref="A429:Z429"/>
    <mergeCell ref="P484:V484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P293:V293"/>
    <mergeCell ref="D487:E487"/>
    <mergeCell ref="D343:E343"/>
    <mergeCell ref="P397:T397"/>
    <mergeCell ref="P74:T74"/>
    <mergeCell ref="A19:Z19"/>
    <mergeCell ref="P310:T310"/>
    <mergeCell ref="A14:M14"/>
    <mergeCell ref="A489:O490"/>
    <mergeCell ref="P163:T163"/>
    <mergeCell ref="D345:E345"/>
    <mergeCell ref="P424:T424"/>
    <mergeCell ref="P296:T296"/>
    <mergeCell ref="P318:V318"/>
    <mergeCell ref="P85:V85"/>
    <mergeCell ref="J509:J510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A132:O133"/>
    <mergeCell ref="D456:E456"/>
    <mergeCell ref="D414:E414"/>
    <mergeCell ref="D352:E352"/>
    <mergeCell ref="P419:T419"/>
    <mergeCell ref="D91:E91"/>
    <mergeCell ref="P219:T219"/>
    <mergeCell ref="D162:E162"/>
    <mergeCell ref="A275:O276"/>
    <mergeCell ref="D327:E327"/>
    <mergeCell ref="P210:T210"/>
    <mergeCell ref="D454:E454"/>
    <mergeCell ref="P493:T493"/>
    <mergeCell ref="D230:E230"/>
    <mergeCell ref="P358:T358"/>
    <mergeCell ref="D168:E168"/>
    <mergeCell ref="P380:V380"/>
    <mergeCell ref="D401:E401"/>
    <mergeCell ref="D9:E9"/>
    <mergeCell ref="D180:E180"/>
    <mergeCell ref="D118:E118"/>
    <mergeCell ref="F9:G9"/>
    <mergeCell ref="P53:T53"/>
    <mergeCell ref="P197:T197"/>
    <mergeCell ref="D167:E167"/>
    <mergeCell ref="A354:O355"/>
    <mergeCell ref="A425:O426"/>
    <mergeCell ref="P289:T289"/>
    <mergeCell ref="P68:T68"/>
    <mergeCell ref="D169:E169"/>
    <mergeCell ref="P353:T353"/>
    <mergeCell ref="P204:V204"/>
    <mergeCell ref="A134:Z134"/>
    <mergeCell ref="A265:Z265"/>
    <mergeCell ref="A420:O421"/>
    <mergeCell ref="P317:V317"/>
    <mergeCell ref="P411:T411"/>
    <mergeCell ref="P442:T442"/>
    <mergeCell ref="D448:E448"/>
    <mergeCell ref="P489:V489"/>
    <mergeCell ref="P119:T119"/>
    <mergeCell ref="P354:V354"/>
    <mergeCell ref="P133:V133"/>
    <mergeCell ref="P127:V127"/>
    <mergeCell ref="A123:Z123"/>
    <mergeCell ref="D390:E390"/>
    <mergeCell ref="P469:T469"/>
    <mergeCell ref="A237:Z237"/>
    <mergeCell ref="P349:V349"/>
    <mergeCell ref="A423:Z423"/>
    <mergeCell ref="P420:V420"/>
    <mergeCell ref="D166:E166"/>
    <mergeCell ref="A410:Z410"/>
    <mergeCell ref="D402:E402"/>
    <mergeCell ref="A189:Z189"/>
    <mergeCell ref="P195:T195"/>
    <mergeCell ref="P300:T300"/>
    <mergeCell ref="P364:V364"/>
    <mergeCell ref="P431:T431"/>
    <mergeCell ref="P308:T308"/>
    <mergeCell ref="I509:I510"/>
    <mergeCell ref="K509:K510"/>
    <mergeCell ref="I17:I18"/>
    <mergeCell ref="D141:E141"/>
    <mergeCell ref="C508:H508"/>
    <mergeCell ref="A48:O49"/>
    <mergeCell ref="D135:E135"/>
    <mergeCell ref="D306:E306"/>
    <mergeCell ref="P114:V114"/>
    <mergeCell ref="D377:E377"/>
    <mergeCell ref="A246:O247"/>
    <mergeCell ref="P456:T456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6:V36"/>
    <mergeCell ref="P492:T492"/>
    <mergeCell ref="D31:E31"/>
    <mergeCell ref="D158:E158"/>
    <mergeCell ref="D329:E329"/>
    <mergeCell ref="D229:E229"/>
    <mergeCell ref="A403:O404"/>
    <mergeCell ref="D77:E77"/>
    <mergeCell ref="P131:T131"/>
    <mergeCell ref="D369:E369"/>
    <mergeCell ref="P52:T52"/>
    <mergeCell ref="P78:T78"/>
    <mergeCell ref="D322:E322"/>
    <mergeCell ref="D260:E260"/>
    <mergeCell ref="P465:V465"/>
    <mergeCell ref="D453:E453"/>
    <mergeCell ref="D309:E309"/>
    <mergeCell ref="D113:E113"/>
    <mergeCell ref="P180:T180"/>
    <mergeCell ref="P415:V415"/>
    <mergeCell ref="P118:T118"/>
    <mergeCell ref="P167:T167"/>
    <mergeCell ref="A161:Z161"/>
    <mergeCell ref="A332:Z332"/>
    <mergeCell ref="P378:T378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P490:V490"/>
    <mergeCell ref="D334:E334"/>
    <mergeCell ref="A293:O294"/>
    <mergeCell ref="A102:Z102"/>
    <mergeCell ref="P113:T113"/>
    <mergeCell ref="A173:Z173"/>
    <mergeCell ref="P17:T18"/>
    <mergeCell ref="A400:Z400"/>
    <mergeCell ref="P63:T63"/>
    <mergeCell ref="P250:T250"/>
    <mergeCell ref="D26:E26"/>
    <mergeCell ref="P117:T117"/>
    <mergeCell ref="P55:T55"/>
    <mergeCell ref="A324:O325"/>
    <mergeCell ref="A203:O204"/>
    <mergeCell ref="D90:E90"/>
    <mergeCell ref="P402:T402"/>
    <mergeCell ref="A376:Z376"/>
    <mergeCell ref="D224:E224"/>
    <mergeCell ref="A398:O399"/>
    <mergeCell ref="P59:V59"/>
    <mergeCell ref="P97:T97"/>
    <mergeCell ref="P168:T168"/>
    <mergeCell ref="D211:E211"/>
    <mergeCell ref="D1:F1"/>
    <mergeCell ref="P230:T230"/>
    <mergeCell ref="P268:T268"/>
    <mergeCell ref="D382:E382"/>
    <mergeCell ref="A313:Z313"/>
    <mergeCell ref="P47:T47"/>
    <mergeCell ref="Q9:R9"/>
    <mergeCell ref="Q11:R11"/>
    <mergeCell ref="A6:C6"/>
    <mergeCell ref="Q12:R12"/>
    <mergeCell ref="P169:T169"/>
    <mergeCell ref="D261:E261"/>
    <mergeCell ref="D388:E388"/>
    <mergeCell ref="A5:C5"/>
    <mergeCell ref="A110:Z110"/>
    <mergeCell ref="A17:A18"/>
    <mergeCell ref="P399:V399"/>
    <mergeCell ref="D316:E316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D274:E274"/>
    <mergeCell ref="D245:E245"/>
    <mergeCell ref="D301:E301"/>
    <mergeCell ref="D63:E63"/>
    <mergeCell ref="D106:E106"/>
    <mergeCell ref="P185:T185"/>
    <mergeCell ref="P283:T283"/>
    <mergeCell ref="P72:V72"/>
    <mergeCell ref="D391:E391"/>
    <mergeCell ref="P370:V370"/>
    <mergeCell ref="P256:V256"/>
    <mergeCell ref="P383:V383"/>
    <mergeCell ref="A145:Z145"/>
    <mergeCell ref="A139:Z139"/>
    <mergeCell ref="D5:E5"/>
    <mergeCell ref="C509:C510"/>
    <mergeCell ref="P382:T382"/>
    <mergeCell ref="P453:T453"/>
    <mergeCell ref="P42:T42"/>
    <mergeCell ref="A32:O33"/>
    <mergeCell ref="D290:E290"/>
    <mergeCell ref="A303:O304"/>
    <mergeCell ref="P471:T471"/>
    <mergeCell ref="P259:T259"/>
    <mergeCell ref="D69:E69"/>
    <mergeCell ref="D498:E498"/>
    <mergeCell ref="P482:T482"/>
    <mergeCell ref="A475:Z475"/>
    <mergeCell ref="P398:V398"/>
    <mergeCell ref="P177:V177"/>
    <mergeCell ref="P33:V33"/>
    <mergeCell ref="P93:V93"/>
    <mergeCell ref="P264:V264"/>
    <mergeCell ref="A387:Z387"/>
    <mergeCell ref="A287:Z287"/>
    <mergeCell ref="A281:Z281"/>
    <mergeCell ref="X509:X510"/>
    <mergeCell ref="A87:Z87"/>
    <mergeCell ref="H1:Q1"/>
    <mergeCell ref="P480:V480"/>
    <mergeCell ref="P109:V109"/>
    <mergeCell ref="P280:V280"/>
    <mergeCell ref="A305:Z305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A108:O109"/>
    <mergeCell ref="D432:E432"/>
    <mergeCell ref="D117:E117"/>
    <mergeCell ref="D55:E55"/>
    <mergeCell ref="D30:E30"/>
    <mergeCell ref="A239:O240"/>
    <mergeCell ref="P242:T242"/>
    <mergeCell ref="D353:E353"/>
    <mergeCell ref="A361:Z361"/>
    <mergeCell ref="P407:T407"/>
    <mergeCell ref="P394:T394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108:V108"/>
    <mergeCell ref="P279:V279"/>
    <mergeCell ref="P31:T31"/>
    <mergeCell ref="P158:T158"/>
    <mergeCell ref="P329:T329"/>
    <mergeCell ref="P416:V416"/>
    <mergeCell ref="P45:V45"/>
    <mergeCell ref="A241:Z241"/>
    <mergeCell ref="P95:T95"/>
    <mergeCell ref="D470:E470"/>
    <mergeCell ref="P182:V182"/>
    <mergeCell ref="A509:A510"/>
    <mergeCell ref="P413:T413"/>
    <mergeCell ref="A464:O465"/>
    <mergeCell ref="P234:T234"/>
    <mergeCell ref="P154:V154"/>
    <mergeCell ref="P325:V325"/>
    <mergeCell ref="A144:Z144"/>
    <mergeCell ref="A386:Z386"/>
    <mergeCell ref="D378:E378"/>
    <mergeCell ref="D7:M7"/>
    <mergeCell ref="D79:E79"/>
    <mergeCell ref="P334:T334"/>
    <mergeCell ref="D315:E315"/>
    <mergeCell ref="K17:K18"/>
    <mergeCell ref="C17:C18"/>
    <mergeCell ref="P15:T16"/>
    <mergeCell ref="D43:E43"/>
    <mergeCell ref="A272:Z272"/>
    <mergeCell ref="A381:Z381"/>
    <mergeCell ref="J9:M9"/>
    <mergeCell ref="D62:E62"/>
    <mergeCell ref="D56:E56"/>
    <mergeCell ref="A65:O66"/>
    <mergeCell ref="A38:Z38"/>
    <mergeCell ref="A40:Z40"/>
    <mergeCell ref="H10:M10"/>
    <mergeCell ref="V6:W9"/>
    <mergeCell ref="V10:W10"/>
    <mergeCell ref="D195:E195"/>
    <mergeCell ref="P252:T252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P159:V159"/>
    <mergeCell ref="D289:E289"/>
    <mergeCell ref="P330:V330"/>
    <mergeCell ref="D411:E411"/>
    <mergeCell ref="A149:Z149"/>
    <mergeCell ref="A473:O474"/>
    <mergeCell ref="D482:E482"/>
    <mergeCell ref="P209:T209"/>
    <mergeCell ref="A385:Z385"/>
    <mergeCell ref="P452:T452"/>
    <mergeCell ref="A258:Z258"/>
    <mergeCell ref="P37:V37"/>
    <mergeCell ref="P504:V504"/>
    <mergeCell ref="B509:B510"/>
    <mergeCell ref="D509:D510"/>
    <mergeCell ref="P104:T104"/>
    <mergeCell ref="B17:B18"/>
    <mergeCell ref="P143:V143"/>
    <mergeCell ref="A73:Z73"/>
    <mergeCell ref="D131:E131"/>
    <mergeCell ref="A266:Z266"/>
    <mergeCell ref="A171:O172"/>
    <mergeCell ref="P235:V235"/>
    <mergeCell ref="A60:Z60"/>
    <mergeCell ref="P506:V506"/>
    <mergeCell ref="A92:O93"/>
    <mergeCell ref="D124:E124"/>
    <mergeCell ref="P56:T56"/>
    <mergeCell ref="W509:W510"/>
    <mergeCell ref="W17:W18"/>
    <mergeCell ref="A50:Z50"/>
    <mergeCell ref="P503:V503"/>
    <mergeCell ref="P459:V459"/>
    <mergeCell ref="A330:O331"/>
    <mergeCell ref="A379:O380"/>
    <mergeCell ref="A365:Z365"/>
    <mergeCell ref="D357:E357"/>
    <mergeCell ref="R1:T1"/>
    <mergeCell ref="U509:U510"/>
    <mergeCell ref="P28:T28"/>
    <mergeCell ref="P150:T150"/>
    <mergeCell ref="P392:T392"/>
    <mergeCell ref="D307:E307"/>
    <mergeCell ref="P115:V115"/>
    <mergeCell ref="A443:O444"/>
    <mergeCell ref="P457:T457"/>
    <mergeCell ref="P165:T165"/>
    <mergeCell ref="P432:T432"/>
    <mergeCell ref="D98:E98"/>
    <mergeCell ref="P30:T30"/>
    <mergeCell ref="P152:T152"/>
    <mergeCell ref="P375:V375"/>
    <mergeCell ref="A147:O148"/>
    <mergeCell ref="A374:O375"/>
    <mergeCell ref="P464:V464"/>
    <mergeCell ref="P290:T290"/>
    <mergeCell ref="A311:O312"/>
    <mergeCell ref="P79:T79"/>
    <mergeCell ref="P244:T244"/>
    <mergeCell ref="P315:T315"/>
    <mergeCell ref="P437:T437"/>
    <mergeCell ref="D174:E174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3:V153"/>
    <mergeCell ref="P324:V324"/>
    <mergeCell ref="D70:E70"/>
    <mergeCell ref="A205:Z205"/>
    <mergeCell ref="P391:T391"/>
    <mergeCell ref="D238:E238"/>
    <mergeCell ref="P303:V303"/>
    <mergeCell ref="D78:E78"/>
    <mergeCell ref="P213:T213"/>
    <mergeCell ref="P328:T328"/>
    <mergeCell ref="P455:T45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