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3,06,25 Пушкарный\"/>
    </mc:Choice>
  </mc:AlternateContent>
  <xr:revisionPtr revIDLastSave="0" documentId="13_ncr:1_{1064304D-29A1-40C7-A6DF-2E1585A523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P502" i="2"/>
  <c r="BO502" i="2"/>
  <c r="BM502" i="2"/>
  <c r="Y502" i="2"/>
  <c r="BP501" i="2"/>
  <c r="BO501" i="2"/>
  <c r="BN501" i="2"/>
  <c r="BM501" i="2"/>
  <c r="Z501" i="2"/>
  <c r="Y501" i="2"/>
  <c r="Y503" i="2" s="1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P370" i="2"/>
  <c r="BO369" i="2"/>
  <c r="BM369" i="2"/>
  <c r="Y369" i="2"/>
  <c r="BP369" i="2" s="1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Z313" i="2"/>
  <c r="Y313" i="2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O223" i="2"/>
  <c r="BM223" i="2"/>
  <c r="Y223" i="2"/>
  <c r="BP223" i="2" s="1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P196" i="2"/>
  <c r="BO196" i="2"/>
  <c r="BN196" i="2"/>
  <c r="BM196" i="2"/>
  <c r="Z196" i="2"/>
  <c r="Y196" i="2"/>
  <c r="P196" i="2"/>
  <c r="BO195" i="2"/>
  <c r="BM195" i="2"/>
  <c r="Y195" i="2"/>
  <c r="Y198" i="2" s="1"/>
  <c r="P195" i="2"/>
  <c r="X193" i="2"/>
  <c r="X192" i="2"/>
  <c r="BO191" i="2"/>
  <c r="BM191" i="2"/>
  <c r="Y191" i="2"/>
  <c r="Z191" i="2" s="1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Y118" i="2" s="1"/>
  <c r="P114" i="2"/>
  <c r="X112" i="2"/>
  <c r="X111" i="2"/>
  <c r="BO110" i="2"/>
  <c r="BM110" i="2"/>
  <c r="Y110" i="2"/>
  <c r="Z110" i="2" s="1"/>
  <c r="P110" i="2"/>
  <c r="BO109" i="2"/>
  <c r="BM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P65" i="2"/>
  <c r="BO65" i="2"/>
  <c r="BN65" i="2"/>
  <c r="BM65" i="2"/>
  <c r="Z65" i="2"/>
  <c r="Y65" i="2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28" i="2" l="1"/>
  <c r="BN28" i="2"/>
  <c r="BP91" i="2"/>
  <c r="Z100" i="2"/>
  <c r="BN100" i="2"/>
  <c r="BP167" i="2"/>
  <c r="Z238" i="2"/>
  <c r="BN238" i="2"/>
  <c r="Z341" i="2"/>
  <c r="BN341" i="2"/>
  <c r="Z44" i="2"/>
  <c r="BN44" i="2"/>
  <c r="BP80" i="2"/>
  <c r="Z109" i="2"/>
  <c r="Z135" i="2"/>
  <c r="BN135" i="2"/>
  <c r="Z180" i="2"/>
  <c r="BN180" i="2"/>
  <c r="Z215" i="2"/>
  <c r="BN215" i="2"/>
  <c r="Z266" i="2"/>
  <c r="Z304" i="2"/>
  <c r="BN304" i="2"/>
  <c r="Z322" i="2"/>
  <c r="BN322" i="2"/>
  <c r="Z369" i="2"/>
  <c r="BN369" i="2"/>
  <c r="Y371" i="2"/>
  <c r="Z425" i="2"/>
  <c r="BN425" i="2"/>
  <c r="Z461" i="2"/>
  <c r="BN461" i="2"/>
  <c r="Y87" i="2"/>
  <c r="BP35" i="2"/>
  <c r="Y36" i="2"/>
  <c r="Z41" i="2"/>
  <c r="BN41" i="2"/>
  <c r="Z55" i="2"/>
  <c r="BN55" i="2"/>
  <c r="Z75" i="2"/>
  <c r="BN75" i="2"/>
  <c r="Z85" i="2"/>
  <c r="BN85" i="2"/>
  <c r="Z102" i="2"/>
  <c r="Z115" i="2"/>
  <c r="BP129" i="2"/>
  <c r="Z157" i="2"/>
  <c r="BN157" i="2"/>
  <c r="Z172" i="2"/>
  <c r="BN172" i="2"/>
  <c r="Z205" i="2"/>
  <c r="BN205" i="2"/>
  <c r="Z223" i="2"/>
  <c r="BN223" i="2"/>
  <c r="Z257" i="2"/>
  <c r="BN257" i="2"/>
  <c r="Z274" i="2"/>
  <c r="BN274" i="2"/>
  <c r="Z301" i="2"/>
  <c r="BN301" i="2"/>
  <c r="Z311" i="2"/>
  <c r="BN311" i="2"/>
  <c r="Z357" i="2"/>
  <c r="BN357" i="2"/>
  <c r="Z390" i="2"/>
  <c r="BN390" i="2"/>
  <c r="Z414" i="2"/>
  <c r="BN414" i="2"/>
  <c r="Z428" i="2"/>
  <c r="BN428" i="2"/>
  <c r="Z449" i="2"/>
  <c r="BN449" i="2"/>
  <c r="Z469" i="2"/>
  <c r="BN469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Z225" i="2" s="1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X525" i="2" s="1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29" i="2" s="1"/>
  <c r="Z347" i="2"/>
  <c r="Z359" i="2"/>
  <c r="Z382" i="2"/>
  <c r="Z406" i="2"/>
  <c r="Y422" i="2"/>
  <c r="BN445" i="2"/>
  <c r="Z453" i="2"/>
  <c r="Z490" i="2"/>
  <c r="Y509" i="2"/>
  <c r="W532" i="2"/>
  <c r="Z57" i="2"/>
  <c r="Z27" i="2"/>
  <c r="Z62" i="2"/>
  <c r="Z121" i="2"/>
  <c r="Z169" i="2"/>
  <c r="Z179" i="2"/>
  <c r="Y193" i="2"/>
  <c r="Z202" i="2"/>
  <c r="Z212" i="2"/>
  <c r="Z233" i="2"/>
  <c r="Z256" i="2"/>
  <c r="Z267" i="2"/>
  <c r="Z273" i="2"/>
  <c r="Z354" i="2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276" i="2" l="1"/>
  <c r="Z261" i="2"/>
  <c r="Z66" i="2"/>
  <c r="Z59" i="2"/>
  <c r="Z371" i="2"/>
  <c r="Z86" i="2"/>
  <c r="Z429" i="2"/>
  <c r="Z323" i="2"/>
  <c r="Z361" i="2"/>
  <c r="Z269" i="2"/>
  <c r="Z158" i="2"/>
  <c r="Z45" i="2"/>
  <c r="Z498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<sst xmlns="http://schemas.openxmlformats.org/spreadsheetml/2006/main" count="3865" uniqueCount="823">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</sst>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0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5000</v>
      </c>
      <c r="Y318" s="55">
        <f>IFERROR(IF(X318="",0,CEILING((X318/$H318),1)*$H318),"")</f>
        <v>5007.5999999999995</v>
      </c>
      <c r="Z318" s="41">
        <f>IFERROR(IF(Y318=0,"",ROUNDUP(Y318/H318,0)*0.01898),"")</f>
        <v>12.18516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5328.8461538461543</v>
      </c>
      <c r="BN318" s="78">
        <f>IFERROR(Y318*I318/H318,"0")</f>
        <v>5336.9459999999999</v>
      </c>
      <c r="BO318" s="78">
        <f>IFERROR(1/J318*(X318/H318),"0")</f>
        <v>10.016025641025641</v>
      </c>
      <c r="BP318" s="78">
        <f>IFERROR(1/J318*(Y318/H318),"0")</f>
        <v>10.03125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641.02564102564099</v>
      </c>
      <c r="Y323" s="43">
        <f>IFERROR(Y318/H318,"0")+IFERROR(Y319/H319,"0")+IFERROR(Y320/H320,"0")+IFERROR(Y321/H321,"0")+IFERROR(Y322/H322,"0")</f>
        <v>642</v>
      </c>
      <c r="Z323" s="43">
        <f>IFERROR(IF(Z318="",0,Z318),"0")+IFERROR(IF(Z319="",0,Z319),"0")+IFERROR(IF(Z320="",0,Z320),"0")+IFERROR(IF(Z321="",0,Z321),"0")+IFERROR(IF(Z322="",0,Z322),"0")</f>
        <v>12.18516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5000</v>
      </c>
      <c r="Y324" s="43">
        <f>IFERROR(SUM(Y318:Y322),"0")</f>
        <v>5007.5999999999995</v>
      </c>
      <c r="Z324" s="42"/>
      <c r="AA324" s="67"/>
      <c r="AB324" s="67"/>
      <c r="AC324" s="67"/>
    </row>
    <row r="325" spans="1:68" ht="14.25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5000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5007.5999999999995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5328.8461538461543</v>
      </c>
      <c r="Y523" s="43">
        <f>IFERROR(SUM(BN22:BN519),"0")</f>
        <v>5336.9459999999999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11</v>
      </c>
      <c r="Y524" s="44">
        <f>ROUNDUP(SUM(BP22:BP519),0)</f>
        <v>11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5603.8461538461543</v>
      </c>
      <c r="Y525" s="43">
        <f>GrossWeightTotalR+PalletQtyTotalR*25</f>
        <v>5611.9459999999999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641.02564102564099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642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12.18516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5007.5999999999995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