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F8B49A3-12A1-4346-BC14-D9AD329386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4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S532" i="1" s="1"/>
  <c r="P299" i="1"/>
  <c r="X296" i="1"/>
  <c r="X295" i="1"/>
  <c r="BO294" i="1"/>
  <c r="BM294" i="1"/>
  <c r="Y294" i="1"/>
  <c r="R532" i="1" s="1"/>
  <c r="P294" i="1"/>
  <c r="X291" i="1"/>
  <c r="X290" i="1"/>
  <c r="BO289" i="1"/>
  <c r="BM289" i="1"/>
  <c r="Y289" i="1"/>
  <c r="Q532" i="1" s="1"/>
  <c r="P289" i="1"/>
  <c r="X286" i="1"/>
  <c r="X285" i="1"/>
  <c r="BO284" i="1"/>
  <c r="BM284" i="1"/>
  <c r="Y284" i="1"/>
  <c r="Y285" i="1" s="1"/>
  <c r="P284" i="1"/>
  <c r="X282" i="1"/>
  <c r="X281" i="1"/>
  <c r="BO280" i="1"/>
  <c r="BM280" i="1"/>
  <c r="Y280" i="1"/>
  <c r="P532" i="1" s="1"/>
  <c r="P280" i="1"/>
  <c r="X277" i="1"/>
  <c r="X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O532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Y26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L532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Y252" i="1" s="1"/>
  <c r="P247" i="1"/>
  <c r="X245" i="1"/>
  <c r="X244" i="1"/>
  <c r="BO243" i="1"/>
  <c r="BM243" i="1"/>
  <c r="Y243" i="1"/>
  <c r="Y244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K532" i="1" s="1"/>
  <c r="P229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Y22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Y221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Y209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Y197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J532" i="1" s="1"/>
  <c r="P190" i="1"/>
  <c r="X187" i="1"/>
  <c r="X186" i="1"/>
  <c r="BO185" i="1"/>
  <c r="BM185" i="1"/>
  <c r="Y185" i="1"/>
  <c r="Y186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6" i="1" s="1"/>
  <c r="P167" i="1"/>
  <c r="X165" i="1"/>
  <c r="X164" i="1"/>
  <c r="BO163" i="1"/>
  <c r="BM163" i="1"/>
  <c r="Y163" i="1"/>
  <c r="I532" i="1" s="1"/>
  <c r="P163" i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H532" i="1" s="1"/>
  <c r="P151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Y147" i="1" s="1"/>
  <c r="P145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Y132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Y126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F53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3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32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22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32" i="1"/>
  <c r="X523" i="1"/>
  <c r="X524" i="1"/>
  <c r="X526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32" i="1"/>
  <c r="BP56" i="1"/>
  <c r="BN56" i="1"/>
  <c r="Z56" i="1"/>
  <c r="BP64" i="1"/>
  <c r="BN64" i="1"/>
  <c r="Z64" i="1"/>
  <c r="Y73" i="1"/>
  <c r="BP76" i="1"/>
  <c r="BN76" i="1"/>
  <c r="Z76" i="1"/>
  <c r="Z81" i="1" s="1"/>
  <c r="BP80" i="1"/>
  <c r="BN80" i="1"/>
  <c r="Z80" i="1"/>
  <c r="Y82" i="1"/>
  <c r="Y87" i="1"/>
  <c r="BP84" i="1"/>
  <c r="BN84" i="1"/>
  <c r="Z84" i="1"/>
  <c r="Z86" i="1" s="1"/>
  <c r="Y86" i="1"/>
  <c r="H9" i="1"/>
  <c r="Y45" i="1"/>
  <c r="BP54" i="1"/>
  <c r="Y524" i="1" s="1"/>
  <c r="BN54" i="1"/>
  <c r="Z54" i="1"/>
  <c r="Z59" i="1" s="1"/>
  <c r="BP58" i="1"/>
  <c r="BN58" i="1"/>
  <c r="Y523" i="1" s="1"/>
  <c r="Y525" i="1" s="1"/>
  <c r="Z58" i="1"/>
  <c r="Y60" i="1"/>
  <c r="Y67" i="1"/>
  <c r="BP62" i="1"/>
  <c r="BN62" i="1"/>
  <c r="Z62" i="1"/>
  <c r="Z66" i="1" s="1"/>
  <c r="Y66" i="1"/>
  <c r="Z72" i="1"/>
  <c r="BP70" i="1"/>
  <c r="BN70" i="1"/>
  <c r="Z70" i="1"/>
  <c r="BP78" i="1"/>
  <c r="BN78" i="1"/>
  <c r="Z78" i="1"/>
  <c r="Y93" i="1"/>
  <c r="Y104" i="1"/>
  <c r="Y111" i="1"/>
  <c r="Y117" i="1"/>
  <c r="Y127" i="1"/>
  <c r="Y131" i="1"/>
  <c r="Y138" i="1"/>
  <c r="Y142" i="1"/>
  <c r="Y148" i="1"/>
  <c r="Y153" i="1"/>
  <c r="Y159" i="1"/>
  <c r="Y165" i="1"/>
  <c r="Y177" i="1"/>
  <c r="Y183" i="1"/>
  <c r="Y187" i="1"/>
  <c r="Y192" i="1"/>
  <c r="Y198" i="1"/>
  <c r="Y208" i="1"/>
  <c r="Y220" i="1"/>
  <c r="Y226" i="1"/>
  <c r="Y235" i="1"/>
  <c r="Y241" i="1"/>
  <c r="Y245" i="1"/>
  <c r="Y253" i="1"/>
  <c r="Y262" i="1"/>
  <c r="Y270" i="1"/>
  <c r="Y277" i="1"/>
  <c r="Y282" i="1"/>
  <c r="Y286" i="1"/>
  <c r="Y291" i="1"/>
  <c r="Y296" i="1"/>
  <c r="Y305" i="1"/>
  <c r="BP309" i="1"/>
  <c r="BN309" i="1"/>
  <c r="Z309" i="1"/>
  <c r="BP313" i="1"/>
  <c r="BN313" i="1"/>
  <c r="Z313" i="1"/>
  <c r="BP321" i="1"/>
  <c r="BN321" i="1"/>
  <c r="Z321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BP348" i="1"/>
  <c r="BN348" i="1"/>
  <c r="Z348" i="1"/>
  <c r="Y350" i="1"/>
  <c r="U532" i="1"/>
  <c r="Y361" i="1"/>
  <c r="BP354" i="1"/>
  <c r="BN354" i="1"/>
  <c r="Z354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Y384" i="1"/>
  <c r="BP379" i="1"/>
  <c r="BN379" i="1"/>
  <c r="Z379" i="1"/>
  <c r="Y383" i="1"/>
  <c r="BP391" i="1"/>
  <c r="BN391" i="1"/>
  <c r="Z391" i="1"/>
  <c r="Z392" i="1" s="1"/>
  <c r="Y393" i="1"/>
  <c r="Y396" i="1"/>
  <c r="BP395" i="1"/>
  <c r="BN395" i="1"/>
  <c r="Z395" i="1"/>
  <c r="Z396" i="1" s="1"/>
  <c r="Y397" i="1"/>
  <c r="W532" i="1"/>
  <c r="Y412" i="1"/>
  <c r="BP401" i="1"/>
  <c r="BN401" i="1"/>
  <c r="Z401" i="1"/>
  <c r="BP405" i="1"/>
  <c r="BN405" i="1"/>
  <c r="Z405" i="1"/>
  <c r="BP409" i="1"/>
  <c r="BN409" i="1"/>
  <c r="Z409" i="1"/>
  <c r="BP426" i="1"/>
  <c r="BN426" i="1"/>
  <c r="Z426" i="1"/>
  <c r="Z429" i="1" s="1"/>
  <c r="BP446" i="1"/>
  <c r="BN446" i="1"/>
  <c r="Z446" i="1"/>
  <c r="BP450" i="1"/>
  <c r="BN450" i="1"/>
  <c r="Z450" i="1"/>
  <c r="Y457" i="1"/>
  <c r="Z463" i="1"/>
  <c r="BP461" i="1"/>
  <c r="BN461" i="1"/>
  <c r="Z461" i="1"/>
  <c r="Y463" i="1"/>
  <c r="BP489" i="1"/>
  <c r="BN489" i="1"/>
  <c r="Z489" i="1"/>
  <c r="BP502" i="1"/>
  <c r="BN502" i="1"/>
  <c r="Z502" i="1"/>
  <c r="Y504" i="1"/>
  <c r="Y515" i="1"/>
  <c r="BP511" i="1"/>
  <c r="BN511" i="1"/>
  <c r="Z511" i="1"/>
  <c r="Y516" i="1"/>
  <c r="BP513" i="1"/>
  <c r="BN513" i="1"/>
  <c r="Z513" i="1"/>
  <c r="E532" i="1"/>
  <c r="M532" i="1"/>
  <c r="V532" i="1"/>
  <c r="Y59" i="1"/>
  <c r="Y526" i="1" s="1"/>
  <c r="Z91" i="1"/>
  <c r="Z93" i="1" s="1"/>
  <c r="BN91" i="1"/>
  <c r="Z96" i="1"/>
  <c r="Z103" i="1" s="1"/>
  <c r="BN96" i="1"/>
  <c r="BP96" i="1"/>
  <c r="Z98" i="1"/>
  <c r="BN98" i="1"/>
  <c r="Z100" i="1"/>
  <c r="BN100" i="1"/>
  <c r="Z102" i="1"/>
  <c r="BN102" i="1"/>
  <c r="Z107" i="1"/>
  <c r="BN107" i="1"/>
  <c r="BP107" i="1"/>
  <c r="Z109" i="1"/>
  <c r="BN109" i="1"/>
  <c r="Y112" i="1"/>
  <c r="Z115" i="1"/>
  <c r="Z117" i="1" s="1"/>
  <c r="BN115" i="1"/>
  <c r="Z121" i="1"/>
  <c r="Z126" i="1" s="1"/>
  <c r="BN121" i="1"/>
  <c r="Z123" i="1"/>
  <c r="BN123" i="1"/>
  <c r="Z125" i="1"/>
  <c r="BN125" i="1"/>
  <c r="Z129" i="1"/>
  <c r="Z131" i="1" s="1"/>
  <c r="BN129" i="1"/>
  <c r="BP129" i="1"/>
  <c r="G532" i="1"/>
  <c r="Z136" i="1"/>
  <c r="Z137" i="1" s="1"/>
  <c r="BN136" i="1"/>
  <c r="Y137" i="1"/>
  <c r="Z140" i="1"/>
  <c r="Z142" i="1" s="1"/>
  <c r="BN140" i="1"/>
  <c r="BP140" i="1"/>
  <c r="Z146" i="1"/>
  <c r="Z147" i="1" s="1"/>
  <c r="BN146" i="1"/>
  <c r="Z151" i="1"/>
  <c r="Z152" i="1" s="1"/>
  <c r="BN151" i="1"/>
  <c r="BP151" i="1"/>
  <c r="Y152" i="1"/>
  <c r="Z155" i="1"/>
  <c r="BN155" i="1"/>
  <c r="BP155" i="1"/>
  <c r="Z157" i="1"/>
  <c r="BN157" i="1"/>
  <c r="Z163" i="1"/>
  <c r="Z164" i="1" s="1"/>
  <c r="BN163" i="1"/>
  <c r="BP163" i="1"/>
  <c r="Y164" i="1"/>
  <c r="Z167" i="1"/>
  <c r="Z176" i="1" s="1"/>
  <c r="BN167" i="1"/>
  <c r="BP167" i="1"/>
  <c r="Z169" i="1"/>
  <c r="BN169" i="1"/>
  <c r="Z171" i="1"/>
  <c r="BN171" i="1"/>
  <c r="Z173" i="1"/>
  <c r="BN173" i="1"/>
  <c r="Z175" i="1"/>
  <c r="BN175" i="1"/>
  <c r="Z179" i="1"/>
  <c r="BN179" i="1"/>
  <c r="BP179" i="1"/>
  <c r="Z181" i="1"/>
  <c r="BN181" i="1"/>
  <c r="Z185" i="1"/>
  <c r="Z186" i="1" s="1"/>
  <c r="BN185" i="1"/>
  <c r="BP185" i="1"/>
  <c r="Z190" i="1"/>
  <c r="Z192" i="1" s="1"/>
  <c r="BN190" i="1"/>
  <c r="BP190" i="1"/>
  <c r="Y193" i="1"/>
  <c r="Z196" i="1"/>
  <c r="Z197" i="1" s="1"/>
  <c r="BN196" i="1"/>
  <c r="Z200" i="1"/>
  <c r="BN200" i="1"/>
  <c r="BP200" i="1"/>
  <c r="Z202" i="1"/>
  <c r="BN202" i="1"/>
  <c r="Z204" i="1"/>
  <c r="BN204" i="1"/>
  <c r="Z206" i="1"/>
  <c r="BN206" i="1"/>
  <c r="Z212" i="1"/>
  <c r="Z220" i="1" s="1"/>
  <c r="BN212" i="1"/>
  <c r="Z214" i="1"/>
  <c r="BN214" i="1"/>
  <c r="Z216" i="1"/>
  <c r="BN216" i="1"/>
  <c r="Z218" i="1"/>
  <c r="BN218" i="1"/>
  <c r="Z224" i="1"/>
  <c r="Z225" i="1" s="1"/>
  <c r="BN224" i="1"/>
  <c r="Z229" i="1"/>
  <c r="Z235" i="1" s="1"/>
  <c r="BN229" i="1"/>
  <c r="BP229" i="1"/>
  <c r="Z231" i="1"/>
  <c r="BN231" i="1"/>
  <c r="Z233" i="1"/>
  <c r="BN233" i="1"/>
  <c r="Y236" i="1"/>
  <c r="Z239" i="1"/>
  <c r="Z240" i="1" s="1"/>
  <c r="BN239" i="1"/>
  <c r="Z243" i="1"/>
  <c r="Z244" i="1" s="1"/>
  <c r="BN243" i="1"/>
  <c r="BP243" i="1"/>
  <c r="Z247" i="1"/>
  <c r="BN247" i="1"/>
  <c r="BP247" i="1"/>
  <c r="Z249" i="1"/>
  <c r="BN249" i="1"/>
  <c r="Z251" i="1"/>
  <c r="BN251" i="1"/>
  <c r="Z256" i="1"/>
  <c r="Z261" i="1" s="1"/>
  <c r="BN256" i="1"/>
  <c r="BP256" i="1"/>
  <c r="Z258" i="1"/>
  <c r="BN258" i="1"/>
  <c r="Z260" i="1"/>
  <c r="BN260" i="1"/>
  <c r="Y261" i="1"/>
  <c r="Z265" i="1"/>
  <c r="Z269" i="1" s="1"/>
  <c r="BN265" i="1"/>
  <c r="BP265" i="1"/>
  <c r="Z267" i="1"/>
  <c r="BN267" i="1"/>
  <c r="Z268" i="1"/>
  <c r="BN268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Z289" i="1"/>
  <c r="Z290" i="1" s="1"/>
  <c r="BN289" i="1"/>
  <c r="BP289" i="1"/>
  <c r="Y290" i="1"/>
  <c r="Z294" i="1"/>
  <c r="Z295" i="1" s="1"/>
  <c r="BN294" i="1"/>
  <c r="BP294" i="1"/>
  <c r="Y295" i="1"/>
  <c r="Z299" i="1"/>
  <c r="Z305" i="1" s="1"/>
  <c r="BN299" i="1"/>
  <c r="BP299" i="1"/>
  <c r="Z301" i="1"/>
  <c r="BN301" i="1"/>
  <c r="Z303" i="1"/>
  <c r="BN303" i="1"/>
  <c r="Y306" i="1"/>
  <c r="Y316" i="1"/>
  <c r="BP311" i="1"/>
  <c r="BN311" i="1"/>
  <c r="Z311" i="1"/>
  <c r="Z315" i="1" s="1"/>
  <c r="Y315" i="1"/>
  <c r="BP319" i="1"/>
  <c r="BN319" i="1"/>
  <c r="Z319" i="1"/>
  <c r="Z323" i="1" s="1"/>
  <c r="Y323" i="1"/>
  <c r="Z329" i="1"/>
  <c r="BP327" i="1"/>
  <c r="BN327" i="1"/>
  <c r="Z327" i="1"/>
  <c r="BP333" i="1"/>
  <c r="BN333" i="1"/>
  <c r="Z333" i="1"/>
  <c r="BP341" i="1"/>
  <c r="BN341" i="1"/>
  <c r="Z341" i="1"/>
  <c r="Y343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2" i="1"/>
  <c r="Y367" i="1"/>
  <c r="BP364" i="1"/>
  <c r="BN364" i="1"/>
  <c r="Z364" i="1"/>
  <c r="Z366" i="1" s="1"/>
  <c r="Y371" i="1"/>
  <c r="BP381" i="1"/>
  <c r="BN381" i="1"/>
  <c r="Z381" i="1"/>
  <c r="Y392" i="1"/>
  <c r="BP403" i="1"/>
  <c r="BN403" i="1"/>
  <c r="Z403" i="1"/>
  <c r="BP407" i="1"/>
  <c r="BN407" i="1"/>
  <c r="Z407" i="1"/>
  <c r="Y411" i="1"/>
  <c r="BP415" i="1"/>
  <c r="BN415" i="1"/>
  <c r="Z415" i="1"/>
  <c r="Z416" i="1" s="1"/>
  <c r="Y417" i="1"/>
  <c r="X532" i="1"/>
  <c r="Y423" i="1"/>
  <c r="BP420" i="1"/>
  <c r="BN420" i="1"/>
  <c r="Z420" i="1"/>
  <c r="Z422" i="1" s="1"/>
  <c r="Y429" i="1"/>
  <c r="BP428" i="1"/>
  <c r="BN428" i="1"/>
  <c r="Z428" i="1"/>
  <c r="Y430" i="1"/>
  <c r="Y532" i="1"/>
  <c r="Y434" i="1"/>
  <c r="BP433" i="1"/>
  <c r="BN433" i="1"/>
  <c r="Z433" i="1"/>
  <c r="Z434" i="1" s="1"/>
  <c r="Y435" i="1"/>
  <c r="Y439" i="1"/>
  <c r="BP438" i="1"/>
  <c r="BN438" i="1"/>
  <c r="Z438" i="1"/>
  <c r="Z439" i="1" s="1"/>
  <c r="Y440" i="1"/>
  <c r="AA532" i="1"/>
  <c r="Y458" i="1"/>
  <c r="BP444" i="1"/>
  <c r="BN444" i="1"/>
  <c r="Z444" i="1"/>
  <c r="BP448" i="1"/>
  <c r="BN448" i="1"/>
  <c r="Z448" i="1"/>
  <c r="BP452" i="1"/>
  <c r="BN452" i="1"/>
  <c r="Z452" i="1"/>
  <c r="BP469" i="1"/>
  <c r="BN469" i="1"/>
  <c r="Z469" i="1"/>
  <c r="Y473" i="1"/>
  <c r="BP477" i="1"/>
  <c r="BN477" i="1"/>
  <c r="Z477" i="1"/>
  <c r="Z479" i="1" s="1"/>
  <c r="Y479" i="1"/>
  <c r="Z532" i="1"/>
  <c r="BP453" i="1"/>
  <c r="BN453" i="1"/>
  <c r="BP455" i="1"/>
  <c r="BN455" i="1"/>
  <c r="Z455" i="1"/>
  <c r="Y464" i="1"/>
  <c r="BP467" i="1"/>
  <c r="BN467" i="1"/>
  <c r="Z467" i="1"/>
  <c r="Z473" i="1" s="1"/>
  <c r="BP471" i="1"/>
  <c r="BN471" i="1"/>
  <c r="Z471" i="1"/>
  <c r="Y480" i="1"/>
  <c r="Y491" i="1"/>
  <c r="BP488" i="1"/>
  <c r="BN488" i="1"/>
  <c r="Z488" i="1"/>
  <c r="Z491" i="1" s="1"/>
  <c r="BP490" i="1"/>
  <c r="BN490" i="1"/>
  <c r="Z490" i="1"/>
  <c r="Y492" i="1"/>
  <c r="Y503" i="1"/>
  <c r="BP501" i="1"/>
  <c r="BN501" i="1"/>
  <c r="Z501" i="1"/>
  <c r="Z503" i="1" s="1"/>
  <c r="BP512" i="1"/>
  <c r="BN512" i="1"/>
  <c r="Z512" i="1"/>
  <c r="BP514" i="1"/>
  <c r="BN514" i="1"/>
  <c r="Z514" i="1"/>
  <c r="AB532" i="1"/>
  <c r="Y521" i="1"/>
  <c r="Z457" i="1" l="1"/>
  <c r="Z276" i="1"/>
  <c r="Z252" i="1"/>
  <c r="Z208" i="1"/>
  <c r="Z182" i="1"/>
  <c r="Z158" i="1"/>
  <c r="Z111" i="1"/>
  <c r="Z515" i="1"/>
  <c r="Z411" i="1"/>
  <c r="Z342" i="1"/>
  <c r="Z336" i="1"/>
  <c r="Z45" i="1"/>
  <c r="Z527" i="1" s="1"/>
  <c r="Y522" i="1"/>
  <c r="Z383" i="1"/>
  <c r="Z361" i="1"/>
  <c r="X525" i="1"/>
</calcChain>
</file>

<file path=xl/sharedStrings.xml><?xml version="1.0" encoding="utf-8"?>
<sst xmlns="http://schemas.openxmlformats.org/spreadsheetml/2006/main" count="2326" uniqueCount="822">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</sst>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6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45813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0</v>
      </c>
      <c r="Y45" s="579">
        <f>IFERROR(Y41/H41,"0")+IFERROR(Y42/H42,"0")+IFERROR(Y43/H43,"0")+IFERROR(Y44/H44,"0")</f>
        <v>0</v>
      </c>
      <c r="Z45" s="579">
        <f>IFERROR(IF(Z41="",0,Z41),"0")+IFERROR(IF(Z42="",0,Z42),"0")+IFERROR(IF(Z43="",0,Z43),"0")+IFERROR(IF(Z44="",0,Z44),"0")</f>
        <v>0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0</v>
      </c>
      <c r="Y46" s="579">
        <f>IFERROR(SUM(Y41:Y44),"0")</f>
        <v>0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1036</v>
      </c>
      <c r="Y54" s="578">
        <f t="shared" si="6"/>
        <v>1036.8000000000002</v>
      </c>
      <c r="Z54" s="36">
        <f>IFERROR(IF(Y54=0,"",ROUNDUP(Y54/H54,0)*0.01898),"")</f>
        <v>1.8220800000000001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1077.7277777777776</v>
      </c>
      <c r="BN54" s="64">
        <f t="shared" si="8"/>
        <v>1078.5600000000002</v>
      </c>
      <c r="BO54" s="64">
        <f t="shared" si="9"/>
        <v>1.4988425925925926</v>
      </c>
      <c r="BP54" s="64">
        <f t="shared" si="10"/>
        <v>1.5000000000000002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225</v>
      </c>
      <c r="Y58" s="578">
        <f t="shared" si="6"/>
        <v>225</v>
      </c>
      <c r="Z58" s="36">
        <f>IFERROR(IF(Y58=0,"",ROUNDUP(Y58/H58,0)*0.00902),"")</f>
        <v>0.45100000000000001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235.5</v>
      </c>
      <c r="BN58" s="64">
        <f t="shared" si="8"/>
        <v>235.5</v>
      </c>
      <c r="BO58" s="64">
        <f t="shared" si="9"/>
        <v>0.37878787878787878</v>
      </c>
      <c r="BP58" s="64">
        <f t="shared" si="10"/>
        <v>0.37878787878787878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145.92592592592592</v>
      </c>
      <c r="Y59" s="579">
        <f>IFERROR(Y53/H53,"0")+IFERROR(Y54/H54,"0")+IFERROR(Y55/H55,"0")+IFERROR(Y56/H56,"0")+IFERROR(Y57/H57,"0")+IFERROR(Y58/H58,"0")</f>
        <v>146</v>
      </c>
      <c r="Z59" s="579">
        <f>IFERROR(IF(Z53="",0,Z53),"0")+IFERROR(IF(Z54="",0,Z54),"0")+IFERROR(IF(Z55="",0,Z55),"0")+IFERROR(IF(Z56="",0,Z56),"0")+IFERROR(IF(Z57="",0,Z57),"0")+IFERROR(IF(Z58="",0,Z58),"0")</f>
        <v>2.2730800000000002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1261</v>
      </c>
      <c r="Y60" s="579">
        <f>IFERROR(SUM(Y53:Y58),"0")</f>
        <v>1261.8000000000002</v>
      </c>
      <c r="Z60" s="37"/>
      <c r="AA60" s="580"/>
      <c r="AB60" s="580"/>
      <c r="AC60" s="580"/>
    </row>
    <row r="61" spans="1:68" ht="14.25" customHeight="1" x14ac:dyDescent="0.25">
      <c r="A61" s="584" t="s">
        <v>142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108</v>
      </c>
      <c r="Y65" s="578">
        <f>IFERROR(IF(X65="",0,CEILING((X65/$H65),1)*$H65),"")</f>
        <v>108</v>
      </c>
      <c r="Z65" s="36">
        <f>IFERROR(IF(Y65=0,"",ROUNDUP(Y65/H65,0)*0.00651),"")</f>
        <v>0.26040000000000002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115.19999999999997</v>
      </c>
      <c r="BN65" s="64">
        <f>IFERROR(Y65*I65/H65,"0")</f>
        <v>115.19999999999997</v>
      </c>
      <c r="BO65" s="64">
        <f>IFERROR(1/J65*(X65/H65),"0")</f>
        <v>0.2197802197802198</v>
      </c>
      <c r="BP65" s="64">
        <f>IFERROR(1/J65*(Y65/H65),"0")</f>
        <v>0.2197802197802198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40</v>
      </c>
      <c r="Y66" s="579">
        <f>IFERROR(Y62/H62,"0")+IFERROR(Y63/H63,"0")+IFERROR(Y64/H64,"0")+IFERROR(Y65/H65,"0")</f>
        <v>40</v>
      </c>
      <c r="Z66" s="579">
        <f>IFERROR(IF(Z62="",0,Z62),"0")+IFERROR(IF(Z63="",0,Z63),"0")+IFERROR(IF(Z64="",0,Z64),"0")+IFERROR(IF(Z65="",0,Z65),"0")</f>
        <v>0.26040000000000002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108</v>
      </c>
      <c r="Y67" s="579">
        <f>IFERROR(SUM(Y62:Y65),"0")</f>
        <v>108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177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184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0</v>
      </c>
      <c r="Y93" s="579">
        <f>IFERROR(Y90/H90,"0")+IFERROR(Y91/H91,"0")+IFERROR(Y92/H92,"0")</f>
        <v>0</v>
      </c>
      <c r="Z93" s="579">
        <f>IFERROR(IF(Z90="",0,Z90),"0")+IFERROR(IF(Z91="",0,Z91),"0")+IFERROR(IF(Z92="",0,Z92),"0")</f>
        <v>0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0</v>
      </c>
      <c r="Y94" s="579">
        <f>IFERROR(SUM(Y90:Y92),"0")</f>
        <v>0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0</v>
      </c>
      <c r="Y103" s="579">
        <f>IFERROR(Y96/H96,"0")+IFERROR(Y97/H97,"0")+IFERROR(Y98/H98,"0")+IFERROR(Y99/H99,"0")+IFERROR(Y100/H100,"0")+IFERROR(Y101/H101,"0")+IFERROR(Y102/H102,"0")</f>
        <v>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0</v>
      </c>
      <c r="Y104" s="579">
        <f>IFERROR(SUM(Y96:Y102),"0")</f>
        <v>0</v>
      </c>
      <c r="Z104" s="37"/>
      <c r="AA104" s="580"/>
      <c r="AB104" s="580"/>
      <c r="AC104" s="580"/>
    </row>
    <row r="105" spans="1:68" ht="16.5" customHeight="1" x14ac:dyDescent="0.25">
      <c r="A105" s="594" t="s">
        <v>209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217</v>
      </c>
      <c r="B110" s="54" t="s">
        <v>218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0</v>
      </c>
      <c r="Y111" s="579">
        <f>IFERROR(Y107/H107,"0")+IFERROR(Y108/H108,"0")+IFERROR(Y109/H109,"0")+IFERROR(Y110/H110,"0")</f>
        <v>0</v>
      </c>
      <c r="Z111" s="579">
        <f>IFERROR(IF(Z107="",0,Z107),"0")+IFERROR(IF(Z108="",0,Z108),"0")+IFERROR(IF(Z109="",0,Z109),"0")+IFERROR(IF(Z110="",0,Z110),"0")</f>
        <v>0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0</v>
      </c>
      <c r="Y112" s="579">
        <f>IFERROR(SUM(Y107:Y110),"0")</f>
        <v>0</v>
      </c>
      <c r="Z112" s="37"/>
      <c r="AA112" s="580"/>
      <c r="AB112" s="580"/>
      <c r="AC112" s="580"/>
    </row>
    <row r="113" spans="1:68" ht="14.25" customHeight="1" x14ac:dyDescent="0.25">
      <c r="A113" s="584" t="s">
        <v>142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219</v>
      </c>
      <c r="B114" s="54" t="s">
        <v>220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225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226</v>
      </c>
      <c r="B120" s="54" t="s">
        <v>227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customHeight="1" x14ac:dyDescent="0.25">
      <c r="A124" s="54" t="s">
        <v>235</v>
      </c>
      <c r="B124" s="54" t="s">
        <v>236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0</v>
      </c>
      <c r="Y126" s="579">
        <f>IFERROR(Y120/H120,"0")+IFERROR(Y121/H121,"0")+IFERROR(Y122/H122,"0")+IFERROR(Y123/H123,"0")+IFERROR(Y124/H124,"0")+IFERROR(Y125/H125,"0")</f>
        <v>0</v>
      </c>
      <c r="Z126" s="579">
        <f>IFERROR(IF(Z120="",0,Z120),"0")+IFERROR(IF(Z121="",0,Z121),"0")+IFERROR(IF(Z122="",0,Z122),"0")+IFERROR(IF(Z123="",0,Z123),"0")+IFERROR(IF(Z124="",0,Z124),"0")+IFERROR(IF(Z125="",0,Z125),"0")</f>
        <v>0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0</v>
      </c>
      <c r="Y127" s="579">
        <f>IFERROR(SUM(Y120:Y125),"0")</f>
        <v>0</v>
      </c>
      <c r="Z127" s="37"/>
      <c r="AA127" s="580"/>
      <c r="AB127" s="580"/>
      <c r="AC127" s="580"/>
    </row>
    <row r="128" spans="1:68" ht="14.25" customHeight="1" x14ac:dyDescent="0.25">
      <c r="A128" s="584" t="s">
        <v>177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241</v>
      </c>
      <c r="B129" s="54" t="s">
        <v>242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244</v>
      </c>
      <c r="B130" s="54" t="s">
        <v>245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247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248</v>
      </c>
      <c r="B135" s="54" t="s">
        <v>249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252</v>
      </c>
      <c r="B140" s="54" t="s">
        <v>253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256</v>
      </c>
      <c r="B145" s="54" t="s">
        <v>257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262</v>
      </c>
      <c r="B155" s="54" t="s">
        <v>263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265</v>
      </c>
      <c r="B156" s="54" t="s">
        <v>266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268</v>
      </c>
      <c r="B157" s="54" t="s">
        <v>269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271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272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142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273</v>
      </c>
      <c r="B163" s="54" t="s">
        <v>274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276</v>
      </c>
      <c r="B167" s="54" t="s">
        <v>277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294</v>
      </c>
      <c r="B174" s="54" t="s">
        <v>295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296</v>
      </c>
      <c r="B175" s="54" t="s">
        <v>297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309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310</v>
      </c>
      <c r="B185" s="54" t="s">
        <v>311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312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313</v>
      </c>
      <c r="B190" s="54" t="s">
        <v>314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142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318</v>
      </c>
      <c r="B195" s="54" t="s">
        <v>319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321</v>
      </c>
      <c r="B196" s="54" t="s">
        <v>322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323</v>
      </c>
      <c r="B200" s="54" t="s">
        <v>324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326</v>
      </c>
      <c r="B201" s="54" t="s">
        <v>327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343</v>
      </c>
      <c r="B211" s="54" t="s">
        <v>344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customHeight="1" x14ac:dyDescent="0.25">
      <c r="A222" s="584" t="s">
        <v>177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367</v>
      </c>
      <c r="B223" s="54" t="s">
        <v>368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373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374</v>
      </c>
      <c r="B229" s="54" t="s">
        <v>375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142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389</v>
      </c>
      <c r="B238" s="54" t="s">
        <v>390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389</v>
      </c>
      <c r="B239" s="54" t="s">
        <v>392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393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394</v>
      </c>
      <c r="B243" s="54" t="s">
        <v>395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397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407</v>
      </c>
      <c r="B251" s="54" t="s">
        <v>408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410</v>
      </c>
      <c r="B256" s="54" t="s">
        <v>411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300</v>
      </c>
      <c r="Y257" s="578">
        <f>IFERROR(IF(X257="",0,CEILING((X257/$H257),1)*$H257),"")</f>
        <v>302.40000000000003</v>
      </c>
      <c r="Z257" s="36">
        <f>IFERROR(IF(Y257=0,"",ROUNDUP(Y257/H257,0)*0.01898),"")</f>
        <v>0.53144000000000002</v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312.08333333333331</v>
      </c>
      <c r="BN257" s="64">
        <f>IFERROR(Y257*I257/H257,"0")</f>
        <v>314.58000000000004</v>
      </c>
      <c r="BO257" s="64">
        <f>IFERROR(1/J257*(X257/H257),"0")</f>
        <v>0.43402777777777773</v>
      </c>
      <c r="BP257" s="64">
        <f>IFERROR(1/J257*(Y257/H257),"0")</f>
        <v>0.4375</v>
      </c>
    </row>
    <row r="258" spans="1:68" ht="37.5" customHeight="1" x14ac:dyDescent="0.25">
      <c r="A258" s="54" t="s">
        <v>416</v>
      </c>
      <c r="B258" s="54" t="s">
        <v>417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419</v>
      </c>
      <c r="B259" s="54" t="s">
        <v>420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40</v>
      </c>
      <c r="Y260" s="578">
        <f>IFERROR(IF(X260="",0,CEILING((X260/$H260),1)*$H260),"")</f>
        <v>40</v>
      </c>
      <c r="Z260" s="36">
        <f>IFERROR(IF(Y260=0,"",ROUNDUP(Y260/H260,0)*0.00902),"")</f>
        <v>9.0200000000000002E-2</v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42.1</v>
      </c>
      <c r="BN260" s="64">
        <f>IFERROR(Y260*I260/H260,"0")</f>
        <v>42.1</v>
      </c>
      <c r="BO260" s="64">
        <f>IFERROR(1/J260*(X260/H260),"0")</f>
        <v>7.575757575757576E-2</v>
      </c>
      <c r="BP260" s="64">
        <f>IFERROR(1/J260*(Y260/H260),"0")</f>
        <v>7.575757575757576E-2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37.777777777777771</v>
      </c>
      <c r="Y261" s="579">
        <f>IFERROR(Y256/H256,"0")+IFERROR(Y257/H257,"0")+IFERROR(Y258/H258,"0")+IFERROR(Y259/H259,"0")+IFERROR(Y260/H260,"0")</f>
        <v>38</v>
      </c>
      <c r="Z261" s="579">
        <f>IFERROR(IF(Z256="",0,Z256),"0")+IFERROR(IF(Z257="",0,Z257),"0")+IFERROR(IF(Z258="",0,Z258),"0")+IFERROR(IF(Z259="",0,Z259),"0")+IFERROR(IF(Z260="",0,Z260),"0")</f>
        <v>0.62163999999999997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340</v>
      </c>
      <c r="Y262" s="579">
        <f>IFERROR(SUM(Y256:Y260),"0")</f>
        <v>342.40000000000003</v>
      </c>
      <c r="Z262" s="37"/>
      <c r="AA262" s="580"/>
      <c r="AB262" s="580"/>
      <c r="AC262" s="580"/>
    </row>
    <row r="263" spans="1:68" ht="16.5" customHeight="1" x14ac:dyDescent="0.25">
      <c r="A263" s="594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426</v>
      </c>
      <c r="B265" s="54" t="s">
        <v>427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428</v>
      </c>
      <c r="B266" s="54" t="s">
        <v>429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431</v>
      </c>
      <c r="B267" s="54" t="s">
        <v>432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434</v>
      </c>
      <c r="B268" s="54" t="s">
        <v>435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436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439</v>
      </c>
      <c r="B273" s="54" t="s">
        <v>440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442</v>
      </c>
      <c r="B274" s="54" t="s">
        <v>443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445</v>
      </c>
      <c r="B275" s="54" t="s">
        <v>446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594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449</v>
      </c>
      <c r="B280" s="54" t="s">
        <v>450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452</v>
      </c>
      <c r="B284" s="54" t="s">
        <v>453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456</v>
      </c>
      <c r="B289" s="54" t="s">
        <v>457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459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460</v>
      </c>
      <c r="B294" s="54" t="s">
        <v>461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464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465</v>
      </c>
      <c r="B299" s="54" t="s">
        <v>466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468</v>
      </c>
      <c r="B300" s="54" t="s">
        <v>469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300</v>
      </c>
      <c r="Y301" s="578">
        <f t="shared" si="47"/>
        <v>302.40000000000003</v>
      </c>
      <c r="Z301" s="36">
        <f>IFERROR(IF(Y301=0,"",ROUNDUP(Y301/H301,0)*0.01898),"")</f>
        <v>0.53144000000000002</v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312.08333333333331</v>
      </c>
      <c r="BN301" s="64">
        <f t="shared" si="49"/>
        <v>314.58000000000004</v>
      </c>
      <c r="BO301" s="64">
        <f t="shared" si="50"/>
        <v>0.43402777777777773</v>
      </c>
      <c r="BP301" s="64">
        <f t="shared" si="51"/>
        <v>0.4375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27.777777777777775</v>
      </c>
      <c r="Y305" s="579">
        <f>IFERROR(Y299/H299,"0")+IFERROR(Y300/H300,"0")+IFERROR(Y301/H301,"0")+IFERROR(Y302/H302,"0")+IFERROR(Y303/H303,"0")+IFERROR(Y304/H304,"0")</f>
        <v>28</v>
      </c>
      <c r="Z305" s="579">
        <f>IFERROR(IF(Z299="",0,Z299),"0")+IFERROR(IF(Z300="",0,Z300),"0")+IFERROR(IF(Z301="",0,Z301),"0")+IFERROR(IF(Z302="",0,Z302),"0")+IFERROR(IF(Z303="",0,Z303),"0")+IFERROR(IF(Z304="",0,Z304),"0")</f>
        <v>0.53144000000000002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300</v>
      </c>
      <c r="Y306" s="579">
        <f>IFERROR(SUM(Y299:Y304),"0")</f>
        <v>302.40000000000003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100</v>
      </c>
      <c r="Y309" s="578">
        <f t="shared" si="52"/>
        <v>100.80000000000001</v>
      </c>
      <c r="Z309" s="36">
        <f>IFERROR(IF(Y309=0,"",ROUNDUP(Y309/H309,0)*0.00902),"")</f>
        <v>0.21648000000000001</v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106.42857142857143</v>
      </c>
      <c r="BN309" s="64">
        <f t="shared" si="54"/>
        <v>107.28</v>
      </c>
      <c r="BO309" s="64">
        <f t="shared" si="55"/>
        <v>0.18037518037518038</v>
      </c>
      <c r="BP309" s="64">
        <f t="shared" si="56"/>
        <v>0.18181818181818182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23.80952380952381</v>
      </c>
      <c r="Y315" s="579">
        <f>IFERROR(Y308/H308,"0")+IFERROR(Y309/H309,"0")+IFERROR(Y310/H310,"0")+IFERROR(Y311/H311,"0")+IFERROR(Y312/H312,"0")+IFERROR(Y313/H313,"0")+IFERROR(Y314/H314,"0")</f>
        <v>24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0.21648000000000001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100</v>
      </c>
      <c r="Y316" s="579">
        <f>IFERROR(SUM(Y308:Y314),"0")</f>
        <v>100.80000000000001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3000</v>
      </c>
      <c r="Y318" s="578">
        <f>IFERROR(IF(X318="",0,CEILING((X318/$H318),1)*$H318),"")</f>
        <v>3003</v>
      </c>
      <c r="Z318" s="36">
        <f>IFERROR(IF(Y318=0,"",ROUNDUP(Y318/H318,0)*0.01898),"")</f>
        <v>7.3073000000000006</v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3197.3076923076928</v>
      </c>
      <c r="BN318" s="64">
        <f>IFERROR(Y318*I318/H318,"0")</f>
        <v>3200.5050000000006</v>
      </c>
      <c r="BO318" s="64">
        <f>IFERROR(1/J318*(X318/H318),"0")</f>
        <v>6.009615384615385</v>
      </c>
      <c r="BP318" s="64">
        <f>IFERROR(1/J318*(Y318/H318),"0")</f>
        <v>6.015625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384.61538461538464</v>
      </c>
      <c r="Y323" s="579">
        <f>IFERROR(Y318/H318,"0")+IFERROR(Y319/H319,"0")+IFERROR(Y320/H320,"0")+IFERROR(Y321/H321,"0")+IFERROR(Y322/H322,"0")</f>
        <v>385</v>
      </c>
      <c r="Z323" s="579">
        <f>IFERROR(IF(Z318="",0,Z318),"0")+IFERROR(IF(Z319="",0,Z319),"0")+IFERROR(IF(Z320="",0,Z320),"0")+IFERROR(IF(Z321="",0,Z321),"0")+IFERROR(IF(Z322="",0,Z322),"0")</f>
        <v>7.3073000000000006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3000</v>
      </c>
      <c r="Y324" s="579">
        <f>IFERROR(SUM(Y318:Y322),"0")</f>
        <v>3003</v>
      </c>
      <c r="Z324" s="37"/>
      <c r="AA324" s="580"/>
      <c r="AB324" s="580"/>
      <c r="AC324" s="580"/>
    </row>
    <row r="325" spans="1:68" ht="14.25" customHeight="1" x14ac:dyDescent="0.25">
      <c r="A325" s="584" t="s">
        <v>177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0</v>
      </c>
      <c r="Y327" s="578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0</v>
      </c>
      <c r="Y329" s="579">
        <f>IFERROR(Y326/H326,"0")+IFERROR(Y327/H327,"0")+IFERROR(Y328/H328,"0")</f>
        <v>0</v>
      </c>
      <c r="Z329" s="579">
        <f>IFERROR(IF(Z326="",0,Z326),"0")+IFERROR(IF(Z327="",0,Z327),"0")+IFERROR(IF(Z328="",0,Z328),"0")</f>
        <v>0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0</v>
      </c>
      <c r="Y330" s="579">
        <f>IFERROR(SUM(Y326:Y328),"0")</f>
        <v>0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0</v>
      </c>
      <c r="Y354" s="578">
        <f t="shared" ref="Y354:Y360" si="57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0</v>
      </c>
      <c r="BN354" s="64">
        <f t="shared" ref="BN354:BN360" si="59">IFERROR(Y354*I354/H354,"0")</f>
        <v>0</v>
      </c>
      <c r="BO354" s="64">
        <f t="shared" ref="BO354:BO360" si="60">IFERROR(1/J354*(X354/H354),"0")</f>
        <v>0</v>
      </c>
      <c r="BP354" s="64">
        <f t="shared" ref="BP354:BP360" si="61">IFERROR(1/J354*(Y354/H354),"0")</f>
        <v>0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0</v>
      </c>
      <c r="Y355" s="578">
        <f t="shared" si="57"/>
        <v>0</v>
      </c>
      <c r="Z355" s="36" t="str">
        <f>IFERROR(IF(Y355=0,"",ROUNDUP(Y355/H355,0)*0.02175),"")</f>
        <v/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0</v>
      </c>
      <c r="BN355" s="64">
        <f t="shared" si="59"/>
        <v>0</v>
      </c>
      <c r="BO355" s="64">
        <f t="shared" si="60"/>
        <v>0</v>
      </c>
      <c r="BP355" s="64">
        <f t="shared" si="61"/>
        <v>0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0</v>
      </c>
      <c r="Y361" s="579">
        <f>IFERROR(Y354/H354,"0")+IFERROR(Y355/H355,"0")+IFERROR(Y356/H356,"0")+IFERROR(Y357/H357,"0")+IFERROR(Y358/H358,"0")+IFERROR(Y359/H359,"0")+IFERROR(Y360/H360,"0")</f>
        <v>0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0</v>
      </c>
      <c r="Y362" s="579">
        <f>IFERROR(SUM(Y354:Y360),"0")</f>
        <v>0</v>
      </c>
      <c r="Z362" s="37"/>
      <c r="AA362" s="580"/>
      <c r="AB362" s="580"/>
      <c r="AC362" s="580"/>
    </row>
    <row r="363" spans="1:68" ht="14.25" customHeight="1" x14ac:dyDescent="0.25">
      <c r="A363" s="584" t="s">
        <v>142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720</v>
      </c>
      <c r="Y364" s="578">
        <f>IFERROR(IF(X364="",0,CEILING((X364/$H364),1)*$H364),"")</f>
        <v>720</v>
      </c>
      <c r="Z364" s="36">
        <f>IFERROR(IF(Y364=0,"",ROUNDUP(Y364/H364,0)*0.02175),"")</f>
        <v>1.044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743.04000000000008</v>
      </c>
      <c r="BN364" s="64">
        <f>IFERROR(Y364*I364/H364,"0")</f>
        <v>743.04000000000008</v>
      </c>
      <c r="BO364" s="64">
        <f>IFERROR(1/J364*(X364/H364),"0")</f>
        <v>1</v>
      </c>
      <c r="BP364" s="64">
        <f>IFERROR(1/J364*(Y364/H364),"0")</f>
        <v>1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48</v>
      </c>
      <c r="Y366" s="579">
        <f>IFERROR(Y364/H364,"0")+IFERROR(Y365/H365,"0")</f>
        <v>48</v>
      </c>
      <c r="Z366" s="579">
        <f>IFERROR(IF(Z364="",0,Z364),"0")+IFERROR(IF(Z365="",0,Z365),"0")</f>
        <v>1.044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720</v>
      </c>
      <c r="Y367" s="579">
        <f>IFERROR(SUM(Y364:Y365),"0")</f>
        <v>720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177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customHeight="1" x14ac:dyDescent="0.25">
      <c r="A394" s="584" t="s">
        <v>177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4301031406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4301031382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142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0</v>
      </c>
      <c r="Y448" s="578">
        <f t="shared" si="68"/>
        <v>0</v>
      </c>
      <c r="Z448" s="36" t="str">
        <f t="shared" si="69"/>
        <v/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0</v>
      </c>
      <c r="BN448" s="64">
        <f t="shared" si="71"/>
        <v>0</v>
      </c>
      <c r="BO448" s="64">
        <f t="shared" si="72"/>
        <v>0</v>
      </c>
      <c r="BP448" s="64">
        <f t="shared" si="73"/>
        <v>0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701</v>
      </c>
      <c r="B456" s="54" t="s">
        <v>703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0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0</v>
      </c>
      <c r="Y458" s="579">
        <f>IFERROR(SUM(Y444:Y456),"0")</f>
        <v>0</v>
      </c>
      <c r="Z458" s="37"/>
      <c r="AA458" s="580"/>
      <c r="AB458" s="580"/>
      <c r="AC458" s="580"/>
    </row>
    <row r="459" spans="1:68" ht="14.25" customHeight="1" x14ac:dyDescent="0.25">
      <c r="A459" s="584" t="s">
        <v>142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0</v>
      </c>
      <c r="Y466" s="578">
        <f t="shared" ref="Y466:Y472" si="74">IFERROR(IF(X466="",0,CEILING((X466/$H466),1)*$H466),"")</f>
        <v>0</v>
      </c>
      <c r="Z466" s="36" t="str">
        <f>IFERROR(IF(Y466=0,"",ROUNDUP(Y466/H466,0)*0.01196),"")</f>
        <v/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0</v>
      </c>
      <c r="BN466" s="64">
        <f t="shared" ref="BN466:BN472" si="76">IFERROR(Y466*I466/H466,"0")</f>
        <v>0</v>
      </c>
      <c r="BO466" s="64">
        <f t="shared" ref="BO466:BO472" si="77">IFERROR(1/J466*(X466/H466),"0")</f>
        <v>0</v>
      </c>
      <c r="BP466" s="64">
        <f t="shared" ref="BP466:BP472" si="78">IFERROR(1/J466*(Y466/H466),"0")</f>
        <v>0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50</v>
      </c>
      <c r="Y468" s="578">
        <f t="shared" si="74"/>
        <v>52.800000000000004</v>
      </c>
      <c r="Z468" s="36">
        <f>IFERROR(IF(Y468=0,"",ROUNDUP(Y468/H468,0)*0.01196),"")</f>
        <v>0.1196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53.409090909090907</v>
      </c>
      <c r="BN468" s="64">
        <f t="shared" si="76"/>
        <v>56.400000000000006</v>
      </c>
      <c r="BO468" s="64">
        <f t="shared" si="77"/>
        <v>9.1054778554778545E-2</v>
      </c>
      <c r="BP468" s="64">
        <f t="shared" si="78"/>
        <v>9.6153846153846159E-2</v>
      </c>
    </row>
    <row r="469" spans="1:68" ht="27" customHeight="1" x14ac:dyDescent="0.25">
      <c r="A469" s="54" t="s">
        <v>720</v>
      </c>
      <c r="B469" s="54" t="s">
        <v>721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9.4696969696969688</v>
      </c>
      <c r="Y473" s="579">
        <f>IFERROR(Y466/H466,"0")+IFERROR(Y467/H467,"0")+IFERROR(Y468/H468,"0")+IFERROR(Y469/H469,"0")+IFERROR(Y470/H470,"0")+IFERROR(Y471/H471,"0")+IFERROR(Y472/H472,"0")</f>
        <v>10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0.1196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50</v>
      </c>
      <c r="Y474" s="579">
        <f>IFERROR(SUM(Y466:Y472),"0")</f>
        <v>52.800000000000004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177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142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100</v>
      </c>
      <c r="Y494" s="578">
        <f>IFERROR(IF(X494="",0,CEILING((X494/$H494),1)*$H494),"")</f>
        <v>108</v>
      </c>
      <c r="Z494" s="36">
        <f>IFERROR(IF(Y494=0,"",ROUNDUP(Y494/H494,0)*0.01898),"")</f>
        <v>0.1898</v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104.02777777777777</v>
      </c>
      <c r="BN494" s="64">
        <f>IFERROR(Y494*I494/H494,"0")</f>
        <v>112.34999999999998</v>
      </c>
      <c r="BO494" s="64">
        <f>IFERROR(1/J494*(X494/H494),"0")</f>
        <v>0.14467592592592593</v>
      </c>
      <c r="BP494" s="64">
        <f>IFERROR(1/J494*(Y494/H494),"0")</f>
        <v>0.15625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9.2592592592592595</v>
      </c>
      <c r="Y498" s="579">
        <f>IFERROR(Y494/H494,"0")+IFERROR(Y495/H495,"0")+IFERROR(Y496/H496,"0")+IFERROR(Y497/H497,"0")</f>
        <v>10</v>
      </c>
      <c r="Z498" s="579">
        <f>IFERROR(IF(Z494="",0,Z494),"0")+IFERROR(IF(Z495="",0,Z495),"0")+IFERROR(IF(Z496="",0,Z496),"0")+IFERROR(IF(Z497="",0,Z497),"0")</f>
        <v>0.1898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100</v>
      </c>
      <c r="Y499" s="579">
        <f>IFERROR(SUM(Y494:Y497),"0")</f>
        <v>108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50</v>
      </c>
      <c r="Y501" s="578">
        <f>IFERROR(IF(X501="",0,CEILING((X501/$H501),1)*$H501),"")</f>
        <v>50.400000000000006</v>
      </c>
      <c r="Z501" s="36">
        <f>IFERROR(IF(Y501=0,"",ROUNDUP(Y501/H501,0)*0.00902),"")</f>
        <v>0.10824</v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53.214285714285715</v>
      </c>
      <c r="BN501" s="64">
        <f>IFERROR(Y501*I501/H501,"0")</f>
        <v>53.64</v>
      </c>
      <c r="BO501" s="64">
        <f>IFERROR(1/J501*(X501/H501),"0")</f>
        <v>9.0187590187590191E-2</v>
      </c>
      <c r="BP501" s="64">
        <f>IFERROR(1/J501*(Y501/H501),"0")</f>
        <v>9.0909090909090912E-2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100</v>
      </c>
      <c r="Y502" s="578">
        <f>IFERROR(IF(X502="",0,CEILING((X502/$H502),1)*$H502),"")</f>
        <v>100.80000000000001</v>
      </c>
      <c r="Z502" s="36">
        <f>IFERROR(IF(Y502=0,"",ROUNDUP(Y502/H502,0)*0.00902),"")</f>
        <v>0.21648000000000001</v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106.42857142857143</v>
      </c>
      <c r="BN502" s="64">
        <f>IFERROR(Y502*I502/H502,"0")</f>
        <v>107.28</v>
      </c>
      <c r="BO502" s="64">
        <f>IFERROR(1/J502*(X502/H502),"0")</f>
        <v>0.18037518037518038</v>
      </c>
      <c r="BP502" s="64">
        <f>IFERROR(1/J502*(Y502/H502),"0")</f>
        <v>0.18181818181818182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35.714285714285715</v>
      </c>
      <c r="Y503" s="579">
        <f>IFERROR(Y501/H501,"0")+IFERROR(Y502/H502,"0")</f>
        <v>36</v>
      </c>
      <c r="Z503" s="579">
        <f>IFERROR(IF(Z501="",0,Z501),"0")+IFERROR(IF(Z502="",0,Z502),"0")</f>
        <v>0.32472000000000001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150</v>
      </c>
      <c r="Y504" s="579">
        <f>IFERROR(SUM(Y501:Y502),"0")</f>
        <v>151.20000000000002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177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142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6129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6150.4000000000005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6458.5504340104344</v>
      </c>
      <c r="Y523" s="579">
        <f>IFERROR(SUM(BN22:BN519),"0")</f>
        <v>6481.0150000000003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11</v>
      </c>
      <c r="Y524" s="38">
        <f>ROUNDUP(SUM(BP22:BP519),0)</f>
        <v>11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6733.5504340104344</v>
      </c>
      <c r="Y525" s="579">
        <f>GrossWeightTotalR+PalletQtyTotalR*25</f>
        <v>6756.0150000000003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762.34963184963181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765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12.88846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271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184</v>
      </c>
      <c r="F530" s="586" t="s">
        <v>209</v>
      </c>
      <c r="G530" s="586" t="s">
        <v>247</v>
      </c>
      <c r="H530" s="586" t="s">
        <v>101</v>
      </c>
      <c r="I530" s="586" t="s">
        <v>272</v>
      </c>
      <c r="J530" s="586" t="s">
        <v>312</v>
      </c>
      <c r="K530" s="586" t="s">
        <v>373</v>
      </c>
      <c r="L530" s="586" t="s">
        <v>409</v>
      </c>
      <c r="M530" s="586" t="s">
        <v>425</v>
      </c>
      <c r="N530" s="575"/>
      <c r="O530" s="586" t="s">
        <v>438</v>
      </c>
      <c r="P530" s="586" t="s">
        <v>448</v>
      </c>
      <c r="Q530" s="586" t="s">
        <v>455</v>
      </c>
      <c r="R530" s="586" t="s">
        <v>459</v>
      </c>
      <c r="S530" s="586" t="s">
        <v>464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0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1369.8000000000002</v>
      </c>
      <c r="E532" s="46">
        <f>IFERROR(Y90*1,"0")+IFERROR(Y91*1,"0")+IFERROR(Y92*1,"0")+IFERROR(Y96*1,"0")+IFERROR(Y97*1,"0")+IFERROR(Y98*1,"0")+IFERROR(Y99*1,"0")+IFERROR(Y100*1,"0")+IFERROR(Y101*1,"0")+IFERROR(Y102*1,"0")</f>
        <v>0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0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342.40000000000003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3406.2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720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52.800000000000004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259.20000000000005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2025-06-03T07:48:46Z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