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05,25 Ост КИ филиалы\"/>
    </mc:Choice>
  </mc:AlternateContent>
  <xr:revisionPtr revIDLastSave="0" documentId="13_ncr:1_{99EE0835-9436-499B-A926-134D4194D49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0" i="1" l="1"/>
  <c r="Q98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AG84" i="1" s="1"/>
  <c r="Q85" i="1"/>
  <c r="Q86" i="1"/>
  <c r="AG86" i="1" s="1"/>
  <c r="Q87" i="1"/>
  <c r="Q88" i="1"/>
  <c r="AG88" i="1" s="1"/>
  <c r="Q89" i="1"/>
  <c r="Q90" i="1"/>
  <c r="AG90" i="1" s="1"/>
  <c r="Q91" i="1"/>
  <c r="Q92" i="1"/>
  <c r="AG92" i="1" s="1"/>
  <c r="Q93" i="1"/>
  <c r="Q94" i="1"/>
  <c r="AG94" i="1" s="1"/>
  <c r="Q95" i="1"/>
  <c r="Q96" i="1"/>
  <c r="AG96" i="1" s="1"/>
  <c r="Q97" i="1"/>
  <c r="AG98" i="1"/>
  <c r="Q99" i="1"/>
  <c r="AG100" i="1"/>
  <c r="Q6" i="1"/>
  <c r="AG6" i="1" s="1"/>
  <c r="AG7" i="1"/>
  <c r="AG9" i="1"/>
  <c r="AG11" i="1"/>
  <c r="AG13" i="1"/>
  <c r="AG15" i="1"/>
  <c r="AG17" i="1"/>
  <c r="AG19" i="1"/>
  <c r="AG21" i="1"/>
  <c r="AG23" i="1"/>
  <c r="AG25" i="1"/>
  <c r="AG27" i="1"/>
  <c r="AG29" i="1"/>
  <c r="AG31" i="1"/>
  <c r="AG33" i="1"/>
  <c r="AG35" i="1"/>
  <c r="AG37" i="1"/>
  <c r="AG39" i="1"/>
  <c r="AG41" i="1"/>
  <c r="AG43" i="1"/>
  <c r="AG45" i="1"/>
  <c r="AG47" i="1"/>
  <c r="AG49" i="1"/>
  <c r="AG51" i="1"/>
  <c r="AG53" i="1"/>
  <c r="AG55" i="1"/>
  <c r="AG57" i="1"/>
  <c r="AG59" i="1"/>
  <c r="AG61" i="1"/>
  <c r="AG63" i="1"/>
  <c r="AG65" i="1"/>
  <c r="AG67" i="1"/>
  <c r="AG69" i="1"/>
  <c r="AG71" i="1"/>
  <c r="AG73" i="1"/>
  <c r="AG75" i="1"/>
  <c r="AG77" i="1"/>
  <c r="AG79" i="1"/>
  <c r="AG81" i="1"/>
  <c r="AG83" i="1"/>
  <c r="AG85" i="1"/>
  <c r="AG87" i="1"/>
  <c r="AG89" i="1"/>
  <c r="AG91" i="1"/>
  <c r="AG93" i="1"/>
  <c r="AG95" i="1"/>
  <c r="AG97" i="1"/>
  <c r="AG99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6" i="1"/>
  <c r="U98" i="1"/>
  <c r="U99" i="1"/>
  <c r="U100" i="1"/>
  <c r="O98" i="1"/>
  <c r="O99" i="1"/>
  <c r="O100" i="1"/>
  <c r="AG82" i="1" l="1"/>
  <c r="T82" i="1"/>
  <c r="AG80" i="1"/>
  <c r="T80" i="1"/>
  <c r="AG78" i="1"/>
  <c r="T78" i="1"/>
  <c r="AG76" i="1"/>
  <c r="T76" i="1"/>
  <c r="AG74" i="1"/>
  <c r="T74" i="1"/>
  <c r="AG72" i="1"/>
  <c r="T72" i="1"/>
  <c r="AG70" i="1"/>
  <c r="T70" i="1"/>
  <c r="AG68" i="1"/>
  <c r="T68" i="1"/>
  <c r="AG66" i="1"/>
  <c r="T66" i="1"/>
  <c r="AG64" i="1"/>
  <c r="T64" i="1"/>
  <c r="AG62" i="1"/>
  <c r="T62" i="1"/>
  <c r="AG60" i="1"/>
  <c r="T60" i="1"/>
  <c r="AG58" i="1"/>
  <c r="T58" i="1"/>
  <c r="AG56" i="1"/>
  <c r="T56" i="1"/>
  <c r="AG54" i="1"/>
  <c r="T54" i="1"/>
  <c r="AG52" i="1"/>
  <c r="T52" i="1"/>
  <c r="AG50" i="1"/>
  <c r="T50" i="1"/>
  <c r="AG48" i="1"/>
  <c r="T48" i="1"/>
  <c r="AG46" i="1"/>
  <c r="T46" i="1"/>
  <c r="AG44" i="1"/>
  <c r="T44" i="1"/>
  <c r="AG42" i="1"/>
  <c r="T42" i="1"/>
  <c r="AG40" i="1"/>
  <c r="T40" i="1"/>
  <c r="AG38" i="1"/>
  <c r="T38" i="1"/>
  <c r="AG36" i="1"/>
  <c r="T36" i="1"/>
  <c r="AG34" i="1"/>
  <c r="T34" i="1"/>
  <c r="AG32" i="1"/>
  <c r="T32" i="1"/>
  <c r="AG30" i="1"/>
  <c r="T30" i="1"/>
  <c r="AG28" i="1"/>
  <c r="T28" i="1"/>
  <c r="AG26" i="1"/>
  <c r="T26" i="1"/>
  <c r="AG24" i="1"/>
  <c r="T24" i="1"/>
  <c r="AG22" i="1"/>
  <c r="T22" i="1"/>
  <c r="AG20" i="1"/>
  <c r="T20" i="1"/>
  <c r="AG18" i="1"/>
  <c r="T18" i="1"/>
  <c r="AG16" i="1"/>
  <c r="T16" i="1"/>
  <c r="AG14" i="1"/>
  <c r="T14" i="1"/>
  <c r="AG12" i="1"/>
  <c r="T12" i="1"/>
  <c r="AG10" i="1"/>
  <c r="T10" i="1"/>
  <c r="AG8" i="1"/>
  <c r="T8" i="1"/>
  <c r="Q5" i="1"/>
  <c r="K97" i="1" l="1"/>
  <c r="O97" i="1"/>
  <c r="U97" i="1" l="1"/>
  <c r="F68" i="1"/>
  <c r="E68" i="1"/>
  <c r="O68" i="1" s="1"/>
  <c r="F67" i="1"/>
  <c r="E67" i="1"/>
  <c r="O67" i="1" s="1"/>
  <c r="O7" i="1"/>
  <c r="O8" i="1"/>
  <c r="O9" i="1"/>
  <c r="O10" i="1"/>
  <c r="O11" i="1"/>
  <c r="O12" i="1"/>
  <c r="O13" i="1"/>
  <c r="O14" i="1"/>
  <c r="O15" i="1"/>
  <c r="P15" i="1" s="1"/>
  <c r="O16" i="1"/>
  <c r="O17" i="1"/>
  <c r="O18" i="1"/>
  <c r="O19" i="1"/>
  <c r="O20" i="1"/>
  <c r="P20" i="1" s="1"/>
  <c r="O21" i="1"/>
  <c r="O22" i="1"/>
  <c r="O23" i="1"/>
  <c r="P23" i="1" s="1"/>
  <c r="O24" i="1"/>
  <c r="O25" i="1"/>
  <c r="O26" i="1"/>
  <c r="O27" i="1"/>
  <c r="O28" i="1"/>
  <c r="O29" i="1"/>
  <c r="O30" i="1"/>
  <c r="O31" i="1"/>
  <c r="P31" i="1" s="1"/>
  <c r="O32" i="1"/>
  <c r="O33" i="1"/>
  <c r="P33" i="1" s="1"/>
  <c r="O34" i="1"/>
  <c r="O35" i="1"/>
  <c r="P35" i="1" s="1"/>
  <c r="O36" i="1"/>
  <c r="O37" i="1"/>
  <c r="P37" i="1" s="1"/>
  <c r="O38" i="1"/>
  <c r="O39" i="1"/>
  <c r="P39" i="1" s="1"/>
  <c r="O40" i="1"/>
  <c r="P40" i="1" s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P59" i="1" s="1"/>
  <c r="O60" i="1"/>
  <c r="O61" i="1"/>
  <c r="O62" i="1"/>
  <c r="O63" i="1"/>
  <c r="O64" i="1"/>
  <c r="O65" i="1"/>
  <c r="O66" i="1"/>
  <c r="O69" i="1"/>
  <c r="O70" i="1"/>
  <c r="O71" i="1"/>
  <c r="P71" i="1" s="1"/>
  <c r="O72" i="1"/>
  <c r="O73" i="1"/>
  <c r="P73" i="1" s="1"/>
  <c r="O74" i="1"/>
  <c r="O75" i="1"/>
  <c r="P75" i="1" s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P95" i="1" s="1"/>
  <c r="O96" i="1"/>
  <c r="O6" i="1"/>
  <c r="U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69" i="1" l="1"/>
  <c r="P67" i="1"/>
  <c r="P94" i="1"/>
  <c r="P92" i="1"/>
  <c r="P86" i="1"/>
  <c r="P84" i="1"/>
  <c r="P72" i="1"/>
  <c r="P70" i="1"/>
  <c r="P66" i="1"/>
  <c r="P56" i="1"/>
  <c r="P54" i="1"/>
  <c r="P42" i="1"/>
  <c r="P36" i="1"/>
  <c r="P34" i="1"/>
  <c r="P32" i="1"/>
  <c r="P16" i="1"/>
  <c r="P10" i="1"/>
  <c r="P24" i="1"/>
  <c r="P8" i="1"/>
  <c r="P44" i="1"/>
  <c r="P21" i="1"/>
  <c r="P45" i="1"/>
  <c r="P83" i="1"/>
  <c r="P85" i="1"/>
  <c r="P91" i="1"/>
  <c r="E5" i="1"/>
  <c r="K68" i="1"/>
  <c r="F5" i="1"/>
  <c r="K67" i="1"/>
  <c r="U21" i="1"/>
  <c r="U13" i="1"/>
  <c r="U90" i="1"/>
  <c r="U82" i="1"/>
  <c r="U74" i="1"/>
  <c r="U66" i="1"/>
  <c r="U59" i="1"/>
  <c r="U52" i="1"/>
  <c r="U44" i="1"/>
  <c r="U36" i="1"/>
  <c r="U28" i="1"/>
  <c r="U94" i="1"/>
  <c r="U86" i="1"/>
  <c r="U78" i="1"/>
  <c r="U70" i="1"/>
  <c r="U63" i="1"/>
  <c r="U48" i="1"/>
  <c r="U40" i="1"/>
  <c r="U32" i="1"/>
  <c r="U24" i="1"/>
  <c r="U17" i="1"/>
  <c r="U9" i="1"/>
  <c r="U96" i="1"/>
  <c r="U92" i="1"/>
  <c r="U88" i="1"/>
  <c r="U84" i="1"/>
  <c r="U80" i="1"/>
  <c r="U76" i="1"/>
  <c r="U72" i="1"/>
  <c r="U68" i="1"/>
  <c r="U64" i="1"/>
  <c r="U61" i="1"/>
  <c r="U57" i="1"/>
  <c r="U54" i="1"/>
  <c r="U50" i="1"/>
  <c r="U46" i="1"/>
  <c r="U42" i="1"/>
  <c r="U38" i="1"/>
  <c r="U34" i="1"/>
  <c r="U30" i="1"/>
  <c r="U26" i="1"/>
  <c r="U19" i="1"/>
  <c r="U15" i="1"/>
  <c r="U11" i="1"/>
  <c r="U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2" i="1"/>
  <c r="U60" i="1"/>
  <c r="U58" i="1"/>
  <c r="U56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2" i="1"/>
  <c r="U20" i="1"/>
  <c r="U18" i="1"/>
  <c r="U16" i="1"/>
  <c r="U14" i="1"/>
  <c r="U12" i="1"/>
  <c r="U10" i="1"/>
  <c r="U8" i="1"/>
  <c r="O5" i="1"/>
  <c r="K5" i="1" l="1"/>
  <c r="AG5" i="1"/>
  <c r="P5" i="1"/>
</calcChain>
</file>

<file path=xl/sharedStrings.xml><?xml version="1.0" encoding="utf-8"?>
<sst xmlns="http://schemas.openxmlformats.org/spreadsheetml/2006/main" count="382" uniqueCount="157">
  <si>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</si>
  <si>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</si>
  <si>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</si>
  <si>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</si>
  <si>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</si>
  <si>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</si>
  <si>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</si>
  <si>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</si>
  <si>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</si>
  <si>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</si>
  <si>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</si>
  <si>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</si>
  <si>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</si>
  <si>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</si>
  <si>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</si>
  <si>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</si>
  <si>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</si>
  <si>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</si>
  <si>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</si>
  <si>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</si>
  <si>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</si>
  <si>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</si>
  <si>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</si>
  <si>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</si>
  <si>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</si>
  <si>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</si>
  <si>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</si>
  <si>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</si>
  <si>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</si>
  <si>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</si>
  <si>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</si>
  <si>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</si>
  <si>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</si>
  <si>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</si>
  <si>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</si>
  <si>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</si>
  <si>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</si>
  <si>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</si>
  <si>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</si>
  <si>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</si>
  <si>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</si>
  <si>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</si>
  <si>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</si>
  <si>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нет потребности / с 05,05,25 заказываем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</si>
  <si>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</si>
  <si>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</si>
  <si>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</si>
  <si>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</si>
  <si>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</si>
  <si>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</si>
  <si>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продажи!!!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</si>
  <si>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</si>
  <si>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</si>
  <si>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</si>
  <si>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</si>
  <si>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</si>
  <si>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нет потребности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</si>
  <si>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</si>
  <si>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</si>
  <si>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</si>
  <si>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нужно увеличить продажи</t>
  </si>
  <si>
    <t>не в матрице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</si>
  <si>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</si>
  <si>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</si>
  <si>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</si>
  <si>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</si>
  <si>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</si>
  <si>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</si>
  <si>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</si>
  <si>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</si>
  <si>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</si>
  <si>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</si>
  <si>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</si>
  <si>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</si>
  <si>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</si>
  <si>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</si>
  <si>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</si>
  <si>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</si>
  <si>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</si>
  <si>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</si>
  <si>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</si>
  <si>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новинка</t>
  </si>
  <si>
    <t>6661 СОЧНЫЙ ГРИЛЬ ПМ сос п/о мгс 1,5*4_Маяк Останкино</t>
  </si>
  <si>
    <t>6684 СЕРВЕЛАТ КАРЕЛЬСКИЙ ПМ в/к в/у 0,28кг  ОСТАНКИНО</t>
  </si>
  <si>
    <t>ротация завода на 7236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</si>
  <si>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</si>
  <si>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</si>
  <si>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</si>
  <si>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</si>
  <si>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</si>
  <si>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</si>
  <si>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</si>
  <si>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</si>
  <si>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</si>
  <si>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</si>
  <si>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</si>
  <si>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</si>
  <si>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</si>
  <si>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</si>
  <si>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</si>
  <si>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</si>
  <si>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</si>
  <si>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</si>
  <si>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</si>
  <si>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</si>
  <si>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</si>
  <si>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</si>
  <si>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6888 С ГРУДИНОЙ вар п/о в/у срез 0,4 кг 8 шт  Останкино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</si>
  <si>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</si>
  <si>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</si>
  <si>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</si>
  <si>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</si>
  <si>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</si>
  <si>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</si>
  <si>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</si>
  <si>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</si>
  <si>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</si>
  <si>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</si>
  <si>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</si>
  <si>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</si>
  <si>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</si>
  <si>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</si>
  <si>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</si>
  <si>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</si>
  <si>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</si>
  <si>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</si>
  <si>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</si>
  <si>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</si>
  <si>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</si>
  <si>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</si>
  <si>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</si>
  <si>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</si>
  <si>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</si>
  <si>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</si>
  <si>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</si>
  <si>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</si>
  <si>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</si>
  <si>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</si>
  <si>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</si>
  <si>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</si>
  <si>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</si>
  <si>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</si>
  <si>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вместо 6069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</si>
  <si>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</si>
  <si>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</si>
  <si>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</si>
  <si>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вывод 27,05,25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</si>
  <si>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</si>
  <si>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6206 (31,01,25)</t>
    </r>
  </si>
  <si>
    <t>нужно увеличить продажи / вместо 6701</t>
  </si>
  <si>
    <t>нужно увеличить продажи / ТС Обжора</t>
  </si>
  <si>
    <t>нужно увеличить продажи / вместо 6773</t>
  </si>
  <si>
    <t>7229 САЛЬЧИЧОН Останкино с/к в/у 1/180</t>
  </si>
  <si>
    <t>7150 САЛЬЧИЧОН Папа может с/к в/у</t>
  </si>
  <si>
    <t>7276 СЛИВОЧНЫЕ ПМ сос п/о мгс 0.3кг 7шт.</t>
  </si>
  <si>
    <t>заказ</t>
  </si>
  <si>
    <t>02,06,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</si>
</sst>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6" borderId="1" xfId="1" applyNumberFormat="1" applyFont="1" applyFill="1"/>
    <xf numFmtId="164" fontId="6" fillId="0" borderId="1" xfId="1" applyNumberFormat="1" applyFont="1"/>
    <xf numFmtId="164" fontId="6" fillId="7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44.285156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2426.5120000000002</v>
      </c>
      <c r="F5" s="4">
        <f>SUM(F6:F496)</f>
        <v>5497.0830000000014</v>
      </c>
      <c r="G5" s="7"/>
      <c r="H5" s="1"/>
      <c r="I5" s="1"/>
      <c r="J5" s="4">
        <f t="shared" ref="J5:R5" si="0">SUM(J6:J496)</f>
        <v>2388.7999999999997</v>
      </c>
      <c r="K5" s="4">
        <f t="shared" si="0"/>
        <v>37.711999999999989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485.30239999999992</v>
      </c>
      <c r="P5" s="4">
        <f t="shared" si="0"/>
        <v>1842.5924000000005</v>
      </c>
      <c r="Q5" s="4">
        <f t="shared" si="0"/>
        <v>1993</v>
      </c>
      <c r="R5" s="4">
        <f t="shared" si="0"/>
        <v>150</v>
      </c>
      <c r="S5" s="1"/>
      <c r="T5" s="1"/>
      <c r="U5" s="1"/>
      <c r="V5" s="4">
        <f t="shared" ref="V5:AE5" si="1">SUM(V6:V496)</f>
        <v>566.87479999999994</v>
      </c>
      <c r="W5" s="4">
        <f t="shared" si="1"/>
        <v>559.21060000000011</v>
      </c>
      <c r="X5" s="4">
        <f t="shared" si="1"/>
        <v>377.19960000000003</v>
      </c>
      <c r="Y5" s="4">
        <f t="shared" si="1"/>
        <v>476.73439999999994</v>
      </c>
      <c r="Z5" s="4">
        <f t="shared" si="1"/>
        <v>447.65359999999998</v>
      </c>
      <c r="AA5" s="4">
        <f t="shared" si="1"/>
        <v>612.8431999999998</v>
      </c>
      <c r="AB5" s="4">
        <f t="shared" si="1"/>
        <v>533.58160000000009</v>
      </c>
      <c r="AC5" s="4">
        <f t="shared" si="1"/>
        <v>442.96539999999993</v>
      </c>
      <c r="AD5" s="4">
        <f t="shared" si="1"/>
        <v>512.75800000000004</v>
      </c>
      <c r="AE5" s="4">
        <f t="shared" si="1"/>
        <v>394.09780000000012</v>
      </c>
      <c r="AF5" s="1"/>
      <c r="AG5" s="4">
        <f>SUM(AG6:AG496)</f>
        <v>1312.1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24</v>
      </c>
      <c r="D6" s="1">
        <v>48</v>
      </c>
      <c r="E6" s="1">
        <v>8</v>
      </c>
      <c r="F6" s="1">
        <v>64</v>
      </c>
      <c r="G6" s="7">
        <v>0.4</v>
      </c>
      <c r="H6" s="1">
        <v>60</v>
      </c>
      <c r="I6" s="1" t="s">
        <v>37</v>
      </c>
      <c r="J6" s="1">
        <v>8</v>
      </c>
      <c r="K6" s="1">
        <f t="shared" ref="K6:K36" si="2">E6-J6</f>
        <v>0</v>
      </c>
      <c r="L6" s="1"/>
      <c r="M6" s="1"/>
      <c r="N6" s="1"/>
      <c r="O6" s="1">
        <f>E6/5</f>
        <v>1.6</v>
      </c>
      <c r="P6" s="5"/>
      <c r="Q6" s="5">
        <f>ROUND(P6,0)</f>
        <v>0</v>
      </c>
      <c r="R6" s="5"/>
      <c r="S6" s="1"/>
      <c r="T6" s="1">
        <f>(F6+Q6)/O6</f>
        <v>40</v>
      </c>
      <c r="U6" s="1">
        <f>F6/O6</f>
        <v>40</v>
      </c>
      <c r="V6" s="1">
        <v>6.2</v>
      </c>
      <c r="W6" s="1">
        <v>1.2</v>
      </c>
      <c r="X6" s="1">
        <v>1</v>
      </c>
      <c r="Y6" s="1">
        <v>2.4</v>
      </c>
      <c r="Z6" s="1">
        <v>5.4</v>
      </c>
      <c r="AA6" s="1">
        <v>2.6</v>
      </c>
      <c r="AB6" s="1">
        <v>6.26</v>
      </c>
      <c r="AC6" s="1">
        <v>3.4</v>
      </c>
      <c r="AD6" s="1">
        <v>3</v>
      </c>
      <c r="AE6" s="1">
        <v>4.4000000000000004</v>
      </c>
      <c r="AF6" s="16" t="s">
        <v>50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39</v>
      </c>
      <c r="C7" s="1">
        <v>24.262</v>
      </c>
      <c r="D7" s="1"/>
      <c r="E7" s="1">
        <v>1.952</v>
      </c>
      <c r="F7" s="1">
        <v>22.31</v>
      </c>
      <c r="G7" s="7">
        <v>1</v>
      </c>
      <c r="H7" s="1">
        <v>120</v>
      </c>
      <c r="I7" s="1" t="s">
        <v>37</v>
      </c>
      <c r="J7" s="1">
        <v>2</v>
      </c>
      <c r="K7" s="1">
        <f t="shared" si="2"/>
        <v>-4.8000000000000043E-2</v>
      </c>
      <c r="L7" s="1"/>
      <c r="M7" s="1"/>
      <c r="N7" s="1"/>
      <c r="O7" s="1">
        <f t="shared" ref="O7:O67" si="3">E7/5</f>
        <v>0.39039999999999997</v>
      </c>
      <c r="P7" s="5"/>
      <c r="Q7" s="5">
        <f t="shared" ref="Q7:Q70" si="4">ROUND(P7,0)</f>
        <v>0</v>
      </c>
      <c r="R7" s="5"/>
      <c r="S7" s="1"/>
      <c r="T7" s="1">
        <f t="shared" ref="T7:T70" si="5">(F7+Q7)/O7</f>
        <v>57.146516393442624</v>
      </c>
      <c r="U7" s="1">
        <f t="shared" ref="U7:U67" si="6">F7/O7</f>
        <v>57.146516393442624</v>
      </c>
      <c r="V7" s="1">
        <v>1.5458000000000001</v>
      </c>
      <c r="W7" s="1">
        <v>0</v>
      </c>
      <c r="X7" s="1">
        <v>0.9837999999999999</v>
      </c>
      <c r="Y7" s="1">
        <v>2.1509999999999998</v>
      </c>
      <c r="Z7" s="1">
        <v>2.7448000000000001</v>
      </c>
      <c r="AA7" s="1">
        <v>2.9438</v>
      </c>
      <c r="AB7" s="1">
        <v>9.9599999999999994E-2</v>
      </c>
      <c r="AC7" s="1">
        <v>0.51600000000000001</v>
      </c>
      <c r="AD7" s="1">
        <v>0.39760000000000001</v>
      </c>
      <c r="AE7" s="1">
        <v>2.4676</v>
      </c>
      <c r="AF7" s="16" t="s">
        <v>50</v>
      </c>
      <c r="AG7" s="1">
        <f t="shared" ref="AG7:AG70" si="7"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39</v>
      </c>
      <c r="C8" s="1">
        <v>338.91699999999997</v>
      </c>
      <c r="D8" s="1">
        <v>372.87700000000001</v>
      </c>
      <c r="E8" s="1">
        <v>194.24299999999999</v>
      </c>
      <c r="F8" s="1">
        <v>360.83300000000003</v>
      </c>
      <c r="G8" s="7">
        <v>1</v>
      </c>
      <c r="H8" s="1">
        <v>60</v>
      </c>
      <c r="I8" s="1" t="s">
        <v>41</v>
      </c>
      <c r="J8" s="1">
        <v>184.8</v>
      </c>
      <c r="K8" s="1">
        <f t="shared" si="2"/>
        <v>9.4429999999999836</v>
      </c>
      <c r="L8" s="1"/>
      <c r="M8" s="1"/>
      <c r="N8" s="1"/>
      <c r="O8" s="1">
        <f t="shared" si="3"/>
        <v>38.848599999999998</v>
      </c>
      <c r="P8" s="5">
        <f t="shared" ref="P8" si="8">14*O8-F8</f>
        <v>183.04739999999998</v>
      </c>
      <c r="Q8" s="5">
        <f t="shared" si="4"/>
        <v>183</v>
      </c>
      <c r="R8" s="5"/>
      <c r="S8" s="1"/>
      <c r="T8" s="1">
        <f t="shared" si="5"/>
        <v>13.998779878811595</v>
      </c>
      <c r="U8" s="1">
        <f t="shared" si="6"/>
        <v>9.2881854172351144</v>
      </c>
      <c r="V8" s="1">
        <v>40.074199999999998</v>
      </c>
      <c r="W8" s="1">
        <v>37.230600000000003</v>
      </c>
      <c r="X8" s="1">
        <v>38.894399999999997</v>
      </c>
      <c r="Y8" s="1">
        <v>46.2318</v>
      </c>
      <c r="Z8" s="1">
        <v>34.7012</v>
      </c>
      <c r="AA8" s="1">
        <v>74.099999999999994</v>
      </c>
      <c r="AB8" s="1">
        <v>42.7194</v>
      </c>
      <c r="AC8" s="1">
        <v>31.990400000000001</v>
      </c>
      <c r="AD8" s="1">
        <v>52.000599999999999</v>
      </c>
      <c r="AE8" s="1">
        <v>36.299400000000013</v>
      </c>
      <c r="AF8" s="1"/>
      <c r="AG8" s="1">
        <f t="shared" si="7"/>
        <v>183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7" t="s">
        <v>42</v>
      </c>
      <c r="B9" s="17" t="s">
        <v>39</v>
      </c>
      <c r="C9" s="17"/>
      <c r="D9" s="17"/>
      <c r="E9" s="17"/>
      <c r="F9" s="17"/>
      <c r="G9" s="18">
        <v>0</v>
      </c>
      <c r="H9" s="17">
        <v>120</v>
      </c>
      <c r="I9" s="17" t="s">
        <v>37</v>
      </c>
      <c r="J9" s="17"/>
      <c r="K9" s="17">
        <f t="shared" si="2"/>
        <v>0</v>
      </c>
      <c r="L9" s="17"/>
      <c r="M9" s="17"/>
      <c r="N9" s="17"/>
      <c r="O9" s="17">
        <f t="shared" si="3"/>
        <v>0</v>
      </c>
      <c r="P9" s="19"/>
      <c r="Q9" s="5">
        <f t="shared" si="4"/>
        <v>0</v>
      </c>
      <c r="R9" s="19"/>
      <c r="S9" s="17"/>
      <c r="T9" s="1" t="e">
        <f t="shared" si="5"/>
        <v>#DIV/0!</v>
      </c>
      <c r="U9" s="17" t="e">
        <f t="shared" si="6"/>
        <v>#DIV/0!</v>
      </c>
      <c r="V9" s="17">
        <v>0.81300000000000006</v>
      </c>
      <c r="W9" s="17">
        <v>0</v>
      </c>
      <c r="X9" s="17">
        <v>-0.1008</v>
      </c>
      <c r="Y9" s="17">
        <v>-0.1028</v>
      </c>
      <c r="Z9" s="17">
        <v>0.95600000000000007</v>
      </c>
      <c r="AA9" s="17">
        <v>3.5619999999999998</v>
      </c>
      <c r="AB9" s="17">
        <v>0.2908</v>
      </c>
      <c r="AC9" s="17">
        <v>0.19739999999999999</v>
      </c>
      <c r="AD9" s="17">
        <v>0.10100000000000001</v>
      </c>
      <c r="AE9" s="17">
        <v>2.7145999999999999</v>
      </c>
      <c r="AF9" s="17" t="s">
        <v>43</v>
      </c>
      <c r="AG9" s="1">
        <f t="shared" si="7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39</v>
      </c>
      <c r="C10" s="1">
        <v>103.89100000000001</v>
      </c>
      <c r="D10" s="1">
        <v>170.142</v>
      </c>
      <c r="E10" s="1">
        <v>95.176000000000002</v>
      </c>
      <c r="F10" s="1">
        <v>173.24600000000001</v>
      </c>
      <c r="G10" s="7">
        <v>1</v>
      </c>
      <c r="H10" s="1">
        <v>60</v>
      </c>
      <c r="I10" s="1" t="s">
        <v>41</v>
      </c>
      <c r="J10" s="1">
        <v>90</v>
      </c>
      <c r="K10" s="1">
        <f t="shared" si="2"/>
        <v>5.1760000000000019</v>
      </c>
      <c r="L10" s="1"/>
      <c r="M10" s="1"/>
      <c r="N10" s="1"/>
      <c r="O10" s="1">
        <f t="shared" si="3"/>
        <v>19.0352</v>
      </c>
      <c r="P10" s="5">
        <f t="shared" ref="P10:P16" si="9">14*O10-F10</f>
        <v>93.246799999999979</v>
      </c>
      <c r="Q10" s="5">
        <f t="shared" si="4"/>
        <v>93</v>
      </c>
      <c r="R10" s="5"/>
      <c r="S10" s="1"/>
      <c r="T10" s="1">
        <f t="shared" si="5"/>
        <v>13.987034546524333</v>
      </c>
      <c r="U10" s="1">
        <f t="shared" si="6"/>
        <v>9.101349079599899</v>
      </c>
      <c r="V10" s="1">
        <v>20.487200000000001</v>
      </c>
      <c r="W10" s="1">
        <v>14.3024</v>
      </c>
      <c r="X10" s="1">
        <v>15.172599999999999</v>
      </c>
      <c r="Y10" s="1">
        <v>14.4838</v>
      </c>
      <c r="Z10" s="1">
        <v>20.023399999999999</v>
      </c>
      <c r="AA10" s="1">
        <v>30.9648</v>
      </c>
      <c r="AB10" s="1">
        <v>21.185400000000001</v>
      </c>
      <c r="AC10" s="1">
        <v>22.7822</v>
      </c>
      <c r="AD10" s="1">
        <v>20.273800000000001</v>
      </c>
      <c r="AE10" s="1">
        <v>21.057400000000001</v>
      </c>
      <c r="AF10" s="1"/>
      <c r="AG10" s="1">
        <f t="shared" si="7"/>
        <v>93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39</v>
      </c>
      <c r="C11" s="1">
        <v>255.85300000000001</v>
      </c>
      <c r="D11" s="1">
        <v>288.00299999999999</v>
      </c>
      <c r="E11" s="1">
        <v>108.313</v>
      </c>
      <c r="F11" s="1">
        <v>366.57400000000001</v>
      </c>
      <c r="G11" s="7">
        <v>1</v>
      </c>
      <c r="H11" s="1">
        <v>60</v>
      </c>
      <c r="I11" s="1" t="s">
        <v>41</v>
      </c>
      <c r="J11" s="1">
        <v>103.6</v>
      </c>
      <c r="K11" s="1">
        <f t="shared" si="2"/>
        <v>4.7130000000000081</v>
      </c>
      <c r="L11" s="1"/>
      <c r="M11" s="1"/>
      <c r="N11" s="1"/>
      <c r="O11" s="1">
        <f t="shared" si="3"/>
        <v>21.662600000000001</v>
      </c>
      <c r="P11" s="5"/>
      <c r="Q11" s="5">
        <f t="shared" si="4"/>
        <v>0</v>
      </c>
      <c r="R11" s="5"/>
      <c r="S11" s="1"/>
      <c r="T11" s="1">
        <f t="shared" si="5"/>
        <v>16.92197612474957</v>
      </c>
      <c r="U11" s="1">
        <f t="shared" si="6"/>
        <v>16.92197612474957</v>
      </c>
      <c r="V11" s="1">
        <v>33.635199999999998</v>
      </c>
      <c r="W11" s="1">
        <v>29.493200000000002</v>
      </c>
      <c r="X11" s="1">
        <v>22.322800000000001</v>
      </c>
      <c r="Y11" s="1">
        <v>23.579000000000001</v>
      </c>
      <c r="Z11" s="1">
        <v>25.287199999999999</v>
      </c>
      <c r="AA11" s="1">
        <v>24.8232</v>
      </c>
      <c r="AB11" s="1">
        <v>24.5304</v>
      </c>
      <c r="AC11" s="1">
        <v>26.385999999999999</v>
      </c>
      <c r="AD11" s="1">
        <v>22.084800000000001</v>
      </c>
      <c r="AE11" s="1">
        <v>15.5932</v>
      </c>
      <c r="AF11" s="1"/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36</v>
      </c>
      <c r="C12" s="1">
        <v>25</v>
      </c>
      <c r="D12" s="1"/>
      <c r="E12" s="1">
        <v>2</v>
      </c>
      <c r="F12" s="1">
        <v>22</v>
      </c>
      <c r="G12" s="7">
        <v>0.25</v>
      </c>
      <c r="H12" s="1">
        <v>120</v>
      </c>
      <c r="I12" s="1" t="s">
        <v>37</v>
      </c>
      <c r="J12" s="1">
        <v>2</v>
      </c>
      <c r="K12" s="1">
        <f t="shared" si="2"/>
        <v>0</v>
      </c>
      <c r="L12" s="1"/>
      <c r="M12" s="1"/>
      <c r="N12" s="1"/>
      <c r="O12" s="1">
        <f t="shared" si="3"/>
        <v>0.4</v>
      </c>
      <c r="P12" s="5"/>
      <c r="Q12" s="5">
        <f t="shared" si="4"/>
        <v>0</v>
      </c>
      <c r="R12" s="5"/>
      <c r="S12" s="1"/>
      <c r="T12" s="1">
        <f t="shared" si="5"/>
        <v>55</v>
      </c>
      <c r="U12" s="1">
        <f t="shared" si="6"/>
        <v>55</v>
      </c>
      <c r="V12" s="1">
        <v>1.6</v>
      </c>
      <c r="W12" s="1">
        <v>0.6</v>
      </c>
      <c r="X12" s="1">
        <v>0.4</v>
      </c>
      <c r="Y12" s="1">
        <v>2.8</v>
      </c>
      <c r="Z12" s="1">
        <v>1</v>
      </c>
      <c r="AA12" s="1">
        <v>3</v>
      </c>
      <c r="AB12" s="1">
        <v>2</v>
      </c>
      <c r="AC12" s="1">
        <v>1.4</v>
      </c>
      <c r="AD12" s="1">
        <v>1.4</v>
      </c>
      <c r="AE12" s="1">
        <v>0</v>
      </c>
      <c r="AF12" s="16" t="s">
        <v>50</v>
      </c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39</v>
      </c>
      <c r="C13" s="1">
        <v>10.01</v>
      </c>
      <c r="D13" s="1">
        <v>98.028999999999996</v>
      </c>
      <c r="E13" s="1">
        <v>25.898</v>
      </c>
      <c r="F13" s="1">
        <v>82.141000000000005</v>
      </c>
      <c r="G13" s="7">
        <v>1</v>
      </c>
      <c r="H13" s="1">
        <v>60</v>
      </c>
      <c r="I13" s="1" t="s">
        <v>37</v>
      </c>
      <c r="J13" s="1">
        <v>23.1</v>
      </c>
      <c r="K13" s="1">
        <f t="shared" si="2"/>
        <v>2.7979999999999983</v>
      </c>
      <c r="L13" s="1"/>
      <c r="M13" s="1"/>
      <c r="N13" s="1"/>
      <c r="O13" s="1">
        <f t="shared" si="3"/>
        <v>5.1795999999999998</v>
      </c>
      <c r="P13" s="5"/>
      <c r="Q13" s="5">
        <f t="shared" si="4"/>
        <v>0</v>
      </c>
      <c r="R13" s="5"/>
      <c r="S13" s="1"/>
      <c r="T13" s="1">
        <f t="shared" si="5"/>
        <v>15.858560506602828</v>
      </c>
      <c r="U13" s="1">
        <f t="shared" si="6"/>
        <v>15.858560506602828</v>
      </c>
      <c r="V13" s="1">
        <v>11.635400000000001</v>
      </c>
      <c r="W13" s="1">
        <v>4.8011999999999997</v>
      </c>
      <c r="X13" s="1">
        <v>1.3431999999999999</v>
      </c>
      <c r="Y13" s="1">
        <v>7.7087999999999992</v>
      </c>
      <c r="Z13" s="1">
        <v>5.7485999999999997</v>
      </c>
      <c r="AA13" s="1">
        <v>16.4238</v>
      </c>
      <c r="AB13" s="1">
        <v>7.8714000000000004</v>
      </c>
      <c r="AC13" s="1">
        <v>5.8621999999999996</v>
      </c>
      <c r="AD13" s="1">
        <v>8.8965999999999994</v>
      </c>
      <c r="AE13" s="1">
        <v>14.3368</v>
      </c>
      <c r="AF13" s="1"/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36</v>
      </c>
      <c r="C14" s="1">
        <v>4</v>
      </c>
      <c r="D14" s="1">
        <v>16</v>
      </c>
      <c r="E14" s="1">
        <v>3</v>
      </c>
      <c r="F14" s="1">
        <v>16</v>
      </c>
      <c r="G14" s="7">
        <v>0.25</v>
      </c>
      <c r="H14" s="1">
        <v>120</v>
      </c>
      <c r="I14" s="1" t="s">
        <v>37</v>
      </c>
      <c r="J14" s="1">
        <v>3</v>
      </c>
      <c r="K14" s="1">
        <f t="shared" si="2"/>
        <v>0</v>
      </c>
      <c r="L14" s="1"/>
      <c r="M14" s="1"/>
      <c r="N14" s="1"/>
      <c r="O14" s="1">
        <f t="shared" si="3"/>
        <v>0.6</v>
      </c>
      <c r="P14" s="5"/>
      <c r="Q14" s="5">
        <f t="shared" si="4"/>
        <v>0</v>
      </c>
      <c r="R14" s="5"/>
      <c r="S14" s="1"/>
      <c r="T14" s="1">
        <f t="shared" si="5"/>
        <v>26.666666666666668</v>
      </c>
      <c r="U14" s="1">
        <f t="shared" si="6"/>
        <v>26.666666666666668</v>
      </c>
      <c r="V14" s="1">
        <v>1.8</v>
      </c>
      <c r="W14" s="1">
        <v>1.4</v>
      </c>
      <c r="X14" s="1">
        <v>1</v>
      </c>
      <c r="Y14" s="1">
        <v>1.4</v>
      </c>
      <c r="Z14" s="1">
        <v>0.6</v>
      </c>
      <c r="AA14" s="1">
        <v>1.8</v>
      </c>
      <c r="AB14" s="1">
        <v>1.8</v>
      </c>
      <c r="AC14" s="1">
        <v>1</v>
      </c>
      <c r="AD14" s="1">
        <v>1.2</v>
      </c>
      <c r="AE14" s="1">
        <v>1</v>
      </c>
      <c r="AF14" s="1"/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36</v>
      </c>
      <c r="C15" s="1">
        <v>40</v>
      </c>
      <c r="D15" s="1"/>
      <c r="E15" s="1">
        <v>18</v>
      </c>
      <c r="F15" s="1">
        <v>22</v>
      </c>
      <c r="G15" s="7">
        <v>0.4</v>
      </c>
      <c r="H15" s="1">
        <v>60</v>
      </c>
      <c r="I15" s="1" t="s">
        <v>37</v>
      </c>
      <c r="J15" s="1">
        <v>18</v>
      </c>
      <c r="K15" s="1">
        <f t="shared" si="2"/>
        <v>0</v>
      </c>
      <c r="L15" s="1"/>
      <c r="M15" s="1"/>
      <c r="N15" s="1"/>
      <c r="O15" s="1">
        <f t="shared" si="3"/>
        <v>3.6</v>
      </c>
      <c r="P15" s="5">
        <f t="shared" si="9"/>
        <v>28.4</v>
      </c>
      <c r="Q15" s="5">
        <f t="shared" si="4"/>
        <v>28</v>
      </c>
      <c r="R15" s="5"/>
      <c r="S15" s="1"/>
      <c r="T15" s="1">
        <f t="shared" si="5"/>
        <v>13.888888888888889</v>
      </c>
      <c r="U15" s="1">
        <f t="shared" si="6"/>
        <v>6.1111111111111107</v>
      </c>
      <c r="V15" s="1">
        <v>2.8</v>
      </c>
      <c r="W15" s="1">
        <v>1</v>
      </c>
      <c r="X15" s="1">
        <v>1.4</v>
      </c>
      <c r="Y15" s="1">
        <v>2.4</v>
      </c>
      <c r="Z15" s="1">
        <v>5.4</v>
      </c>
      <c r="AA15" s="1">
        <v>6</v>
      </c>
      <c r="AB15" s="1">
        <v>5</v>
      </c>
      <c r="AC15" s="1">
        <v>4</v>
      </c>
      <c r="AD15" s="1">
        <v>0.8</v>
      </c>
      <c r="AE15" s="1">
        <v>3.6</v>
      </c>
      <c r="AF15" s="22" t="s">
        <v>60</v>
      </c>
      <c r="AG15" s="1">
        <f t="shared" si="7"/>
        <v>11.200000000000001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39</v>
      </c>
      <c r="C16" s="1">
        <v>144.89400000000001</v>
      </c>
      <c r="D16" s="1">
        <v>186.21799999999999</v>
      </c>
      <c r="E16" s="1">
        <v>74.245999999999995</v>
      </c>
      <c r="F16" s="1">
        <v>157.24299999999999</v>
      </c>
      <c r="G16" s="7">
        <v>1</v>
      </c>
      <c r="H16" s="1">
        <v>45</v>
      </c>
      <c r="I16" s="1" t="s">
        <v>52</v>
      </c>
      <c r="J16" s="1">
        <v>72.400000000000006</v>
      </c>
      <c r="K16" s="1">
        <f t="shared" si="2"/>
        <v>1.8459999999999894</v>
      </c>
      <c r="L16" s="1"/>
      <c r="M16" s="1"/>
      <c r="N16" s="1"/>
      <c r="O16" s="1">
        <f t="shared" si="3"/>
        <v>14.8492</v>
      </c>
      <c r="P16" s="5">
        <f t="shared" si="9"/>
        <v>50.645800000000008</v>
      </c>
      <c r="Q16" s="5">
        <f t="shared" si="4"/>
        <v>51</v>
      </c>
      <c r="R16" s="5"/>
      <c r="S16" s="1"/>
      <c r="T16" s="1">
        <f t="shared" si="5"/>
        <v>14.023853136869326</v>
      </c>
      <c r="U16" s="1">
        <f t="shared" si="6"/>
        <v>10.589324677423699</v>
      </c>
      <c r="V16" s="1">
        <v>15.845000000000001</v>
      </c>
      <c r="W16" s="1">
        <v>15.6816</v>
      </c>
      <c r="X16" s="1">
        <v>16.313600000000001</v>
      </c>
      <c r="Y16" s="1">
        <v>19.5504</v>
      </c>
      <c r="Z16" s="1">
        <v>13.9192</v>
      </c>
      <c r="AA16" s="1">
        <v>19.582000000000001</v>
      </c>
      <c r="AB16" s="1">
        <v>22.438800000000001</v>
      </c>
      <c r="AC16" s="1">
        <v>23.131599999999999</v>
      </c>
      <c r="AD16" s="1">
        <v>14.1936</v>
      </c>
      <c r="AE16" s="1">
        <v>18.3522</v>
      </c>
      <c r="AF16" s="1"/>
      <c r="AG16" s="1">
        <f t="shared" si="7"/>
        <v>51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36</v>
      </c>
      <c r="C17" s="1">
        <v>67</v>
      </c>
      <c r="D17" s="1">
        <v>1</v>
      </c>
      <c r="E17" s="1">
        <v>15</v>
      </c>
      <c r="F17" s="1">
        <v>50</v>
      </c>
      <c r="G17" s="7">
        <v>0.12</v>
      </c>
      <c r="H17" s="1">
        <v>60</v>
      </c>
      <c r="I17" s="1" t="s">
        <v>37</v>
      </c>
      <c r="J17" s="1">
        <v>15</v>
      </c>
      <c r="K17" s="1">
        <f t="shared" si="2"/>
        <v>0</v>
      </c>
      <c r="L17" s="1"/>
      <c r="M17" s="1"/>
      <c r="N17" s="1"/>
      <c r="O17" s="1">
        <f t="shared" si="3"/>
        <v>3</v>
      </c>
      <c r="P17" s="5"/>
      <c r="Q17" s="5">
        <f t="shared" si="4"/>
        <v>0</v>
      </c>
      <c r="R17" s="5"/>
      <c r="S17" s="1"/>
      <c r="T17" s="1">
        <f t="shared" si="5"/>
        <v>16.666666666666668</v>
      </c>
      <c r="U17" s="1">
        <f t="shared" si="6"/>
        <v>16.666666666666668</v>
      </c>
      <c r="V17" s="1">
        <v>2.6</v>
      </c>
      <c r="W17" s="1">
        <v>5.6</v>
      </c>
      <c r="X17" s="1">
        <v>6.6</v>
      </c>
      <c r="Y17" s="1">
        <v>3.8</v>
      </c>
      <c r="Z17" s="1">
        <v>6</v>
      </c>
      <c r="AA17" s="1">
        <v>5.8</v>
      </c>
      <c r="AB17" s="1">
        <v>2</v>
      </c>
      <c r="AC17" s="1">
        <v>2.8</v>
      </c>
      <c r="AD17" s="1">
        <v>1.8</v>
      </c>
      <c r="AE17" s="1">
        <v>8.8000000000000007</v>
      </c>
      <c r="AF17" s="16" t="s">
        <v>50</v>
      </c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36</v>
      </c>
      <c r="C18" s="1">
        <v>25</v>
      </c>
      <c r="D18" s="1">
        <v>8</v>
      </c>
      <c r="E18" s="1">
        <v>4</v>
      </c>
      <c r="F18" s="1">
        <v>28</v>
      </c>
      <c r="G18" s="7">
        <v>0.25</v>
      </c>
      <c r="H18" s="1">
        <v>120</v>
      </c>
      <c r="I18" s="1" t="s">
        <v>37</v>
      </c>
      <c r="J18" s="1">
        <v>4</v>
      </c>
      <c r="K18" s="1">
        <f t="shared" si="2"/>
        <v>0</v>
      </c>
      <c r="L18" s="1"/>
      <c r="M18" s="1"/>
      <c r="N18" s="1"/>
      <c r="O18" s="1">
        <f t="shared" si="3"/>
        <v>0.8</v>
      </c>
      <c r="P18" s="5"/>
      <c r="Q18" s="5">
        <f t="shared" si="4"/>
        <v>0</v>
      </c>
      <c r="R18" s="5"/>
      <c r="S18" s="1"/>
      <c r="T18" s="1">
        <f t="shared" si="5"/>
        <v>35</v>
      </c>
      <c r="U18" s="1">
        <f t="shared" si="6"/>
        <v>35</v>
      </c>
      <c r="V18" s="1">
        <v>2.4</v>
      </c>
      <c r="W18" s="1">
        <v>0.2</v>
      </c>
      <c r="X18" s="1">
        <v>1</v>
      </c>
      <c r="Y18" s="1">
        <v>1.6</v>
      </c>
      <c r="Z18" s="1">
        <v>0</v>
      </c>
      <c r="AA18" s="1">
        <v>6.6</v>
      </c>
      <c r="AB18" s="1">
        <v>1</v>
      </c>
      <c r="AC18" s="1">
        <v>1</v>
      </c>
      <c r="AD18" s="1">
        <v>1.6</v>
      </c>
      <c r="AE18" s="1">
        <v>0</v>
      </c>
      <c r="AF18" s="16" t="s">
        <v>50</v>
      </c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7" t="s">
        <v>55</v>
      </c>
      <c r="B19" s="17" t="s">
        <v>39</v>
      </c>
      <c r="C19" s="17"/>
      <c r="D19" s="17"/>
      <c r="E19" s="17"/>
      <c r="F19" s="17"/>
      <c r="G19" s="18">
        <v>0</v>
      </c>
      <c r="H19" s="17">
        <v>120</v>
      </c>
      <c r="I19" s="17" t="s">
        <v>37</v>
      </c>
      <c r="J19" s="17"/>
      <c r="K19" s="17">
        <f t="shared" si="2"/>
        <v>0</v>
      </c>
      <c r="L19" s="17"/>
      <c r="M19" s="17"/>
      <c r="N19" s="17"/>
      <c r="O19" s="17">
        <f t="shared" si="3"/>
        <v>0</v>
      </c>
      <c r="P19" s="19"/>
      <c r="Q19" s="5">
        <f t="shared" si="4"/>
        <v>0</v>
      </c>
      <c r="R19" s="19"/>
      <c r="S19" s="17"/>
      <c r="T19" s="1" t="e">
        <f t="shared" si="5"/>
        <v>#DIV/0!</v>
      </c>
      <c r="U19" s="17" t="e">
        <f t="shared" si="6"/>
        <v>#DIV/0!</v>
      </c>
      <c r="V19" s="17">
        <v>0</v>
      </c>
      <c r="W19" s="17">
        <v>0</v>
      </c>
      <c r="X19" s="17">
        <v>0</v>
      </c>
      <c r="Y19" s="17">
        <v>2.1360000000000001</v>
      </c>
      <c r="Z19" s="17">
        <v>5.4177999999999997</v>
      </c>
      <c r="AA19" s="17">
        <v>3.7829999999999999</v>
      </c>
      <c r="AB19" s="17">
        <v>0.40679999999999988</v>
      </c>
      <c r="AC19" s="17">
        <v>0.30480000000000002</v>
      </c>
      <c r="AD19" s="17">
        <v>3.6204000000000001</v>
      </c>
      <c r="AE19" s="17">
        <v>0.20300000000000001</v>
      </c>
      <c r="AF19" s="17" t="s">
        <v>56</v>
      </c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36</v>
      </c>
      <c r="C20" s="1">
        <v>47</v>
      </c>
      <c r="D20" s="1">
        <v>1</v>
      </c>
      <c r="E20" s="1">
        <v>28</v>
      </c>
      <c r="F20" s="1">
        <v>19</v>
      </c>
      <c r="G20" s="7">
        <v>0.4</v>
      </c>
      <c r="H20" s="1">
        <v>45</v>
      </c>
      <c r="I20" s="1" t="s">
        <v>37</v>
      </c>
      <c r="J20" s="1">
        <v>28</v>
      </c>
      <c r="K20" s="1">
        <f t="shared" si="2"/>
        <v>0</v>
      </c>
      <c r="L20" s="1"/>
      <c r="M20" s="1"/>
      <c r="N20" s="1"/>
      <c r="O20" s="1">
        <f t="shared" si="3"/>
        <v>5.6</v>
      </c>
      <c r="P20" s="5">
        <f>12*O20-F20</f>
        <v>48.199999999999989</v>
      </c>
      <c r="Q20" s="5">
        <f t="shared" si="4"/>
        <v>48</v>
      </c>
      <c r="R20" s="5"/>
      <c r="S20" s="1"/>
      <c r="T20" s="1">
        <f t="shared" si="5"/>
        <v>11.964285714285715</v>
      </c>
      <c r="U20" s="1">
        <f t="shared" si="6"/>
        <v>3.3928571428571432</v>
      </c>
      <c r="V20" s="1">
        <v>3</v>
      </c>
      <c r="W20" s="1">
        <v>4</v>
      </c>
      <c r="X20" s="1">
        <v>3.2</v>
      </c>
      <c r="Y20" s="1">
        <v>3.8</v>
      </c>
      <c r="Z20" s="1">
        <v>6</v>
      </c>
      <c r="AA20" s="1">
        <v>3.8</v>
      </c>
      <c r="AB20" s="1">
        <v>5.4</v>
      </c>
      <c r="AC20" s="1">
        <v>3.8</v>
      </c>
      <c r="AD20" s="1">
        <v>8</v>
      </c>
      <c r="AE20" s="1">
        <v>2</v>
      </c>
      <c r="AF20" s="1"/>
      <c r="AG20" s="1">
        <f t="shared" si="7"/>
        <v>19.200000000000003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39</v>
      </c>
      <c r="C21" s="1">
        <v>145.941</v>
      </c>
      <c r="D21" s="1">
        <v>152.10499999999999</v>
      </c>
      <c r="E21" s="1">
        <v>96.519000000000005</v>
      </c>
      <c r="F21" s="1">
        <v>196.077</v>
      </c>
      <c r="G21" s="7">
        <v>1</v>
      </c>
      <c r="H21" s="1">
        <v>60</v>
      </c>
      <c r="I21" s="1" t="s">
        <v>41</v>
      </c>
      <c r="J21" s="1">
        <v>96.7</v>
      </c>
      <c r="K21" s="1">
        <f t="shared" si="2"/>
        <v>-0.18099999999999739</v>
      </c>
      <c r="L21" s="1"/>
      <c r="M21" s="1"/>
      <c r="N21" s="1"/>
      <c r="O21" s="1">
        <f t="shared" si="3"/>
        <v>19.303800000000003</v>
      </c>
      <c r="P21" s="5">
        <f t="shared" ref="P21:P24" si="10">14*O21-F21</f>
        <v>74.176200000000051</v>
      </c>
      <c r="Q21" s="5">
        <f t="shared" si="4"/>
        <v>74</v>
      </c>
      <c r="R21" s="5"/>
      <c r="S21" s="1"/>
      <c r="T21" s="1">
        <f t="shared" si="5"/>
        <v>13.990872263492161</v>
      </c>
      <c r="U21" s="1">
        <f t="shared" si="6"/>
        <v>10.157430143287849</v>
      </c>
      <c r="V21" s="1">
        <v>20.722000000000001</v>
      </c>
      <c r="W21" s="1">
        <v>17.367599999999999</v>
      </c>
      <c r="X21" s="1">
        <v>14.921799999999999</v>
      </c>
      <c r="Y21" s="1">
        <v>16.524999999999999</v>
      </c>
      <c r="Z21" s="1">
        <v>22.169599999999999</v>
      </c>
      <c r="AA21" s="1">
        <v>24.953800000000001</v>
      </c>
      <c r="AB21" s="1">
        <v>15.7288</v>
      </c>
      <c r="AC21" s="1">
        <v>23.261800000000001</v>
      </c>
      <c r="AD21" s="1">
        <v>18.846800000000002</v>
      </c>
      <c r="AE21" s="1">
        <v>17.975200000000001</v>
      </c>
      <c r="AF21" s="1"/>
      <c r="AG21" s="1">
        <f t="shared" si="7"/>
        <v>74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36</v>
      </c>
      <c r="C22" s="1">
        <v>76</v>
      </c>
      <c r="D22" s="1"/>
      <c r="E22" s="1">
        <v>9</v>
      </c>
      <c r="F22" s="1">
        <v>65</v>
      </c>
      <c r="G22" s="7">
        <v>0.22</v>
      </c>
      <c r="H22" s="1">
        <v>120</v>
      </c>
      <c r="I22" s="1" t="s">
        <v>37</v>
      </c>
      <c r="J22" s="1">
        <v>9</v>
      </c>
      <c r="K22" s="1">
        <f t="shared" si="2"/>
        <v>0</v>
      </c>
      <c r="L22" s="1"/>
      <c r="M22" s="1"/>
      <c r="N22" s="1"/>
      <c r="O22" s="1">
        <f t="shared" si="3"/>
        <v>1.8</v>
      </c>
      <c r="P22" s="5"/>
      <c r="Q22" s="5">
        <f t="shared" si="4"/>
        <v>0</v>
      </c>
      <c r="R22" s="5"/>
      <c r="S22" s="1"/>
      <c r="T22" s="1">
        <f t="shared" si="5"/>
        <v>36.111111111111107</v>
      </c>
      <c r="U22" s="1">
        <f t="shared" si="6"/>
        <v>36.111111111111107</v>
      </c>
      <c r="V22" s="1">
        <v>4.5999999999999996</v>
      </c>
      <c r="W22" s="1">
        <v>2</v>
      </c>
      <c r="X22" s="1">
        <v>3</v>
      </c>
      <c r="Y22" s="1">
        <v>9</v>
      </c>
      <c r="Z22" s="1">
        <v>9</v>
      </c>
      <c r="AA22" s="1">
        <v>4.2</v>
      </c>
      <c r="AB22" s="1">
        <v>7</v>
      </c>
      <c r="AC22" s="1">
        <v>2.2000000000000002</v>
      </c>
      <c r="AD22" s="1">
        <v>5</v>
      </c>
      <c r="AE22" s="1">
        <v>4</v>
      </c>
      <c r="AF22" s="16" t="s">
        <v>50</v>
      </c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36</v>
      </c>
      <c r="C23" s="1">
        <v>32</v>
      </c>
      <c r="D23" s="1"/>
      <c r="E23" s="1">
        <v>18</v>
      </c>
      <c r="F23" s="1">
        <v>14</v>
      </c>
      <c r="G23" s="7">
        <v>0.1</v>
      </c>
      <c r="H23" s="1">
        <v>45</v>
      </c>
      <c r="I23" s="1" t="s">
        <v>37</v>
      </c>
      <c r="J23" s="1">
        <v>18</v>
      </c>
      <c r="K23" s="1">
        <f t="shared" si="2"/>
        <v>0</v>
      </c>
      <c r="L23" s="1"/>
      <c r="M23" s="1"/>
      <c r="N23" s="1"/>
      <c r="O23" s="1">
        <f t="shared" si="3"/>
        <v>3.6</v>
      </c>
      <c r="P23" s="5">
        <f>13*O23-F23</f>
        <v>32.800000000000004</v>
      </c>
      <c r="Q23" s="5">
        <f t="shared" si="4"/>
        <v>33</v>
      </c>
      <c r="R23" s="5"/>
      <c r="S23" s="1"/>
      <c r="T23" s="1">
        <f t="shared" si="5"/>
        <v>13.055555555555555</v>
      </c>
      <c r="U23" s="1">
        <f t="shared" si="6"/>
        <v>3.8888888888888888</v>
      </c>
      <c r="V23" s="1">
        <v>2</v>
      </c>
      <c r="W23" s="1">
        <v>2.6</v>
      </c>
      <c r="X23" s="1">
        <v>-0.2</v>
      </c>
      <c r="Y23" s="1">
        <v>3.8</v>
      </c>
      <c r="Z23" s="1">
        <v>3.4</v>
      </c>
      <c r="AA23" s="1">
        <v>2.6</v>
      </c>
      <c r="AB23" s="1">
        <v>4.2</v>
      </c>
      <c r="AC23" s="1">
        <v>1.8</v>
      </c>
      <c r="AD23" s="1">
        <v>0</v>
      </c>
      <c r="AE23" s="1">
        <v>3.6</v>
      </c>
      <c r="AF23" s="1"/>
      <c r="AG23" s="1">
        <f t="shared" si="7"/>
        <v>3.3000000000000003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39</v>
      </c>
      <c r="C24" s="1">
        <v>69.878</v>
      </c>
      <c r="D24" s="1">
        <v>155.89500000000001</v>
      </c>
      <c r="E24" s="1">
        <v>71.287000000000006</v>
      </c>
      <c r="F24" s="1">
        <v>132.22300000000001</v>
      </c>
      <c r="G24" s="7">
        <v>1</v>
      </c>
      <c r="H24" s="1">
        <v>45</v>
      </c>
      <c r="I24" s="1" t="s">
        <v>52</v>
      </c>
      <c r="J24" s="1">
        <v>70</v>
      </c>
      <c r="K24" s="1">
        <f t="shared" si="2"/>
        <v>1.2870000000000061</v>
      </c>
      <c r="L24" s="1"/>
      <c r="M24" s="1"/>
      <c r="N24" s="1"/>
      <c r="O24" s="1">
        <f t="shared" si="3"/>
        <v>14.257400000000001</v>
      </c>
      <c r="P24" s="5">
        <f t="shared" si="10"/>
        <v>67.380599999999987</v>
      </c>
      <c r="Q24" s="5">
        <f t="shared" si="4"/>
        <v>67</v>
      </c>
      <c r="R24" s="5"/>
      <c r="S24" s="1"/>
      <c r="T24" s="1">
        <f t="shared" si="5"/>
        <v>13.973305090689747</v>
      </c>
      <c r="U24" s="1">
        <f t="shared" si="6"/>
        <v>9.2739910502616194</v>
      </c>
      <c r="V24" s="1">
        <v>17.4344</v>
      </c>
      <c r="W24" s="1">
        <v>11.15</v>
      </c>
      <c r="X24" s="1">
        <v>8.1316000000000006</v>
      </c>
      <c r="Y24" s="1">
        <v>10.504200000000001</v>
      </c>
      <c r="Z24" s="1">
        <v>2.2092000000000001</v>
      </c>
      <c r="AA24" s="1">
        <v>17.014600000000002</v>
      </c>
      <c r="AB24" s="1">
        <v>16.297599999999999</v>
      </c>
      <c r="AC24" s="1">
        <v>11.6776</v>
      </c>
      <c r="AD24" s="1">
        <v>10.115399999999999</v>
      </c>
      <c r="AE24" s="1">
        <v>4.68</v>
      </c>
      <c r="AF24" s="1"/>
      <c r="AG24" s="1">
        <f t="shared" si="7"/>
        <v>67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36</v>
      </c>
      <c r="C25" s="1">
        <v>34</v>
      </c>
      <c r="D25" s="1">
        <v>1</v>
      </c>
      <c r="E25" s="1">
        <v>5</v>
      </c>
      <c r="F25" s="1">
        <v>30</v>
      </c>
      <c r="G25" s="7">
        <v>0.4</v>
      </c>
      <c r="H25" s="1" t="e">
        <v>#N/A</v>
      </c>
      <c r="I25" s="1" t="s">
        <v>37</v>
      </c>
      <c r="J25" s="1">
        <v>5</v>
      </c>
      <c r="K25" s="1">
        <f t="shared" si="2"/>
        <v>0</v>
      </c>
      <c r="L25" s="1"/>
      <c r="M25" s="1"/>
      <c r="N25" s="1"/>
      <c r="O25" s="1">
        <f t="shared" si="3"/>
        <v>1</v>
      </c>
      <c r="P25" s="5"/>
      <c r="Q25" s="5">
        <f t="shared" si="4"/>
        <v>0</v>
      </c>
      <c r="R25" s="5"/>
      <c r="S25" s="1"/>
      <c r="T25" s="1">
        <f t="shared" si="5"/>
        <v>30</v>
      </c>
      <c r="U25" s="1">
        <f t="shared" si="6"/>
        <v>30</v>
      </c>
      <c r="V25" s="1">
        <v>2</v>
      </c>
      <c r="W25" s="1">
        <v>3.4</v>
      </c>
      <c r="X25" s="1">
        <v>0.4</v>
      </c>
      <c r="Y25" s="1">
        <v>2.6</v>
      </c>
      <c r="Z25" s="1">
        <v>0.4</v>
      </c>
      <c r="AA25" s="1">
        <v>2.6</v>
      </c>
      <c r="AB25" s="1">
        <v>1.2</v>
      </c>
      <c r="AC25" s="1">
        <v>1</v>
      </c>
      <c r="AD25" s="1">
        <v>2.2000000000000002</v>
      </c>
      <c r="AE25" s="1">
        <v>0.6</v>
      </c>
      <c r="AF25" s="16" t="s">
        <v>50</v>
      </c>
      <c r="AG25" s="1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36</v>
      </c>
      <c r="C26" s="1">
        <v>50</v>
      </c>
      <c r="D26" s="1">
        <v>161</v>
      </c>
      <c r="E26" s="1">
        <v>44</v>
      </c>
      <c r="F26" s="1">
        <v>133</v>
      </c>
      <c r="G26" s="7">
        <v>0.4</v>
      </c>
      <c r="H26" s="1">
        <v>60</v>
      </c>
      <c r="I26" s="1" t="s">
        <v>41</v>
      </c>
      <c r="J26" s="1">
        <v>44</v>
      </c>
      <c r="K26" s="1">
        <f t="shared" si="2"/>
        <v>0</v>
      </c>
      <c r="L26" s="1"/>
      <c r="M26" s="1"/>
      <c r="N26" s="1"/>
      <c r="O26" s="1">
        <f t="shared" si="3"/>
        <v>8.8000000000000007</v>
      </c>
      <c r="P26" s="5"/>
      <c r="Q26" s="5">
        <f t="shared" si="4"/>
        <v>0</v>
      </c>
      <c r="R26" s="5"/>
      <c r="S26" s="1"/>
      <c r="T26" s="1">
        <f t="shared" si="5"/>
        <v>15.113636363636362</v>
      </c>
      <c r="U26" s="1">
        <f t="shared" si="6"/>
        <v>15.113636363636362</v>
      </c>
      <c r="V26" s="1">
        <v>16</v>
      </c>
      <c r="W26" s="1">
        <v>8.8000000000000007</v>
      </c>
      <c r="X26" s="1">
        <v>4.4000000000000004</v>
      </c>
      <c r="Y26" s="1">
        <v>14.2</v>
      </c>
      <c r="Z26" s="1">
        <v>14.4</v>
      </c>
      <c r="AA26" s="1">
        <v>11.2</v>
      </c>
      <c r="AB26" s="1">
        <v>12.2</v>
      </c>
      <c r="AC26" s="1">
        <v>8.4</v>
      </c>
      <c r="AD26" s="1">
        <v>8</v>
      </c>
      <c r="AE26" s="1">
        <v>9.1999999999999993</v>
      </c>
      <c r="AF26" s="1"/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66</v>
      </c>
      <c r="B27" s="11" t="s">
        <v>36</v>
      </c>
      <c r="C27" s="11">
        <v>7</v>
      </c>
      <c r="D27" s="11"/>
      <c r="E27" s="11"/>
      <c r="F27" s="11">
        <v>7</v>
      </c>
      <c r="G27" s="12">
        <v>0</v>
      </c>
      <c r="H27" s="11">
        <v>60</v>
      </c>
      <c r="I27" s="11" t="s">
        <v>61</v>
      </c>
      <c r="J27" s="11"/>
      <c r="K27" s="11">
        <f t="shared" si="2"/>
        <v>0</v>
      </c>
      <c r="L27" s="11"/>
      <c r="M27" s="11"/>
      <c r="N27" s="11"/>
      <c r="O27" s="11">
        <f t="shared" si="3"/>
        <v>0</v>
      </c>
      <c r="P27" s="13"/>
      <c r="Q27" s="5">
        <f t="shared" si="4"/>
        <v>0</v>
      </c>
      <c r="R27" s="13"/>
      <c r="S27" s="11"/>
      <c r="T27" s="1" t="e">
        <f t="shared" si="5"/>
        <v>#DIV/0!</v>
      </c>
      <c r="U27" s="11" t="e">
        <f t="shared" si="6"/>
        <v>#DIV/0!</v>
      </c>
      <c r="V27" s="11">
        <v>0.4</v>
      </c>
      <c r="W27" s="11">
        <v>1</v>
      </c>
      <c r="X27" s="11">
        <v>-0.2</v>
      </c>
      <c r="Y27" s="11">
        <v>0.2</v>
      </c>
      <c r="Z27" s="11">
        <v>0.2</v>
      </c>
      <c r="AA27" s="11">
        <v>0.2</v>
      </c>
      <c r="AB27" s="11">
        <v>0</v>
      </c>
      <c r="AC27" s="11">
        <v>0</v>
      </c>
      <c r="AD27" s="11">
        <v>0.2</v>
      </c>
      <c r="AE27" s="11">
        <v>1.6</v>
      </c>
      <c r="AF27" s="16" t="s">
        <v>50</v>
      </c>
      <c r="AG27" s="1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36</v>
      </c>
      <c r="C28" s="1">
        <v>31</v>
      </c>
      <c r="D28" s="1">
        <v>137</v>
      </c>
      <c r="E28" s="1">
        <v>24</v>
      </c>
      <c r="F28" s="1">
        <v>112</v>
      </c>
      <c r="G28" s="7">
        <v>0.4</v>
      </c>
      <c r="H28" s="1">
        <v>60</v>
      </c>
      <c r="I28" s="1" t="s">
        <v>41</v>
      </c>
      <c r="J28" s="1">
        <v>24</v>
      </c>
      <c r="K28" s="1">
        <f t="shared" si="2"/>
        <v>0</v>
      </c>
      <c r="L28" s="1"/>
      <c r="M28" s="1"/>
      <c r="N28" s="1"/>
      <c r="O28" s="1">
        <f t="shared" si="3"/>
        <v>4.8</v>
      </c>
      <c r="P28" s="5"/>
      <c r="Q28" s="5">
        <f t="shared" si="4"/>
        <v>0</v>
      </c>
      <c r="R28" s="5"/>
      <c r="S28" s="1"/>
      <c r="T28" s="1">
        <f t="shared" si="5"/>
        <v>23.333333333333336</v>
      </c>
      <c r="U28" s="1">
        <f t="shared" si="6"/>
        <v>23.333333333333336</v>
      </c>
      <c r="V28" s="1">
        <v>12.6</v>
      </c>
      <c r="W28" s="1">
        <v>5.8</v>
      </c>
      <c r="X28" s="1">
        <v>3.2</v>
      </c>
      <c r="Y28" s="1">
        <v>9.4</v>
      </c>
      <c r="Z28" s="1">
        <v>4.4000000000000004</v>
      </c>
      <c r="AA28" s="1">
        <v>13.2</v>
      </c>
      <c r="AB28" s="1">
        <v>6.4</v>
      </c>
      <c r="AC28" s="1">
        <v>8.1999999999999993</v>
      </c>
      <c r="AD28" s="1">
        <v>4.8</v>
      </c>
      <c r="AE28" s="1">
        <v>7.2</v>
      </c>
      <c r="AF28" s="1"/>
      <c r="AG28" s="1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36</v>
      </c>
      <c r="C29" s="1">
        <v>24</v>
      </c>
      <c r="D29" s="1">
        <v>81</v>
      </c>
      <c r="E29" s="1">
        <v>16</v>
      </c>
      <c r="F29" s="1">
        <v>78</v>
      </c>
      <c r="G29" s="7">
        <v>0.4</v>
      </c>
      <c r="H29" s="1">
        <v>60</v>
      </c>
      <c r="I29" s="1" t="s">
        <v>37</v>
      </c>
      <c r="J29" s="1">
        <v>16</v>
      </c>
      <c r="K29" s="1">
        <f t="shared" si="2"/>
        <v>0</v>
      </c>
      <c r="L29" s="1"/>
      <c r="M29" s="1"/>
      <c r="N29" s="1"/>
      <c r="O29" s="1">
        <f t="shared" si="3"/>
        <v>3.2</v>
      </c>
      <c r="P29" s="5"/>
      <c r="Q29" s="5">
        <f t="shared" si="4"/>
        <v>0</v>
      </c>
      <c r="R29" s="5"/>
      <c r="S29" s="1"/>
      <c r="T29" s="1">
        <f t="shared" si="5"/>
        <v>24.375</v>
      </c>
      <c r="U29" s="1">
        <f t="shared" si="6"/>
        <v>24.375</v>
      </c>
      <c r="V29" s="1">
        <v>10.4</v>
      </c>
      <c r="W29" s="1">
        <v>5.8</v>
      </c>
      <c r="X29" s="1">
        <v>4.8</v>
      </c>
      <c r="Y29" s="1">
        <v>2.8</v>
      </c>
      <c r="Z29" s="1">
        <v>7.2</v>
      </c>
      <c r="AA29" s="1">
        <v>10.4</v>
      </c>
      <c r="AB29" s="1">
        <v>6.4</v>
      </c>
      <c r="AC29" s="1">
        <v>7</v>
      </c>
      <c r="AD29" s="1">
        <v>4.5999999999999996</v>
      </c>
      <c r="AE29" s="1">
        <v>5.4</v>
      </c>
      <c r="AF29" s="1"/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36</v>
      </c>
      <c r="C30" s="1">
        <v>82</v>
      </c>
      <c r="D30" s="1">
        <v>26</v>
      </c>
      <c r="E30" s="1">
        <v>22</v>
      </c>
      <c r="F30" s="1">
        <v>61</v>
      </c>
      <c r="G30" s="7">
        <v>0.1</v>
      </c>
      <c r="H30" s="1">
        <v>45</v>
      </c>
      <c r="I30" s="1" t="s">
        <v>37</v>
      </c>
      <c r="J30" s="1">
        <v>22</v>
      </c>
      <c r="K30" s="1">
        <f t="shared" si="2"/>
        <v>0</v>
      </c>
      <c r="L30" s="1"/>
      <c r="M30" s="1"/>
      <c r="N30" s="1"/>
      <c r="O30" s="1">
        <f t="shared" si="3"/>
        <v>4.4000000000000004</v>
      </c>
      <c r="P30" s="5"/>
      <c r="Q30" s="5">
        <f t="shared" si="4"/>
        <v>0</v>
      </c>
      <c r="R30" s="5"/>
      <c r="S30" s="1"/>
      <c r="T30" s="1">
        <f t="shared" si="5"/>
        <v>13.863636363636363</v>
      </c>
      <c r="U30" s="1">
        <f t="shared" si="6"/>
        <v>13.863636363636363</v>
      </c>
      <c r="V30" s="1">
        <v>4.8</v>
      </c>
      <c r="W30" s="1">
        <v>9.1999999999999993</v>
      </c>
      <c r="X30" s="1">
        <v>4.2</v>
      </c>
      <c r="Y30" s="1">
        <v>8.6</v>
      </c>
      <c r="Z30" s="1">
        <v>5</v>
      </c>
      <c r="AA30" s="1">
        <v>0</v>
      </c>
      <c r="AB30" s="1">
        <v>7.8</v>
      </c>
      <c r="AC30" s="1">
        <v>4</v>
      </c>
      <c r="AD30" s="1">
        <v>3.6</v>
      </c>
      <c r="AE30" s="1">
        <v>4</v>
      </c>
      <c r="AF30" s="14" t="s">
        <v>60</v>
      </c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36</v>
      </c>
      <c r="C31" s="1">
        <v>105</v>
      </c>
      <c r="D31" s="1">
        <v>33</v>
      </c>
      <c r="E31" s="1">
        <v>32</v>
      </c>
      <c r="F31" s="1">
        <v>72</v>
      </c>
      <c r="G31" s="7">
        <v>0.1</v>
      </c>
      <c r="H31" s="1">
        <v>60</v>
      </c>
      <c r="I31" s="1" t="s">
        <v>37</v>
      </c>
      <c r="J31" s="1">
        <v>32</v>
      </c>
      <c r="K31" s="1">
        <f t="shared" si="2"/>
        <v>0</v>
      </c>
      <c r="L31" s="1"/>
      <c r="M31" s="1"/>
      <c r="N31" s="1"/>
      <c r="O31" s="1">
        <f t="shared" si="3"/>
        <v>6.4</v>
      </c>
      <c r="P31" s="5">
        <f t="shared" ref="P31:P42" si="11">14*O31-F31</f>
        <v>17.600000000000009</v>
      </c>
      <c r="Q31" s="5">
        <f t="shared" si="4"/>
        <v>18</v>
      </c>
      <c r="R31" s="5"/>
      <c r="S31" s="1"/>
      <c r="T31" s="1">
        <f t="shared" si="5"/>
        <v>14.0625</v>
      </c>
      <c r="U31" s="1">
        <f t="shared" si="6"/>
        <v>11.25</v>
      </c>
      <c r="V31" s="1">
        <v>5.6</v>
      </c>
      <c r="W31" s="1">
        <v>9.8000000000000007</v>
      </c>
      <c r="X31" s="1">
        <v>6.8</v>
      </c>
      <c r="Y31" s="1">
        <v>7.8</v>
      </c>
      <c r="Z31" s="1">
        <v>4.5999999999999996</v>
      </c>
      <c r="AA31" s="1">
        <v>5.4</v>
      </c>
      <c r="AB31" s="1">
        <v>9.6</v>
      </c>
      <c r="AC31" s="1">
        <v>4.2</v>
      </c>
      <c r="AD31" s="1">
        <v>3</v>
      </c>
      <c r="AE31" s="1">
        <v>7.4</v>
      </c>
      <c r="AF31" s="22" t="s">
        <v>60</v>
      </c>
      <c r="AG31" s="1">
        <f t="shared" si="7"/>
        <v>1.8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36</v>
      </c>
      <c r="C32" s="1">
        <v>87</v>
      </c>
      <c r="D32" s="1">
        <v>6</v>
      </c>
      <c r="E32" s="1">
        <v>32</v>
      </c>
      <c r="F32" s="1">
        <v>58</v>
      </c>
      <c r="G32" s="7">
        <v>0.1</v>
      </c>
      <c r="H32" s="1">
        <v>60</v>
      </c>
      <c r="I32" s="1" t="s">
        <v>37</v>
      </c>
      <c r="J32" s="1">
        <v>32</v>
      </c>
      <c r="K32" s="1">
        <f t="shared" si="2"/>
        <v>0</v>
      </c>
      <c r="L32" s="1"/>
      <c r="M32" s="1"/>
      <c r="N32" s="1"/>
      <c r="O32" s="1">
        <f t="shared" si="3"/>
        <v>6.4</v>
      </c>
      <c r="P32" s="5">
        <f t="shared" si="11"/>
        <v>31.600000000000009</v>
      </c>
      <c r="Q32" s="5">
        <f t="shared" si="4"/>
        <v>32</v>
      </c>
      <c r="R32" s="5"/>
      <c r="S32" s="1"/>
      <c r="T32" s="1">
        <f t="shared" si="5"/>
        <v>14.0625</v>
      </c>
      <c r="U32" s="1">
        <f t="shared" si="6"/>
        <v>9.0625</v>
      </c>
      <c r="V32" s="1">
        <v>4.2</v>
      </c>
      <c r="W32" s="1">
        <v>9.8000000000000007</v>
      </c>
      <c r="X32" s="1">
        <v>4.8</v>
      </c>
      <c r="Y32" s="1">
        <v>5</v>
      </c>
      <c r="Z32" s="1">
        <v>7.6</v>
      </c>
      <c r="AA32" s="1">
        <v>5.8</v>
      </c>
      <c r="AB32" s="1">
        <v>5.2</v>
      </c>
      <c r="AC32" s="1">
        <v>3.2</v>
      </c>
      <c r="AD32" s="1">
        <v>3.6</v>
      </c>
      <c r="AE32" s="1">
        <v>9</v>
      </c>
      <c r="AF32" s="1"/>
      <c r="AG32" s="1">
        <f t="shared" si="7"/>
        <v>3.2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36</v>
      </c>
      <c r="C33" s="1">
        <v>28</v>
      </c>
      <c r="D33" s="1">
        <v>19</v>
      </c>
      <c r="E33" s="1">
        <v>13</v>
      </c>
      <c r="F33" s="1">
        <v>31</v>
      </c>
      <c r="G33" s="7">
        <v>0.4</v>
      </c>
      <c r="H33" s="1">
        <v>45</v>
      </c>
      <c r="I33" s="1" t="s">
        <v>37</v>
      </c>
      <c r="J33" s="1">
        <v>13</v>
      </c>
      <c r="K33" s="1">
        <f t="shared" si="2"/>
        <v>0</v>
      </c>
      <c r="L33" s="1"/>
      <c r="M33" s="1"/>
      <c r="N33" s="1"/>
      <c r="O33" s="1">
        <f t="shared" si="3"/>
        <v>2.6</v>
      </c>
      <c r="P33" s="5">
        <f t="shared" si="11"/>
        <v>5.3999999999999986</v>
      </c>
      <c r="Q33" s="5">
        <f t="shared" si="4"/>
        <v>5</v>
      </c>
      <c r="R33" s="5"/>
      <c r="S33" s="1"/>
      <c r="T33" s="1">
        <f t="shared" si="5"/>
        <v>13.846153846153845</v>
      </c>
      <c r="U33" s="1">
        <f t="shared" si="6"/>
        <v>11.923076923076923</v>
      </c>
      <c r="V33" s="1">
        <v>3.2</v>
      </c>
      <c r="W33" s="1">
        <v>2.8</v>
      </c>
      <c r="X33" s="1">
        <v>4.2</v>
      </c>
      <c r="Y33" s="1">
        <v>0.8</v>
      </c>
      <c r="Z33" s="1">
        <v>3.8</v>
      </c>
      <c r="AA33" s="1">
        <v>4.2</v>
      </c>
      <c r="AB33" s="1">
        <v>4.4000000000000004</v>
      </c>
      <c r="AC33" s="1">
        <v>1.6</v>
      </c>
      <c r="AD33" s="1">
        <v>5.8</v>
      </c>
      <c r="AE33" s="1">
        <v>1.4</v>
      </c>
      <c r="AF33" s="1"/>
      <c r="AG33" s="1">
        <f t="shared" si="7"/>
        <v>2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39</v>
      </c>
      <c r="C34" s="1">
        <v>64.551000000000002</v>
      </c>
      <c r="D34" s="1"/>
      <c r="E34" s="1">
        <v>23.202000000000002</v>
      </c>
      <c r="F34" s="1">
        <v>41.348999999999997</v>
      </c>
      <c r="G34" s="7">
        <v>1</v>
      </c>
      <c r="H34" s="1">
        <v>60</v>
      </c>
      <c r="I34" s="1" t="s">
        <v>41</v>
      </c>
      <c r="J34" s="1">
        <v>24</v>
      </c>
      <c r="K34" s="1">
        <f t="shared" si="2"/>
        <v>-0.79799999999999827</v>
      </c>
      <c r="L34" s="1"/>
      <c r="M34" s="1"/>
      <c r="N34" s="1"/>
      <c r="O34" s="1">
        <f t="shared" si="3"/>
        <v>4.6404000000000005</v>
      </c>
      <c r="P34" s="5">
        <f t="shared" si="11"/>
        <v>23.616600000000012</v>
      </c>
      <c r="Q34" s="5">
        <f t="shared" si="4"/>
        <v>24</v>
      </c>
      <c r="R34" s="5"/>
      <c r="S34" s="1"/>
      <c r="T34" s="1">
        <f t="shared" si="5"/>
        <v>14.082622187742432</v>
      </c>
      <c r="U34" s="1">
        <f t="shared" si="6"/>
        <v>8.9106542539436244</v>
      </c>
      <c r="V34" s="1">
        <v>1.0045999999999999</v>
      </c>
      <c r="W34" s="1">
        <v>7.1896000000000004</v>
      </c>
      <c r="X34" s="1">
        <v>3.4074</v>
      </c>
      <c r="Y34" s="1">
        <v>5.4127999999999998</v>
      </c>
      <c r="Z34" s="1">
        <v>6.8507999999999996</v>
      </c>
      <c r="AA34" s="1">
        <v>9.3040000000000003</v>
      </c>
      <c r="AB34" s="1">
        <v>3.6379999999999999</v>
      </c>
      <c r="AC34" s="1">
        <v>4.6563999999999997</v>
      </c>
      <c r="AD34" s="1">
        <v>19.0366</v>
      </c>
      <c r="AE34" s="1">
        <v>3.8102</v>
      </c>
      <c r="AF34" s="1"/>
      <c r="AG34" s="1">
        <f t="shared" si="7"/>
        <v>24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39</v>
      </c>
      <c r="C35" s="1">
        <v>156.583</v>
      </c>
      <c r="D35" s="1"/>
      <c r="E35" s="1">
        <v>58.774000000000001</v>
      </c>
      <c r="F35" s="1">
        <v>96.769000000000005</v>
      </c>
      <c r="G35" s="7">
        <v>1</v>
      </c>
      <c r="H35" s="1">
        <v>45</v>
      </c>
      <c r="I35" s="1" t="s">
        <v>37</v>
      </c>
      <c r="J35" s="1">
        <v>56</v>
      </c>
      <c r="K35" s="1">
        <f t="shared" si="2"/>
        <v>2.7740000000000009</v>
      </c>
      <c r="L35" s="1"/>
      <c r="M35" s="1"/>
      <c r="N35" s="1"/>
      <c r="O35" s="1">
        <f t="shared" si="3"/>
        <v>11.754799999999999</v>
      </c>
      <c r="P35" s="5">
        <f t="shared" si="11"/>
        <v>67.79819999999998</v>
      </c>
      <c r="Q35" s="5">
        <f t="shared" si="4"/>
        <v>68</v>
      </c>
      <c r="R35" s="5"/>
      <c r="S35" s="1"/>
      <c r="T35" s="1">
        <f t="shared" si="5"/>
        <v>14.017167454997109</v>
      </c>
      <c r="U35" s="1">
        <f t="shared" si="6"/>
        <v>8.2322965937319239</v>
      </c>
      <c r="V35" s="1">
        <v>8.9233999999999991</v>
      </c>
      <c r="W35" s="1">
        <v>17.056999999999999</v>
      </c>
      <c r="X35" s="1">
        <v>7.9603999999999999</v>
      </c>
      <c r="Y35" s="1">
        <v>7.8882000000000003</v>
      </c>
      <c r="Z35" s="1">
        <v>5.1859999999999999</v>
      </c>
      <c r="AA35" s="1">
        <v>8.1715999999999998</v>
      </c>
      <c r="AB35" s="1">
        <v>5.9654000000000007</v>
      </c>
      <c r="AC35" s="1">
        <v>7.6549999999999994</v>
      </c>
      <c r="AD35" s="1">
        <v>10.313800000000001</v>
      </c>
      <c r="AE35" s="1">
        <v>8.4931999999999999</v>
      </c>
      <c r="AF35" s="1"/>
      <c r="AG35" s="1">
        <f t="shared" si="7"/>
        <v>68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39</v>
      </c>
      <c r="C36" s="1">
        <v>175.005</v>
      </c>
      <c r="D36" s="1">
        <v>47.709000000000003</v>
      </c>
      <c r="E36" s="1">
        <v>87.721999999999994</v>
      </c>
      <c r="F36" s="1">
        <v>132.898</v>
      </c>
      <c r="G36" s="7">
        <v>1</v>
      </c>
      <c r="H36" s="1">
        <v>45</v>
      </c>
      <c r="I36" s="1" t="s">
        <v>37</v>
      </c>
      <c r="J36" s="1">
        <v>84.5</v>
      </c>
      <c r="K36" s="1">
        <f t="shared" si="2"/>
        <v>3.2219999999999942</v>
      </c>
      <c r="L36" s="1"/>
      <c r="M36" s="1"/>
      <c r="N36" s="1"/>
      <c r="O36" s="1">
        <f t="shared" si="3"/>
        <v>17.5444</v>
      </c>
      <c r="P36" s="5">
        <f t="shared" si="11"/>
        <v>112.7236</v>
      </c>
      <c r="Q36" s="5">
        <f t="shared" si="4"/>
        <v>113</v>
      </c>
      <c r="R36" s="5"/>
      <c r="S36" s="1"/>
      <c r="T36" s="1">
        <f t="shared" si="5"/>
        <v>14.015754314767106</v>
      </c>
      <c r="U36" s="1">
        <f t="shared" si="6"/>
        <v>7.5749526914571028</v>
      </c>
      <c r="V36" s="1">
        <v>12.643599999999999</v>
      </c>
      <c r="W36" s="1">
        <v>18.562999999999999</v>
      </c>
      <c r="X36" s="1">
        <v>7.2608000000000006</v>
      </c>
      <c r="Y36" s="1">
        <v>8.3360000000000003</v>
      </c>
      <c r="Z36" s="1">
        <v>11.065799999999999</v>
      </c>
      <c r="AA36" s="1">
        <v>20.460999999999999</v>
      </c>
      <c r="AB36" s="1">
        <v>14.3674</v>
      </c>
      <c r="AC36" s="1">
        <v>21.968800000000002</v>
      </c>
      <c r="AD36" s="1">
        <v>14.272399999999999</v>
      </c>
      <c r="AE36" s="1">
        <v>7.2333999999999996</v>
      </c>
      <c r="AF36" s="1"/>
      <c r="AG36" s="1">
        <f t="shared" si="7"/>
        <v>113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36</v>
      </c>
      <c r="C37" s="1">
        <v>20</v>
      </c>
      <c r="D37" s="1"/>
      <c r="E37" s="1">
        <v>9</v>
      </c>
      <c r="F37" s="1">
        <v>11</v>
      </c>
      <c r="G37" s="7">
        <v>0.09</v>
      </c>
      <c r="H37" s="1">
        <v>45</v>
      </c>
      <c r="I37" s="1" t="s">
        <v>37</v>
      </c>
      <c r="J37" s="1">
        <v>9</v>
      </c>
      <c r="K37" s="1">
        <f t="shared" ref="K37:K66" si="12">E37-J37</f>
        <v>0</v>
      </c>
      <c r="L37" s="1"/>
      <c r="M37" s="1"/>
      <c r="N37" s="1"/>
      <c r="O37" s="1">
        <f t="shared" si="3"/>
        <v>1.8</v>
      </c>
      <c r="P37" s="5">
        <f t="shared" si="11"/>
        <v>14.2</v>
      </c>
      <c r="Q37" s="5">
        <f t="shared" si="4"/>
        <v>14</v>
      </c>
      <c r="R37" s="5"/>
      <c r="S37" s="1"/>
      <c r="T37" s="1">
        <f t="shared" si="5"/>
        <v>13.888888888888889</v>
      </c>
      <c r="U37" s="1">
        <f t="shared" si="6"/>
        <v>6.1111111111111107</v>
      </c>
      <c r="V37" s="1">
        <v>0.8</v>
      </c>
      <c r="W37" s="1">
        <v>2.2000000000000002</v>
      </c>
      <c r="X37" s="1">
        <v>0</v>
      </c>
      <c r="Y37" s="1">
        <v>1.2</v>
      </c>
      <c r="Z37" s="1">
        <v>2.6</v>
      </c>
      <c r="AA37" s="1">
        <v>1</v>
      </c>
      <c r="AB37" s="1">
        <v>2.2000000000000002</v>
      </c>
      <c r="AC37" s="1">
        <v>1.2</v>
      </c>
      <c r="AD37" s="1">
        <v>-0.2</v>
      </c>
      <c r="AE37" s="1">
        <v>2.8</v>
      </c>
      <c r="AF37" s="1"/>
      <c r="AG37" s="1">
        <f t="shared" si="7"/>
        <v>1.26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36</v>
      </c>
      <c r="C38" s="1">
        <v>42</v>
      </c>
      <c r="D38" s="1">
        <v>10</v>
      </c>
      <c r="E38" s="1">
        <v>14</v>
      </c>
      <c r="F38" s="1">
        <v>37</v>
      </c>
      <c r="G38" s="7">
        <v>0.35</v>
      </c>
      <c r="H38" s="1">
        <v>45</v>
      </c>
      <c r="I38" s="1" t="s">
        <v>37</v>
      </c>
      <c r="J38" s="1">
        <v>14</v>
      </c>
      <c r="K38" s="1">
        <f t="shared" si="12"/>
        <v>0</v>
      </c>
      <c r="L38" s="1"/>
      <c r="M38" s="1"/>
      <c r="N38" s="1"/>
      <c r="O38" s="1">
        <f t="shared" si="3"/>
        <v>2.8</v>
      </c>
      <c r="P38" s="5"/>
      <c r="Q38" s="5">
        <f t="shared" si="4"/>
        <v>0</v>
      </c>
      <c r="R38" s="5"/>
      <c r="S38" s="1"/>
      <c r="T38" s="1">
        <f t="shared" si="5"/>
        <v>13.214285714285715</v>
      </c>
      <c r="U38" s="1">
        <f t="shared" si="6"/>
        <v>13.214285714285715</v>
      </c>
      <c r="V38" s="1">
        <v>2.6</v>
      </c>
      <c r="W38" s="1">
        <v>1.6</v>
      </c>
      <c r="X38" s="1">
        <v>0.6</v>
      </c>
      <c r="Y38" s="1">
        <v>2</v>
      </c>
      <c r="Z38" s="1">
        <v>1</v>
      </c>
      <c r="AA38" s="1">
        <v>6</v>
      </c>
      <c r="AB38" s="1">
        <v>4.5999999999999996</v>
      </c>
      <c r="AC38" s="1">
        <v>3.4</v>
      </c>
      <c r="AD38" s="1">
        <v>5</v>
      </c>
      <c r="AE38" s="1">
        <v>3.2</v>
      </c>
      <c r="AF38" s="22" t="s">
        <v>150</v>
      </c>
      <c r="AG38" s="1">
        <f t="shared" si="7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39</v>
      </c>
      <c r="C39" s="1">
        <v>97.337999999999994</v>
      </c>
      <c r="D39" s="1">
        <v>89.947999999999993</v>
      </c>
      <c r="E39" s="1">
        <v>60.68</v>
      </c>
      <c r="F39" s="1">
        <v>121.553</v>
      </c>
      <c r="G39" s="7">
        <v>1</v>
      </c>
      <c r="H39" s="1">
        <v>45</v>
      </c>
      <c r="I39" s="1" t="s">
        <v>37</v>
      </c>
      <c r="J39" s="1">
        <v>60.8</v>
      </c>
      <c r="K39" s="1">
        <f t="shared" si="12"/>
        <v>-0.11999999999999744</v>
      </c>
      <c r="L39" s="1"/>
      <c r="M39" s="1"/>
      <c r="N39" s="1"/>
      <c r="O39" s="1">
        <f t="shared" si="3"/>
        <v>12.135999999999999</v>
      </c>
      <c r="P39" s="5">
        <f t="shared" si="11"/>
        <v>48.350999999999999</v>
      </c>
      <c r="Q39" s="5">
        <f t="shared" si="4"/>
        <v>48</v>
      </c>
      <c r="R39" s="5"/>
      <c r="S39" s="1"/>
      <c r="T39" s="1">
        <f t="shared" si="5"/>
        <v>13.971077785102176</v>
      </c>
      <c r="U39" s="1">
        <f t="shared" si="6"/>
        <v>10.015903098220171</v>
      </c>
      <c r="V39" s="1">
        <v>12.943199999999999</v>
      </c>
      <c r="W39" s="1">
        <v>13.711399999999999</v>
      </c>
      <c r="X39" s="1">
        <v>5.6289999999999996</v>
      </c>
      <c r="Y39" s="1">
        <v>7.5653999999999986</v>
      </c>
      <c r="Z39" s="1">
        <v>4.9787999999999997</v>
      </c>
      <c r="AA39" s="1">
        <v>16.745000000000001</v>
      </c>
      <c r="AB39" s="1">
        <v>8.8114000000000008</v>
      </c>
      <c r="AC39" s="1">
        <v>12.030799999999999</v>
      </c>
      <c r="AD39" s="1">
        <v>16.8934</v>
      </c>
      <c r="AE39" s="1">
        <v>5.6162000000000001</v>
      </c>
      <c r="AF39" s="1"/>
      <c r="AG39" s="1">
        <f t="shared" si="7"/>
        <v>48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36</v>
      </c>
      <c r="C40" s="1">
        <v>70</v>
      </c>
      <c r="D40" s="1">
        <v>1</v>
      </c>
      <c r="E40" s="1">
        <v>37</v>
      </c>
      <c r="F40" s="1">
        <v>24</v>
      </c>
      <c r="G40" s="7">
        <v>0.3</v>
      </c>
      <c r="H40" s="1" t="e">
        <v>#N/A</v>
      </c>
      <c r="I40" s="1" t="s">
        <v>37</v>
      </c>
      <c r="J40" s="1">
        <v>37</v>
      </c>
      <c r="K40" s="1">
        <f t="shared" si="12"/>
        <v>0</v>
      </c>
      <c r="L40" s="1"/>
      <c r="M40" s="1"/>
      <c r="N40" s="1"/>
      <c r="O40" s="1">
        <f t="shared" si="3"/>
        <v>7.4</v>
      </c>
      <c r="P40" s="5">
        <f>12*O40-F40</f>
        <v>64.800000000000011</v>
      </c>
      <c r="Q40" s="5">
        <f t="shared" si="4"/>
        <v>65</v>
      </c>
      <c r="R40" s="5"/>
      <c r="S40" s="1"/>
      <c r="T40" s="1">
        <f t="shared" si="5"/>
        <v>12.027027027027026</v>
      </c>
      <c r="U40" s="1">
        <f t="shared" si="6"/>
        <v>3.243243243243243</v>
      </c>
      <c r="V40" s="1">
        <v>5</v>
      </c>
      <c r="W40" s="1">
        <v>7.6</v>
      </c>
      <c r="X40" s="1">
        <v>3.4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/>
      <c r="AG40" s="1">
        <f t="shared" si="7"/>
        <v>19.5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39</v>
      </c>
      <c r="C41" s="1">
        <v>15.846</v>
      </c>
      <c r="D41" s="1">
        <v>87.091999999999999</v>
      </c>
      <c r="E41" s="1">
        <v>6.6859999999999999</v>
      </c>
      <c r="F41" s="1">
        <v>93.927000000000007</v>
      </c>
      <c r="G41" s="7">
        <v>1</v>
      </c>
      <c r="H41" s="1">
        <v>30</v>
      </c>
      <c r="I41" s="1" t="s">
        <v>37</v>
      </c>
      <c r="J41" s="1">
        <v>7</v>
      </c>
      <c r="K41" s="1">
        <f t="shared" si="12"/>
        <v>-0.31400000000000006</v>
      </c>
      <c r="L41" s="1"/>
      <c r="M41" s="1"/>
      <c r="N41" s="1"/>
      <c r="O41" s="1">
        <f t="shared" si="3"/>
        <v>1.3371999999999999</v>
      </c>
      <c r="P41" s="5"/>
      <c r="Q41" s="5">
        <f t="shared" si="4"/>
        <v>0</v>
      </c>
      <c r="R41" s="5"/>
      <c r="S41" s="1"/>
      <c r="T41" s="1">
        <f t="shared" si="5"/>
        <v>70.241549506431355</v>
      </c>
      <c r="U41" s="1">
        <f t="shared" si="6"/>
        <v>70.241549506431355</v>
      </c>
      <c r="V41" s="1">
        <v>9.4443999999999999</v>
      </c>
      <c r="W41" s="1">
        <v>0</v>
      </c>
      <c r="X41" s="1">
        <v>6.4971999999999994</v>
      </c>
      <c r="Y41" s="1">
        <v>0.2452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22" t="s">
        <v>147</v>
      </c>
      <c r="AG41" s="1">
        <f t="shared" si="7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39</v>
      </c>
      <c r="C42" s="1">
        <v>48.838000000000001</v>
      </c>
      <c r="D42" s="1">
        <v>212.751</v>
      </c>
      <c r="E42" s="1">
        <v>59.866</v>
      </c>
      <c r="F42" s="1">
        <v>155.87899999999999</v>
      </c>
      <c r="G42" s="7">
        <v>1</v>
      </c>
      <c r="H42" s="1">
        <v>45</v>
      </c>
      <c r="I42" s="1" t="s">
        <v>37</v>
      </c>
      <c r="J42" s="1">
        <v>51</v>
      </c>
      <c r="K42" s="1">
        <f t="shared" si="12"/>
        <v>8.8659999999999997</v>
      </c>
      <c r="L42" s="1"/>
      <c r="M42" s="1"/>
      <c r="N42" s="1"/>
      <c r="O42" s="1">
        <f t="shared" si="3"/>
        <v>11.9732</v>
      </c>
      <c r="P42" s="5">
        <f t="shared" si="11"/>
        <v>11.745800000000003</v>
      </c>
      <c r="Q42" s="5">
        <f t="shared" si="4"/>
        <v>12</v>
      </c>
      <c r="R42" s="5"/>
      <c r="S42" s="1"/>
      <c r="T42" s="1">
        <f t="shared" si="5"/>
        <v>14.021230748672034</v>
      </c>
      <c r="U42" s="1">
        <f t="shared" si="6"/>
        <v>13.018992416396618</v>
      </c>
      <c r="V42" s="1">
        <v>20.804600000000001</v>
      </c>
      <c r="W42" s="1">
        <v>12.3848</v>
      </c>
      <c r="X42" s="1">
        <v>9.3366000000000007</v>
      </c>
      <c r="Y42" s="1">
        <v>20.413399999999999</v>
      </c>
      <c r="Z42" s="1">
        <v>10.590199999999999</v>
      </c>
      <c r="AA42" s="1">
        <v>18.981200000000001</v>
      </c>
      <c r="AB42" s="1">
        <v>19.890999999999998</v>
      </c>
      <c r="AC42" s="1">
        <v>14.421799999999999</v>
      </c>
      <c r="AD42" s="1">
        <v>27.419599999999999</v>
      </c>
      <c r="AE42" s="1">
        <v>13.7606</v>
      </c>
      <c r="AF42" s="1"/>
      <c r="AG42" s="1">
        <f t="shared" si="7"/>
        <v>12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1" t="s">
        <v>83</v>
      </c>
      <c r="B43" s="11" t="s">
        <v>36</v>
      </c>
      <c r="C43" s="11"/>
      <c r="D43" s="11">
        <v>5</v>
      </c>
      <c r="E43" s="11">
        <v>2</v>
      </c>
      <c r="F43" s="11"/>
      <c r="G43" s="12">
        <v>0</v>
      </c>
      <c r="H43" s="11">
        <v>45</v>
      </c>
      <c r="I43" s="11" t="s">
        <v>61</v>
      </c>
      <c r="J43" s="11">
        <v>3</v>
      </c>
      <c r="K43" s="11">
        <f t="shared" si="12"/>
        <v>-1</v>
      </c>
      <c r="L43" s="11"/>
      <c r="M43" s="11"/>
      <c r="N43" s="11"/>
      <c r="O43" s="11">
        <f t="shared" si="3"/>
        <v>0.4</v>
      </c>
      <c r="P43" s="13"/>
      <c r="Q43" s="5">
        <f t="shared" si="4"/>
        <v>0</v>
      </c>
      <c r="R43" s="13"/>
      <c r="S43" s="11"/>
      <c r="T43" s="1">
        <f t="shared" si="5"/>
        <v>0</v>
      </c>
      <c r="U43" s="11">
        <f t="shared" si="6"/>
        <v>0</v>
      </c>
      <c r="V43" s="11">
        <v>0</v>
      </c>
      <c r="W43" s="11">
        <v>0.2</v>
      </c>
      <c r="X43" s="11">
        <v>1.6</v>
      </c>
      <c r="Y43" s="11">
        <v>15.6</v>
      </c>
      <c r="Z43" s="11">
        <v>23.4</v>
      </c>
      <c r="AA43" s="11">
        <v>13.4</v>
      </c>
      <c r="AB43" s="11">
        <v>18.2</v>
      </c>
      <c r="AC43" s="11">
        <v>16.2</v>
      </c>
      <c r="AD43" s="11">
        <v>13.2</v>
      </c>
      <c r="AE43" s="11">
        <v>9.6</v>
      </c>
      <c r="AF43" s="11" t="s">
        <v>84</v>
      </c>
      <c r="AG43" s="1">
        <f t="shared" si="7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36</v>
      </c>
      <c r="C44" s="1">
        <v>119</v>
      </c>
      <c r="D44" s="1">
        <v>240</v>
      </c>
      <c r="E44" s="1">
        <v>62</v>
      </c>
      <c r="F44" s="1">
        <v>166</v>
      </c>
      <c r="G44" s="7">
        <v>0.35</v>
      </c>
      <c r="H44" s="1">
        <v>45</v>
      </c>
      <c r="I44" s="1" t="s">
        <v>52</v>
      </c>
      <c r="J44" s="1">
        <v>64</v>
      </c>
      <c r="K44" s="1">
        <f t="shared" si="12"/>
        <v>-2</v>
      </c>
      <c r="L44" s="1"/>
      <c r="M44" s="1"/>
      <c r="N44" s="1"/>
      <c r="O44" s="1">
        <f t="shared" si="3"/>
        <v>12.4</v>
      </c>
      <c r="P44" s="5">
        <f t="shared" ref="P44:P45" si="13">14*O44-F44</f>
        <v>7.5999999999999943</v>
      </c>
      <c r="Q44" s="5">
        <f t="shared" si="4"/>
        <v>8</v>
      </c>
      <c r="R44" s="5"/>
      <c r="S44" s="1"/>
      <c r="T44" s="1">
        <f t="shared" si="5"/>
        <v>14.032258064516128</v>
      </c>
      <c r="U44" s="1">
        <f t="shared" si="6"/>
        <v>13.387096774193548</v>
      </c>
      <c r="V44" s="1">
        <v>17.2</v>
      </c>
      <c r="W44" s="1">
        <v>14.6</v>
      </c>
      <c r="X44" s="1">
        <v>16.600000000000001</v>
      </c>
      <c r="Y44" s="1">
        <v>13</v>
      </c>
      <c r="Z44" s="1">
        <v>17.399999999999999</v>
      </c>
      <c r="AA44" s="1">
        <v>16.399999999999999</v>
      </c>
      <c r="AB44" s="1">
        <v>12.6</v>
      </c>
      <c r="AC44" s="1">
        <v>10.199999999999999</v>
      </c>
      <c r="AD44" s="1">
        <v>21.4</v>
      </c>
      <c r="AE44" s="1">
        <v>8</v>
      </c>
      <c r="AF44" s="1"/>
      <c r="AG44" s="1">
        <f t="shared" si="7"/>
        <v>2.8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36</v>
      </c>
      <c r="C45" s="1">
        <v>204</v>
      </c>
      <c r="D45" s="1">
        <v>150</v>
      </c>
      <c r="E45" s="1">
        <v>91</v>
      </c>
      <c r="F45" s="1">
        <v>206</v>
      </c>
      <c r="G45" s="7">
        <v>0.41</v>
      </c>
      <c r="H45" s="1">
        <v>45</v>
      </c>
      <c r="I45" s="1" t="s">
        <v>37</v>
      </c>
      <c r="J45" s="1">
        <v>92</v>
      </c>
      <c r="K45" s="1">
        <f t="shared" si="12"/>
        <v>-1</v>
      </c>
      <c r="L45" s="1"/>
      <c r="M45" s="1"/>
      <c r="N45" s="1"/>
      <c r="O45" s="1">
        <f t="shared" si="3"/>
        <v>18.2</v>
      </c>
      <c r="P45" s="5">
        <f t="shared" si="13"/>
        <v>48.799999999999983</v>
      </c>
      <c r="Q45" s="5">
        <f t="shared" si="4"/>
        <v>49</v>
      </c>
      <c r="R45" s="5"/>
      <c r="S45" s="1"/>
      <c r="T45" s="1">
        <f t="shared" si="5"/>
        <v>14.010989010989011</v>
      </c>
      <c r="U45" s="1">
        <f t="shared" si="6"/>
        <v>11.318681318681319</v>
      </c>
      <c r="V45" s="1">
        <v>20.6</v>
      </c>
      <c r="W45" s="1">
        <v>23.2</v>
      </c>
      <c r="X45" s="1">
        <v>14.6</v>
      </c>
      <c r="Y45" s="1">
        <v>18.8</v>
      </c>
      <c r="Z45" s="1">
        <v>10</v>
      </c>
      <c r="AA45" s="1">
        <v>18.399999999999999</v>
      </c>
      <c r="AB45" s="1">
        <v>22.8</v>
      </c>
      <c r="AC45" s="1">
        <v>14.8</v>
      </c>
      <c r="AD45" s="1">
        <v>17.2</v>
      </c>
      <c r="AE45" s="1">
        <v>8.1999999999999993</v>
      </c>
      <c r="AF45" s="1"/>
      <c r="AG45" s="1">
        <f t="shared" si="7"/>
        <v>20.09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36</v>
      </c>
      <c r="C46" s="1">
        <v>16</v>
      </c>
      <c r="D46" s="1">
        <v>14</v>
      </c>
      <c r="E46" s="1">
        <v>9</v>
      </c>
      <c r="F46" s="1">
        <v>21</v>
      </c>
      <c r="G46" s="7">
        <v>0.4</v>
      </c>
      <c r="H46" s="1">
        <v>30</v>
      </c>
      <c r="I46" s="1" t="s">
        <v>37</v>
      </c>
      <c r="J46" s="1">
        <v>9</v>
      </c>
      <c r="K46" s="1">
        <f t="shared" si="12"/>
        <v>0</v>
      </c>
      <c r="L46" s="1"/>
      <c r="M46" s="1"/>
      <c r="N46" s="1"/>
      <c r="O46" s="1">
        <f t="shared" si="3"/>
        <v>1.8</v>
      </c>
      <c r="P46" s="5">
        <v>7</v>
      </c>
      <c r="Q46" s="5">
        <f t="shared" si="4"/>
        <v>7</v>
      </c>
      <c r="R46" s="5"/>
      <c r="S46" s="1"/>
      <c r="T46" s="1">
        <f t="shared" si="5"/>
        <v>15.555555555555555</v>
      </c>
      <c r="U46" s="1">
        <f t="shared" si="6"/>
        <v>11.666666666666666</v>
      </c>
      <c r="V46" s="1">
        <v>2</v>
      </c>
      <c r="W46" s="1">
        <v>2</v>
      </c>
      <c r="X46" s="1">
        <v>1.6</v>
      </c>
      <c r="Y46" s="1">
        <v>0.8</v>
      </c>
      <c r="Z46" s="1">
        <v>1.6</v>
      </c>
      <c r="AA46" s="1">
        <v>1.6</v>
      </c>
      <c r="AB46" s="1">
        <v>3.2</v>
      </c>
      <c r="AC46" s="1">
        <v>1.8</v>
      </c>
      <c r="AD46" s="1">
        <v>2.8</v>
      </c>
      <c r="AE46" s="1">
        <v>3.2</v>
      </c>
      <c r="AF46" s="1"/>
      <c r="AG46" s="1">
        <f t="shared" si="7"/>
        <v>2.8000000000000003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7" t="s">
        <v>88</v>
      </c>
      <c r="B47" s="17" t="s">
        <v>39</v>
      </c>
      <c r="C47" s="17"/>
      <c r="D47" s="17"/>
      <c r="E47" s="17"/>
      <c r="F47" s="17"/>
      <c r="G47" s="18">
        <v>0</v>
      </c>
      <c r="H47" s="17">
        <v>30</v>
      </c>
      <c r="I47" s="17" t="s">
        <v>37</v>
      </c>
      <c r="J47" s="17"/>
      <c r="K47" s="17">
        <f t="shared" si="12"/>
        <v>0</v>
      </c>
      <c r="L47" s="17"/>
      <c r="M47" s="17"/>
      <c r="N47" s="17"/>
      <c r="O47" s="17">
        <f t="shared" si="3"/>
        <v>0</v>
      </c>
      <c r="P47" s="19"/>
      <c r="Q47" s="5">
        <f t="shared" si="4"/>
        <v>0</v>
      </c>
      <c r="R47" s="19"/>
      <c r="S47" s="17"/>
      <c r="T47" s="1" t="e">
        <f t="shared" si="5"/>
        <v>#DIV/0!</v>
      </c>
      <c r="U47" s="17" t="e">
        <f t="shared" si="6"/>
        <v>#DIV/0!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-0.122</v>
      </c>
      <c r="AE47" s="17">
        <v>0</v>
      </c>
      <c r="AF47" s="17" t="s">
        <v>56</v>
      </c>
      <c r="AG47" s="1">
        <f t="shared" si="7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36</v>
      </c>
      <c r="C48" s="1">
        <v>26</v>
      </c>
      <c r="D48" s="1">
        <v>8</v>
      </c>
      <c r="E48" s="1">
        <v>7</v>
      </c>
      <c r="F48" s="1">
        <v>27</v>
      </c>
      <c r="G48" s="7">
        <v>0.41</v>
      </c>
      <c r="H48" s="1">
        <v>45</v>
      </c>
      <c r="I48" s="1" t="s">
        <v>37</v>
      </c>
      <c r="J48" s="1">
        <v>7</v>
      </c>
      <c r="K48" s="1">
        <f t="shared" si="12"/>
        <v>0</v>
      </c>
      <c r="L48" s="1"/>
      <c r="M48" s="1"/>
      <c r="N48" s="1"/>
      <c r="O48" s="1">
        <f t="shared" si="3"/>
        <v>1.4</v>
      </c>
      <c r="P48" s="5"/>
      <c r="Q48" s="5">
        <f t="shared" si="4"/>
        <v>0</v>
      </c>
      <c r="R48" s="5"/>
      <c r="S48" s="1"/>
      <c r="T48" s="1">
        <f t="shared" si="5"/>
        <v>19.285714285714288</v>
      </c>
      <c r="U48" s="1">
        <f t="shared" si="6"/>
        <v>19.285714285714288</v>
      </c>
      <c r="V48" s="1">
        <v>2.4</v>
      </c>
      <c r="W48" s="1">
        <v>2.4</v>
      </c>
      <c r="X48" s="1">
        <v>1</v>
      </c>
      <c r="Y48" s="1">
        <v>1.6</v>
      </c>
      <c r="Z48" s="1">
        <v>2</v>
      </c>
      <c r="AA48" s="1">
        <v>2.6</v>
      </c>
      <c r="AB48" s="1">
        <v>2.2000000000000002</v>
      </c>
      <c r="AC48" s="1">
        <v>0.6</v>
      </c>
      <c r="AD48" s="1">
        <v>2.6</v>
      </c>
      <c r="AE48" s="1">
        <v>1.2</v>
      </c>
      <c r="AF48" s="14" t="s">
        <v>60</v>
      </c>
      <c r="AG48" s="1">
        <f t="shared" si="7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7" t="s">
        <v>90</v>
      </c>
      <c r="B49" s="17" t="s">
        <v>39</v>
      </c>
      <c r="C49" s="17"/>
      <c r="D49" s="17"/>
      <c r="E49" s="17"/>
      <c r="F49" s="17"/>
      <c r="G49" s="18">
        <v>0</v>
      </c>
      <c r="H49" s="17">
        <v>45</v>
      </c>
      <c r="I49" s="17" t="s">
        <v>37</v>
      </c>
      <c r="J49" s="17"/>
      <c r="K49" s="17">
        <f t="shared" si="12"/>
        <v>0</v>
      </c>
      <c r="L49" s="17"/>
      <c r="M49" s="17"/>
      <c r="N49" s="17"/>
      <c r="O49" s="17">
        <f t="shared" si="3"/>
        <v>0</v>
      </c>
      <c r="P49" s="19"/>
      <c r="Q49" s="5">
        <f t="shared" si="4"/>
        <v>0</v>
      </c>
      <c r="R49" s="19"/>
      <c r="S49" s="17"/>
      <c r="T49" s="1" t="e">
        <f t="shared" si="5"/>
        <v>#DIV/0!</v>
      </c>
      <c r="U49" s="17" t="e">
        <f t="shared" si="6"/>
        <v>#DIV/0!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 t="s">
        <v>56</v>
      </c>
      <c r="AG49" s="1">
        <f t="shared" si="7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36</v>
      </c>
      <c r="C50" s="1">
        <v>26</v>
      </c>
      <c r="D50" s="1">
        <v>38</v>
      </c>
      <c r="E50" s="1">
        <v>9</v>
      </c>
      <c r="F50" s="1">
        <v>40</v>
      </c>
      <c r="G50" s="7">
        <v>0.36</v>
      </c>
      <c r="H50" s="1">
        <v>45</v>
      </c>
      <c r="I50" s="1" t="s">
        <v>37</v>
      </c>
      <c r="J50" s="1">
        <v>9</v>
      </c>
      <c r="K50" s="1">
        <f t="shared" si="12"/>
        <v>0</v>
      </c>
      <c r="L50" s="1"/>
      <c r="M50" s="1"/>
      <c r="N50" s="1"/>
      <c r="O50" s="1">
        <f t="shared" si="3"/>
        <v>1.8</v>
      </c>
      <c r="P50" s="5"/>
      <c r="Q50" s="5">
        <f t="shared" si="4"/>
        <v>0</v>
      </c>
      <c r="R50" s="5"/>
      <c r="S50" s="1"/>
      <c r="T50" s="1">
        <f t="shared" si="5"/>
        <v>22.222222222222221</v>
      </c>
      <c r="U50" s="1">
        <f t="shared" si="6"/>
        <v>22.222222222222221</v>
      </c>
      <c r="V50" s="1">
        <v>3.6</v>
      </c>
      <c r="W50" s="1">
        <v>3</v>
      </c>
      <c r="X50" s="1">
        <v>3</v>
      </c>
      <c r="Y50" s="1">
        <v>4</v>
      </c>
      <c r="Z50" s="1">
        <v>4</v>
      </c>
      <c r="AA50" s="1">
        <v>5</v>
      </c>
      <c r="AB50" s="1">
        <v>3.6</v>
      </c>
      <c r="AC50" s="1">
        <v>4.2</v>
      </c>
      <c r="AD50" s="1">
        <v>5</v>
      </c>
      <c r="AE50" s="1">
        <v>1.8</v>
      </c>
      <c r="AF50" s="14" t="s">
        <v>60</v>
      </c>
      <c r="AG50" s="1">
        <f t="shared" si="7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7" t="s">
        <v>92</v>
      </c>
      <c r="B51" s="17" t="s">
        <v>39</v>
      </c>
      <c r="C51" s="17"/>
      <c r="D51" s="17"/>
      <c r="E51" s="17"/>
      <c r="F51" s="17"/>
      <c r="G51" s="18">
        <v>0</v>
      </c>
      <c r="H51" s="17">
        <v>45</v>
      </c>
      <c r="I51" s="17" t="s">
        <v>37</v>
      </c>
      <c r="J51" s="17"/>
      <c r="K51" s="17">
        <f t="shared" si="12"/>
        <v>0</v>
      </c>
      <c r="L51" s="17"/>
      <c r="M51" s="17"/>
      <c r="N51" s="17"/>
      <c r="O51" s="17">
        <f t="shared" si="3"/>
        <v>0</v>
      </c>
      <c r="P51" s="19"/>
      <c r="Q51" s="5">
        <f t="shared" si="4"/>
        <v>0</v>
      </c>
      <c r="R51" s="19"/>
      <c r="S51" s="17"/>
      <c r="T51" s="1" t="e">
        <f t="shared" si="5"/>
        <v>#DIV/0!</v>
      </c>
      <c r="U51" s="17" t="e">
        <f t="shared" si="6"/>
        <v>#DIV/0!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 t="s">
        <v>56</v>
      </c>
      <c r="AG51" s="1">
        <f t="shared" si="7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36</v>
      </c>
      <c r="C52" s="1">
        <v>36</v>
      </c>
      <c r="D52" s="1"/>
      <c r="E52" s="1">
        <v>6</v>
      </c>
      <c r="F52" s="1">
        <v>30</v>
      </c>
      <c r="G52" s="7">
        <v>0.41</v>
      </c>
      <c r="H52" s="1">
        <v>45</v>
      </c>
      <c r="I52" s="1" t="s">
        <v>37</v>
      </c>
      <c r="J52" s="1">
        <v>6</v>
      </c>
      <c r="K52" s="1">
        <f t="shared" si="12"/>
        <v>0</v>
      </c>
      <c r="L52" s="1"/>
      <c r="M52" s="1"/>
      <c r="N52" s="1"/>
      <c r="O52" s="1">
        <f t="shared" si="3"/>
        <v>1.2</v>
      </c>
      <c r="P52" s="5"/>
      <c r="Q52" s="5">
        <f t="shared" si="4"/>
        <v>0</v>
      </c>
      <c r="R52" s="5"/>
      <c r="S52" s="1"/>
      <c r="T52" s="1">
        <f t="shared" si="5"/>
        <v>25</v>
      </c>
      <c r="U52" s="1">
        <f t="shared" si="6"/>
        <v>25</v>
      </c>
      <c r="V52" s="1">
        <v>2.2000000000000002</v>
      </c>
      <c r="W52" s="1">
        <v>4</v>
      </c>
      <c r="X52" s="1">
        <v>1.6</v>
      </c>
      <c r="Y52" s="1">
        <v>3</v>
      </c>
      <c r="Z52" s="1">
        <v>2.8</v>
      </c>
      <c r="AA52" s="1">
        <v>3</v>
      </c>
      <c r="AB52" s="1">
        <v>5.8</v>
      </c>
      <c r="AC52" s="1">
        <v>3.4</v>
      </c>
      <c r="AD52" s="1">
        <v>2.2000000000000002</v>
      </c>
      <c r="AE52" s="1">
        <v>4.5999999999999996</v>
      </c>
      <c r="AF52" s="16" t="s">
        <v>50</v>
      </c>
      <c r="AG52" s="1">
        <f t="shared" si="7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36</v>
      </c>
      <c r="C53" s="1">
        <v>17</v>
      </c>
      <c r="D53" s="1">
        <v>1</v>
      </c>
      <c r="E53" s="1">
        <v>4</v>
      </c>
      <c r="F53" s="1">
        <v>14</v>
      </c>
      <c r="G53" s="7">
        <v>0.41</v>
      </c>
      <c r="H53" s="1">
        <v>45</v>
      </c>
      <c r="I53" s="1" t="s">
        <v>37</v>
      </c>
      <c r="J53" s="1">
        <v>4</v>
      </c>
      <c r="K53" s="1">
        <f t="shared" si="12"/>
        <v>0</v>
      </c>
      <c r="L53" s="1"/>
      <c r="M53" s="1"/>
      <c r="N53" s="1"/>
      <c r="O53" s="1">
        <f t="shared" si="3"/>
        <v>0.8</v>
      </c>
      <c r="P53" s="5"/>
      <c r="Q53" s="5">
        <f t="shared" si="4"/>
        <v>0</v>
      </c>
      <c r="R53" s="5"/>
      <c r="S53" s="1"/>
      <c r="T53" s="1">
        <f t="shared" si="5"/>
        <v>17.5</v>
      </c>
      <c r="U53" s="1">
        <f t="shared" si="6"/>
        <v>17.5</v>
      </c>
      <c r="V53" s="1">
        <v>1</v>
      </c>
      <c r="W53" s="1">
        <v>1.8</v>
      </c>
      <c r="X53" s="1">
        <v>0</v>
      </c>
      <c r="Y53" s="1">
        <v>1.2</v>
      </c>
      <c r="Z53" s="1">
        <v>0.6</v>
      </c>
      <c r="AA53" s="1">
        <v>2.2000000000000002</v>
      </c>
      <c r="AB53" s="1">
        <v>1.6</v>
      </c>
      <c r="AC53" s="1">
        <v>1.8</v>
      </c>
      <c r="AD53" s="1">
        <v>1.6</v>
      </c>
      <c r="AE53" s="1">
        <v>1.4</v>
      </c>
      <c r="AF53" s="16" t="s">
        <v>50</v>
      </c>
      <c r="AG53" s="1">
        <f t="shared" si="7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36</v>
      </c>
      <c r="C54" s="1">
        <v>24</v>
      </c>
      <c r="D54" s="1">
        <v>2</v>
      </c>
      <c r="E54" s="1">
        <v>10</v>
      </c>
      <c r="F54" s="1">
        <v>14</v>
      </c>
      <c r="G54" s="7">
        <v>0.33</v>
      </c>
      <c r="H54" s="1" t="e">
        <v>#N/A</v>
      </c>
      <c r="I54" s="1" t="s">
        <v>37</v>
      </c>
      <c r="J54" s="1">
        <v>12</v>
      </c>
      <c r="K54" s="1">
        <f t="shared" si="12"/>
        <v>-2</v>
      </c>
      <c r="L54" s="1"/>
      <c r="M54" s="1"/>
      <c r="N54" s="1"/>
      <c r="O54" s="1">
        <f t="shared" si="3"/>
        <v>2</v>
      </c>
      <c r="P54" s="5">
        <f t="shared" ref="P54:P59" si="14">14*O54-F54</f>
        <v>14</v>
      </c>
      <c r="Q54" s="5">
        <f t="shared" si="4"/>
        <v>14</v>
      </c>
      <c r="R54" s="5"/>
      <c r="S54" s="1"/>
      <c r="T54" s="1">
        <f t="shared" si="5"/>
        <v>14</v>
      </c>
      <c r="U54" s="1">
        <f t="shared" si="6"/>
        <v>7</v>
      </c>
      <c r="V54" s="1">
        <v>1.2</v>
      </c>
      <c r="W54" s="1">
        <v>2.8</v>
      </c>
      <c r="X54" s="1">
        <v>0</v>
      </c>
      <c r="Y54" s="1">
        <v>0</v>
      </c>
      <c r="Z54" s="1">
        <v>4.4000000000000004</v>
      </c>
      <c r="AA54" s="1">
        <v>1.4</v>
      </c>
      <c r="AB54" s="1">
        <v>0.8</v>
      </c>
      <c r="AC54" s="1">
        <v>1.6</v>
      </c>
      <c r="AD54" s="1">
        <v>3.2</v>
      </c>
      <c r="AE54" s="1">
        <v>0.8</v>
      </c>
      <c r="AF54" s="1" t="s">
        <v>96</v>
      </c>
      <c r="AG54" s="1">
        <f t="shared" si="7"/>
        <v>4.62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36</v>
      </c>
      <c r="C55" s="1">
        <v>3</v>
      </c>
      <c r="D55" s="1">
        <v>22</v>
      </c>
      <c r="E55" s="1">
        <v>1</v>
      </c>
      <c r="F55" s="1">
        <v>24</v>
      </c>
      <c r="G55" s="7">
        <v>0.33</v>
      </c>
      <c r="H55" s="1">
        <v>45</v>
      </c>
      <c r="I55" s="1" t="s">
        <v>37</v>
      </c>
      <c r="J55" s="1">
        <v>1</v>
      </c>
      <c r="K55" s="1">
        <f t="shared" si="12"/>
        <v>0</v>
      </c>
      <c r="L55" s="1"/>
      <c r="M55" s="1"/>
      <c r="N55" s="1"/>
      <c r="O55" s="1">
        <f t="shared" si="3"/>
        <v>0.2</v>
      </c>
      <c r="P55" s="5"/>
      <c r="Q55" s="5">
        <f t="shared" si="4"/>
        <v>0</v>
      </c>
      <c r="R55" s="5"/>
      <c r="S55" s="1"/>
      <c r="T55" s="1">
        <f t="shared" si="5"/>
        <v>120</v>
      </c>
      <c r="U55" s="1">
        <f t="shared" si="6"/>
        <v>120</v>
      </c>
      <c r="V55" s="1">
        <v>0.6</v>
      </c>
      <c r="W55" s="1">
        <v>0.4</v>
      </c>
      <c r="X55" s="1">
        <v>0.8</v>
      </c>
      <c r="Y55" s="1">
        <v>0.8</v>
      </c>
      <c r="Z55" s="1">
        <v>0.4</v>
      </c>
      <c r="AA55" s="1">
        <v>1.2</v>
      </c>
      <c r="AB55" s="1">
        <v>0.4</v>
      </c>
      <c r="AC55" s="1">
        <v>0.2</v>
      </c>
      <c r="AD55" s="1">
        <v>0.8</v>
      </c>
      <c r="AE55" s="1">
        <v>0.4</v>
      </c>
      <c r="AF55" s="14" t="s">
        <v>60</v>
      </c>
      <c r="AG55" s="1">
        <f t="shared" si="7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36</v>
      </c>
      <c r="C56" s="1">
        <v>37</v>
      </c>
      <c r="D56" s="1">
        <v>8</v>
      </c>
      <c r="E56" s="1">
        <v>13</v>
      </c>
      <c r="F56" s="1">
        <v>29</v>
      </c>
      <c r="G56" s="7">
        <v>0.33</v>
      </c>
      <c r="H56" s="1">
        <v>45</v>
      </c>
      <c r="I56" s="1" t="s">
        <v>37</v>
      </c>
      <c r="J56" s="1">
        <v>13</v>
      </c>
      <c r="K56" s="1">
        <f t="shared" si="12"/>
        <v>0</v>
      </c>
      <c r="L56" s="1"/>
      <c r="M56" s="1"/>
      <c r="N56" s="1"/>
      <c r="O56" s="1">
        <f t="shared" si="3"/>
        <v>2.6</v>
      </c>
      <c r="P56" s="5">
        <f t="shared" si="14"/>
        <v>7.3999999999999986</v>
      </c>
      <c r="Q56" s="5">
        <f t="shared" si="4"/>
        <v>7</v>
      </c>
      <c r="R56" s="5"/>
      <c r="S56" s="1"/>
      <c r="T56" s="1">
        <f t="shared" si="5"/>
        <v>13.846153846153845</v>
      </c>
      <c r="U56" s="1">
        <f t="shared" si="6"/>
        <v>11.153846153846153</v>
      </c>
      <c r="V56" s="1">
        <v>3.2</v>
      </c>
      <c r="W56" s="1">
        <v>3.8</v>
      </c>
      <c r="X56" s="1">
        <v>4</v>
      </c>
      <c r="Y56" s="1">
        <v>3.4</v>
      </c>
      <c r="Z56" s="1">
        <v>1.4</v>
      </c>
      <c r="AA56" s="1">
        <v>0.4</v>
      </c>
      <c r="AB56" s="1">
        <v>6.6</v>
      </c>
      <c r="AC56" s="1">
        <v>1</v>
      </c>
      <c r="AD56" s="1">
        <v>3</v>
      </c>
      <c r="AE56" s="1">
        <v>3.6</v>
      </c>
      <c r="AF56" s="1"/>
      <c r="AG56" s="1">
        <f t="shared" si="7"/>
        <v>2.31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36</v>
      </c>
      <c r="C57" s="1">
        <v>6</v>
      </c>
      <c r="D57" s="1">
        <v>16</v>
      </c>
      <c r="E57" s="1">
        <v>6</v>
      </c>
      <c r="F57" s="1">
        <v>16</v>
      </c>
      <c r="G57" s="7">
        <v>0.33</v>
      </c>
      <c r="H57" s="1">
        <v>45</v>
      </c>
      <c r="I57" s="1" t="s">
        <v>37</v>
      </c>
      <c r="J57" s="1">
        <v>9</v>
      </c>
      <c r="K57" s="1">
        <f t="shared" si="12"/>
        <v>-3</v>
      </c>
      <c r="L57" s="1"/>
      <c r="M57" s="1"/>
      <c r="N57" s="1"/>
      <c r="O57" s="1">
        <f t="shared" si="3"/>
        <v>1.2</v>
      </c>
      <c r="P57" s="5">
        <v>8</v>
      </c>
      <c r="Q57" s="5">
        <f t="shared" si="4"/>
        <v>8</v>
      </c>
      <c r="R57" s="5"/>
      <c r="S57" s="1"/>
      <c r="T57" s="1">
        <f t="shared" si="5"/>
        <v>20</v>
      </c>
      <c r="U57" s="1">
        <f t="shared" si="6"/>
        <v>13.333333333333334</v>
      </c>
      <c r="V57" s="1">
        <v>2.4</v>
      </c>
      <c r="W57" s="1">
        <v>1.2</v>
      </c>
      <c r="X57" s="1">
        <v>1.2</v>
      </c>
      <c r="Y57" s="1">
        <v>1.4</v>
      </c>
      <c r="Z57" s="1">
        <v>2.2000000000000002</v>
      </c>
      <c r="AA57" s="1">
        <v>1.4</v>
      </c>
      <c r="AB57" s="1">
        <v>1.4</v>
      </c>
      <c r="AC57" s="1">
        <v>2</v>
      </c>
      <c r="AD57" s="1">
        <v>2.6</v>
      </c>
      <c r="AE57" s="1">
        <v>0</v>
      </c>
      <c r="AF57" s="1"/>
      <c r="AG57" s="1">
        <f t="shared" si="7"/>
        <v>2.64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36</v>
      </c>
      <c r="C58" s="1">
        <v>13</v>
      </c>
      <c r="D58" s="1">
        <v>17</v>
      </c>
      <c r="E58" s="1">
        <v>7</v>
      </c>
      <c r="F58" s="1">
        <v>23</v>
      </c>
      <c r="G58" s="7">
        <v>0.36</v>
      </c>
      <c r="H58" s="1">
        <v>45</v>
      </c>
      <c r="I58" s="1" t="s">
        <v>37</v>
      </c>
      <c r="J58" s="1">
        <v>7</v>
      </c>
      <c r="K58" s="1">
        <f t="shared" si="12"/>
        <v>0</v>
      </c>
      <c r="L58" s="1"/>
      <c r="M58" s="1"/>
      <c r="N58" s="1"/>
      <c r="O58" s="1">
        <f t="shared" si="3"/>
        <v>1.4</v>
      </c>
      <c r="P58" s="5"/>
      <c r="Q58" s="5">
        <f t="shared" si="4"/>
        <v>0</v>
      </c>
      <c r="R58" s="5"/>
      <c r="S58" s="1"/>
      <c r="T58" s="1">
        <f t="shared" si="5"/>
        <v>16.428571428571431</v>
      </c>
      <c r="U58" s="1">
        <f t="shared" si="6"/>
        <v>16.428571428571431</v>
      </c>
      <c r="V58" s="1">
        <v>2.2000000000000002</v>
      </c>
      <c r="W58" s="1">
        <v>2.2000000000000002</v>
      </c>
      <c r="X58" s="1">
        <v>0.4</v>
      </c>
      <c r="Y58" s="1">
        <v>1</v>
      </c>
      <c r="Z58" s="1">
        <v>1.4</v>
      </c>
      <c r="AA58" s="1">
        <v>3</v>
      </c>
      <c r="AB58" s="1">
        <v>2.2000000000000002</v>
      </c>
      <c r="AC58" s="1">
        <v>1.4</v>
      </c>
      <c r="AD58" s="1">
        <v>2.8</v>
      </c>
      <c r="AE58" s="1">
        <v>1.8</v>
      </c>
      <c r="AF58" s="1"/>
      <c r="AG58" s="1">
        <f t="shared" si="7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39</v>
      </c>
      <c r="C59" s="1">
        <v>365.68099999999998</v>
      </c>
      <c r="D59" s="1">
        <v>59.48</v>
      </c>
      <c r="E59" s="1">
        <v>108.001</v>
      </c>
      <c r="F59" s="1">
        <v>271.077</v>
      </c>
      <c r="G59" s="7">
        <v>1</v>
      </c>
      <c r="H59" s="1">
        <v>45</v>
      </c>
      <c r="I59" s="1" t="s">
        <v>52</v>
      </c>
      <c r="J59" s="1">
        <v>107</v>
      </c>
      <c r="K59" s="1">
        <f t="shared" si="12"/>
        <v>1.0010000000000048</v>
      </c>
      <c r="L59" s="1"/>
      <c r="M59" s="1"/>
      <c r="N59" s="1"/>
      <c r="O59" s="1">
        <f t="shared" si="3"/>
        <v>21.600200000000001</v>
      </c>
      <c r="P59" s="5">
        <f t="shared" si="14"/>
        <v>31.325800000000015</v>
      </c>
      <c r="Q59" s="5">
        <f t="shared" si="4"/>
        <v>31</v>
      </c>
      <c r="R59" s="5"/>
      <c r="S59" s="1"/>
      <c r="T59" s="1">
        <f t="shared" si="5"/>
        <v>13.984916806325867</v>
      </c>
      <c r="U59" s="1">
        <f t="shared" si="6"/>
        <v>12.549744909769354</v>
      </c>
      <c r="V59" s="1">
        <v>28.097200000000001</v>
      </c>
      <c r="W59" s="1">
        <v>37.674999999999997</v>
      </c>
      <c r="X59" s="1">
        <v>16.681799999999999</v>
      </c>
      <c r="Y59" s="1">
        <v>17.5288</v>
      </c>
      <c r="Z59" s="1">
        <v>15.4994</v>
      </c>
      <c r="AA59" s="1">
        <v>44.072200000000002</v>
      </c>
      <c r="AB59" s="1">
        <v>34.319599999999987</v>
      </c>
      <c r="AC59" s="1">
        <v>27.1282</v>
      </c>
      <c r="AD59" s="1">
        <v>28.055599999999998</v>
      </c>
      <c r="AE59" s="1">
        <v>18.267600000000002</v>
      </c>
      <c r="AF59" s="1"/>
      <c r="AG59" s="1">
        <f t="shared" si="7"/>
        <v>31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7" t="s">
        <v>102</v>
      </c>
      <c r="B60" s="17" t="s">
        <v>36</v>
      </c>
      <c r="C60" s="17"/>
      <c r="D60" s="17"/>
      <c r="E60" s="17"/>
      <c r="F60" s="17"/>
      <c r="G60" s="18">
        <v>0</v>
      </c>
      <c r="H60" s="17">
        <v>60</v>
      </c>
      <c r="I60" s="17" t="s">
        <v>37</v>
      </c>
      <c r="J60" s="17"/>
      <c r="K60" s="17">
        <f t="shared" si="12"/>
        <v>0</v>
      </c>
      <c r="L60" s="17"/>
      <c r="M60" s="17"/>
      <c r="N60" s="17"/>
      <c r="O60" s="17">
        <f t="shared" si="3"/>
        <v>0</v>
      </c>
      <c r="P60" s="19"/>
      <c r="Q60" s="5">
        <f t="shared" si="4"/>
        <v>0</v>
      </c>
      <c r="R60" s="19"/>
      <c r="S60" s="17"/>
      <c r="T60" s="1" t="e">
        <f t="shared" si="5"/>
        <v>#DIV/0!</v>
      </c>
      <c r="U60" s="17" t="e">
        <f t="shared" si="6"/>
        <v>#DIV/0!</v>
      </c>
      <c r="V60" s="17">
        <v>0</v>
      </c>
      <c r="W60" s="17">
        <v>0</v>
      </c>
      <c r="X60" s="17">
        <v>0</v>
      </c>
      <c r="Y60" s="17">
        <v>0</v>
      </c>
      <c r="Z60" s="17">
        <v>3.4</v>
      </c>
      <c r="AA60" s="17">
        <v>2.2000000000000002</v>
      </c>
      <c r="AB60" s="17">
        <v>4.4000000000000004</v>
      </c>
      <c r="AC60" s="17">
        <v>1</v>
      </c>
      <c r="AD60" s="17">
        <v>5</v>
      </c>
      <c r="AE60" s="17">
        <v>0</v>
      </c>
      <c r="AF60" s="17" t="s">
        <v>56</v>
      </c>
      <c r="AG60" s="1">
        <f t="shared" si="7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39</v>
      </c>
      <c r="C61" s="1">
        <v>16.777999999999999</v>
      </c>
      <c r="D61" s="1"/>
      <c r="E61" s="1">
        <v>3.0249999999999999</v>
      </c>
      <c r="F61" s="1">
        <v>13.753</v>
      </c>
      <c r="G61" s="7">
        <v>1</v>
      </c>
      <c r="H61" s="1">
        <v>60</v>
      </c>
      <c r="I61" s="1" t="s">
        <v>41</v>
      </c>
      <c r="J61" s="1">
        <v>3</v>
      </c>
      <c r="K61" s="1">
        <f t="shared" si="12"/>
        <v>2.4999999999999911E-2</v>
      </c>
      <c r="L61" s="1"/>
      <c r="M61" s="1"/>
      <c r="N61" s="1"/>
      <c r="O61" s="1">
        <f t="shared" si="3"/>
        <v>0.60499999999999998</v>
      </c>
      <c r="P61" s="5"/>
      <c r="Q61" s="5">
        <f t="shared" si="4"/>
        <v>0</v>
      </c>
      <c r="R61" s="5"/>
      <c r="S61" s="1"/>
      <c r="T61" s="1">
        <f t="shared" si="5"/>
        <v>22.732231404958679</v>
      </c>
      <c r="U61" s="1">
        <f t="shared" si="6"/>
        <v>22.732231404958679</v>
      </c>
      <c r="V61" s="1">
        <v>0.91899999999999993</v>
      </c>
      <c r="W61" s="1">
        <v>1.5309999999999999</v>
      </c>
      <c r="X61" s="1">
        <v>0.30099999999999999</v>
      </c>
      <c r="Y61" s="1">
        <v>1.1394</v>
      </c>
      <c r="Z61" s="1">
        <v>2.0316000000000001</v>
      </c>
      <c r="AA61" s="1">
        <v>2.6920000000000002</v>
      </c>
      <c r="AB61" s="1">
        <v>2.4159999999999999</v>
      </c>
      <c r="AC61" s="1">
        <v>2.4089999999999998</v>
      </c>
      <c r="AD61" s="1">
        <v>0.92500000000000004</v>
      </c>
      <c r="AE61" s="1">
        <v>2.7360000000000002</v>
      </c>
      <c r="AF61" s="16" t="s">
        <v>50</v>
      </c>
      <c r="AG61" s="1">
        <f t="shared" si="7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39</v>
      </c>
      <c r="C62" s="1">
        <v>77.688000000000002</v>
      </c>
      <c r="D62" s="1"/>
      <c r="E62" s="1">
        <v>10.244</v>
      </c>
      <c r="F62" s="1">
        <v>67.444000000000003</v>
      </c>
      <c r="G62" s="7">
        <v>1</v>
      </c>
      <c r="H62" s="1">
        <v>90</v>
      </c>
      <c r="I62" s="10" t="s">
        <v>105</v>
      </c>
      <c r="J62" s="1">
        <v>10</v>
      </c>
      <c r="K62" s="1">
        <f t="shared" si="12"/>
        <v>0.24399999999999977</v>
      </c>
      <c r="L62" s="1"/>
      <c r="M62" s="1"/>
      <c r="N62" s="1"/>
      <c r="O62" s="1">
        <f t="shared" si="3"/>
        <v>2.0488</v>
      </c>
      <c r="P62" s="5">
        <v>0</v>
      </c>
      <c r="Q62" s="5">
        <f t="shared" si="4"/>
        <v>0</v>
      </c>
      <c r="R62" s="5"/>
      <c r="S62" s="1"/>
      <c r="T62" s="1">
        <f t="shared" si="5"/>
        <v>32.91878172588833</v>
      </c>
      <c r="U62" s="1">
        <f t="shared" si="6"/>
        <v>32.91878172588833</v>
      </c>
      <c r="V62" s="1">
        <v>4.9648000000000003</v>
      </c>
      <c r="W62" s="1">
        <v>4.1128</v>
      </c>
      <c r="X62" s="1">
        <v>8.0111999999999988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6" t="s">
        <v>50</v>
      </c>
      <c r="AG62" s="1">
        <f t="shared" si="7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106</v>
      </c>
      <c r="B63" s="11" t="s">
        <v>39</v>
      </c>
      <c r="C63" s="11">
        <v>10.69</v>
      </c>
      <c r="D63" s="11"/>
      <c r="E63" s="11">
        <v>10.66</v>
      </c>
      <c r="F63" s="11">
        <v>0.03</v>
      </c>
      <c r="G63" s="12">
        <v>0</v>
      </c>
      <c r="H63" s="11">
        <v>60</v>
      </c>
      <c r="I63" s="20" t="s">
        <v>61</v>
      </c>
      <c r="J63" s="11">
        <v>9.6</v>
      </c>
      <c r="K63" s="11">
        <f t="shared" si="12"/>
        <v>1.0600000000000005</v>
      </c>
      <c r="L63" s="11"/>
      <c r="M63" s="11"/>
      <c r="N63" s="11"/>
      <c r="O63" s="11">
        <f t="shared" si="3"/>
        <v>2.1320000000000001</v>
      </c>
      <c r="P63" s="13"/>
      <c r="Q63" s="5">
        <f t="shared" si="4"/>
        <v>0</v>
      </c>
      <c r="R63" s="13"/>
      <c r="S63" s="11"/>
      <c r="T63" s="1">
        <f t="shared" si="5"/>
        <v>1.4071294559099437E-2</v>
      </c>
      <c r="U63" s="11">
        <f t="shared" si="6"/>
        <v>1.4071294559099437E-2</v>
      </c>
      <c r="V63" s="11">
        <v>7.2650000000000006</v>
      </c>
      <c r="W63" s="11">
        <v>2.9786000000000001</v>
      </c>
      <c r="X63" s="11">
        <v>4.8456000000000001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20" t="s">
        <v>146</v>
      </c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7" t="s">
        <v>107</v>
      </c>
      <c r="B64" s="17" t="s">
        <v>36</v>
      </c>
      <c r="C64" s="17"/>
      <c r="D64" s="17"/>
      <c r="E64" s="17"/>
      <c r="F64" s="17"/>
      <c r="G64" s="18">
        <v>0</v>
      </c>
      <c r="H64" s="17">
        <v>30</v>
      </c>
      <c r="I64" s="17" t="s">
        <v>37</v>
      </c>
      <c r="J64" s="17"/>
      <c r="K64" s="17">
        <f t="shared" si="12"/>
        <v>0</v>
      </c>
      <c r="L64" s="17"/>
      <c r="M64" s="17"/>
      <c r="N64" s="17"/>
      <c r="O64" s="17">
        <f t="shared" si="3"/>
        <v>0</v>
      </c>
      <c r="P64" s="19"/>
      <c r="Q64" s="5">
        <f t="shared" si="4"/>
        <v>0</v>
      </c>
      <c r="R64" s="19"/>
      <c r="S64" s="17"/>
      <c r="T64" s="1" t="e">
        <f t="shared" si="5"/>
        <v>#DIV/0!</v>
      </c>
      <c r="U64" s="17" t="e">
        <f t="shared" si="6"/>
        <v>#DIV/0!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 t="s">
        <v>56</v>
      </c>
      <c r="AG64" s="1">
        <f t="shared" si="7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7" t="s">
        <v>108</v>
      </c>
      <c r="B65" s="17" t="s">
        <v>36</v>
      </c>
      <c r="C65" s="17"/>
      <c r="D65" s="17"/>
      <c r="E65" s="17"/>
      <c r="F65" s="17"/>
      <c r="G65" s="18">
        <v>0</v>
      </c>
      <c r="H65" s="17" t="e">
        <v>#N/A</v>
      </c>
      <c r="I65" s="17" t="s">
        <v>37</v>
      </c>
      <c r="J65" s="17"/>
      <c r="K65" s="17">
        <f t="shared" si="12"/>
        <v>0</v>
      </c>
      <c r="L65" s="17"/>
      <c r="M65" s="17"/>
      <c r="N65" s="17"/>
      <c r="O65" s="17">
        <f t="shared" si="3"/>
        <v>0</v>
      </c>
      <c r="P65" s="19"/>
      <c r="Q65" s="5">
        <f t="shared" si="4"/>
        <v>0</v>
      </c>
      <c r="R65" s="19"/>
      <c r="S65" s="17"/>
      <c r="T65" s="1" t="e">
        <f t="shared" si="5"/>
        <v>#DIV/0!</v>
      </c>
      <c r="U65" s="17" t="e">
        <f t="shared" si="6"/>
        <v>#DIV/0!</v>
      </c>
      <c r="V65" s="17">
        <v>0</v>
      </c>
      <c r="W65" s="17">
        <v>0</v>
      </c>
      <c r="X65" s="17">
        <v>3.4</v>
      </c>
      <c r="Y65" s="17">
        <v>2</v>
      </c>
      <c r="Z65" s="17">
        <v>1.6</v>
      </c>
      <c r="AA65" s="17">
        <v>1</v>
      </c>
      <c r="AB65" s="17">
        <v>2</v>
      </c>
      <c r="AC65" s="17">
        <v>0</v>
      </c>
      <c r="AD65" s="17">
        <v>4.4000000000000004</v>
      </c>
      <c r="AE65" s="17">
        <v>1.6</v>
      </c>
      <c r="AF65" s="17" t="s">
        <v>109</v>
      </c>
      <c r="AG65" s="1">
        <f t="shared" si="7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110</v>
      </c>
      <c r="B66" s="1" t="s">
        <v>39</v>
      </c>
      <c r="C66" s="1">
        <v>97.491</v>
      </c>
      <c r="D66" s="1"/>
      <c r="E66" s="1">
        <v>44.143000000000001</v>
      </c>
      <c r="F66" s="1">
        <v>53.347999999999999</v>
      </c>
      <c r="G66" s="7">
        <v>1</v>
      </c>
      <c r="H66" s="1">
        <v>45</v>
      </c>
      <c r="I66" s="1" t="s">
        <v>37</v>
      </c>
      <c r="J66" s="1">
        <v>42</v>
      </c>
      <c r="K66" s="1">
        <f t="shared" si="12"/>
        <v>2.1430000000000007</v>
      </c>
      <c r="L66" s="1"/>
      <c r="M66" s="1"/>
      <c r="N66" s="1"/>
      <c r="O66" s="1">
        <f t="shared" si="3"/>
        <v>8.8285999999999998</v>
      </c>
      <c r="P66" s="5">
        <f t="shared" ref="P66:P75" si="15">14*O66-F66</f>
        <v>70.252399999999994</v>
      </c>
      <c r="Q66" s="5">
        <f t="shared" si="4"/>
        <v>70</v>
      </c>
      <c r="R66" s="5"/>
      <c r="S66" s="1"/>
      <c r="T66" s="1">
        <f t="shared" si="5"/>
        <v>13.971411095756972</v>
      </c>
      <c r="U66" s="1">
        <f t="shared" si="6"/>
        <v>6.0426341662324718</v>
      </c>
      <c r="V66" s="1">
        <v>2.0642</v>
      </c>
      <c r="W66" s="1">
        <v>11.3604</v>
      </c>
      <c r="X66" s="1">
        <v>4.8807999999999998</v>
      </c>
      <c r="Y66" s="1">
        <v>3.8959999999999999</v>
      </c>
      <c r="Z66" s="1">
        <v>3.3</v>
      </c>
      <c r="AA66" s="1">
        <v>8.6414000000000009</v>
      </c>
      <c r="AB66" s="1">
        <v>8.1951999999999998</v>
      </c>
      <c r="AC66" s="1">
        <v>2.601</v>
      </c>
      <c r="AD66" s="1">
        <v>13.05</v>
      </c>
      <c r="AE66" s="1">
        <v>5.1883999999999997</v>
      </c>
      <c r="AF66" s="1"/>
      <c r="AG66" s="1">
        <f t="shared" si="7"/>
        <v>70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111</v>
      </c>
      <c r="B67" s="1" t="s">
        <v>36</v>
      </c>
      <c r="C67" s="1">
        <v>98</v>
      </c>
      <c r="D67" s="1">
        <v>22</v>
      </c>
      <c r="E67" s="15">
        <f>48+E96</f>
        <v>62</v>
      </c>
      <c r="F67" s="15">
        <f>36+F96</f>
        <v>57</v>
      </c>
      <c r="G67" s="7">
        <v>0.41</v>
      </c>
      <c r="H67" s="1">
        <v>50</v>
      </c>
      <c r="I67" s="1" t="s">
        <v>37</v>
      </c>
      <c r="J67" s="1">
        <v>48</v>
      </c>
      <c r="K67" s="1">
        <f t="shared" ref="K67:K97" si="16">E67-J67</f>
        <v>14</v>
      </c>
      <c r="L67" s="1"/>
      <c r="M67" s="1"/>
      <c r="N67" s="1"/>
      <c r="O67" s="1">
        <f t="shared" si="3"/>
        <v>12.4</v>
      </c>
      <c r="P67" s="5">
        <f t="shared" si="15"/>
        <v>116.6</v>
      </c>
      <c r="Q67" s="5">
        <f t="shared" si="4"/>
        <v>117</v>
      </c>
      <c r="R67" s="5"/>
      <c r="S67" s="1"/>
      <c r="T67" s="1">
        <f t="shared" si="5"/>
        <v>14.032258064516128</v>
      </c>
      <c r="U67" s="1">
        <f t="shared" si="6"/>
        <v>4.596774193548387</v>
      </c>
      <c r="V67" s="1">
        <v>9</v>
      </c>
      <c r="W67" s="1">
        <v>8.6</v>
      </c>
      <c r="X67" s="1">
        <v>2</v>
      </c>
      <c r="Y67" s="1">
        <v>7.6</v>
      </c>
      <c r="Z67" s="1">
        <v>6.6</v>
      </c>
      <c r="AA67" s="1">
        <v>5.8</v>
      </c>
      <c r="AB67" s="1">
        <v>5.2</v>
      </c>
      <c r="AC67" s="1">
        <v>5.2</v>
      </c>
      <c r="AD67" s="1">
        <v>6</v>
      </c>
      <c r="AE67" s="1">
        <v>4.2</v>
      </c>
      <c r="AF67" s="1"/>
      <c r="AG67" s="1">
        <f t="shared" si="7"/>
        <v>47.97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112</v>
      </c>
      <c r="B68" s="1" t="s">
        <v>39</v>
      </c>
      <c r="C68" s="1">
        <v>138.10599999999999</v>
      </c>
      <c r="D68" s="1"/>
      <c r="E68" s="15">
        <f>23.5+E97</f>
        <v>29.835999999999999</v>
      </c>
      <c r="F68" s="15">
        <f>86.169+F97</f>
        <v>104.905</v>
      </c>
      <c r="G68" s="7">
        <v>1</v>
      </c>
      <c r="H68" s="1">
        <v>50</v>
      </c>
      <c r="I68" s="1" t="s">
        <v>37</v>
      </c>
      <c r="J68" s="1">
        <v>20.5</v>
      </c>
      <c r="K68" s="1">
        <f t="shared" si="16"/>
        <v>9.3359999999999985</v>
      </c>
      <c r="L68" s="1"/>
      <c r="M68" s="1"/>
      <c r="N68" s="1"/>
      <c r="O68" s="1">
        <f t="shared" ref="O68:O100" si="17">E68/5</f>
        <v>5.9672000000000001</v>
      </c>
      <c r="P68" s="5"/>
      <c r="Q68" s="5">
        <f t="shared" si="4"/>
        <v>0</v>
      </c>
      <c r="R68" s="5"/>
      <c r="S68" s="1"/>
      <c r="T68" s="1">
        <f t="shared" si="5"/>
        <v>17.580272154444295</v>
      </c>
      <c r="U68" s="1">
        <f t="shared" ref="U68:U97" si="18">F68/O68</f>
        <v>17.580272154444295</v>
      </c>
      <c r="V68" s="1">
        <v>3.7751999999999999</v>
      </c>
      <c r="W68" s="1">
        <v>11.2814</v>
      </c>
      <c r="X68" s="1">
        <v>4.8731999999999998</v>
      </c>
      <c r="Y68" s="1">
        <v>1.5788</v>
      </c>
      <c r="Z68" s="1">
        <v>2.1686000000000001</v>
      </c>
      <c r="AA68" s="1">
        <v>2.7902</v>
      </c>
      <c r="AB68" s="1">
        <v>10.2844</v>
      </c>
      <c r="AC68" s="1">
        <v>6.5091999999999999</v>
      </c>
      <c r="AD68" s="1">
        <v>6.9062000000000001</v>
      </c>
      <c r="AE68" s="1">
        <v>10.7676</v>
      </c>
      <c r="AF68" s="14" t="s">
        <v>60</v>
      </c>
      <c r="AG68" s="1">
        <f t="shared" si="7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113</v>
      </c>
      <c r="B69" s="1" t="s">
        <v>36</v>
      </c>
      <c r="C69" s="1">
        <v>33</v>
      </c>
      <c r="D69" s="1">
        <v>4</v>
      </c>
      <c r="E69" s="1">
        <v>20</v>
      </c>
      <c r="F69" s="1">
        <v>13</v>
      </c>
      <c r="G69" s="7">
        <v>0.35</v>
      </c>
      <c r="H69" s="1">
        <v>50</v>
      </c>
      <c r="I69" s="1" t="s">
        <v>37</v>
      </c>
      <c r="J69" s="1">
        <v>20</v>
      </c>
      <c r="K69" s="1">
        <f t="shared" si="16"/>
        <v>0</v>
      </c>
      <c r="L69" s="1"/>
      <c r="M69" s="1"/>
      <c r="N69" s="1"/>
      <c r="O69" s="1">
        <f t="shared" si="17"/>
        <v>4</v>
      </c>
      <c r="P69" s="5">
        <f>12*O69-F69</f>
        <v>35</v>
      </c>
      <c r="Q69" s="5">
        <f t="shared" si="4"/>
        <v>35</v>
      </c>
      <c r="R69" s="5"/>
      <c r="S69" s="1"/>
      <c r="T69" s="1">
        <f t="shared" si="5"/>
        <v>12</v>
      </c>
      <c r="U69" s="1">
        <f t="shared" si="18"/>
        <v>3.25</v>
      </c>
      <c r="V69" s="1">
        <v>2</v>
      </c>
      <c r="W69" s="1">
        <v>3.8</v>
      </c>
      <c r="X69" s="1">
        <v>2.2000000000000002</v>
      </c>
      <c r="Y69" s="1">
        <v>2.4</v>
      </c>
      <c r="Z69" s="1">
        <v>1.4</v>
      </c>
      <c r="AA69" s="1">
        <v>4.4000000000000004</v>
      </c>
      <c r="AB69" s="1">
        <v>5.8</v>
      </c>
      <c r="AC69" s="1">
        <v>3.8</v>
      </c>
      <c r="AD69" s="1">
        <v>3.2</v>
      </c>
      <c r="AE69" s="1">
        <v>1.2</v>
      </c>
      <c r="AF69" s="1"/>
      <c r="AG69" s="1">
        <f t="shared" si="7"/>
        <v>12.25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114</v>
      </c>
      <c r="B70" s="1" t="s">
        <v>39</v>
      </c>
      <c r="C70" s="1">
        <v>19.047000000000001</v>
      </c>
      <c r="D70" s="1">
        <v>42.774000000000001</v>
      </c>
      <c r="E70" s="1">
        <v>19.047000000000001</v>
      </c>
      <c r="F70" s="1">
        <v>42.774000000000001</v>
      </c>
      <c r="G70" s="7">
        <v>1</v>
      </c>
      <c r="H70" s="1">
        <v>50</v>
      </c>
      <c r="I70" s="1" t="s">
        <v>37</v>
      </c>
      <c r="J70" s="1">
        <v>15</v>
      </c>
      <c r="K70" s="1">
        <f t="shared" si="16"/>
        <v>4.0470000000000006</v>
      </c>
      <c r="L70" s="1"/>
      <c r="M70" s="1"/>
      <c r="N70" s="1"/>
      <c r="O70" s="1">
        <f t="shared" si="17"/>
        <v>3.8094000000000001</v>
      </c>
      <c r="P70" s="5">
        <f t="shared" si="15"/>
        <v>10.557600000000001</v>
      </c>
      <c r="Q70" s="5">
        <f t="shared" si="4"/>
        <v>11</v>
      </c>
      <c r="R70" s="5"/>
      <c r="S70" s="1"/>
      <c r="T70" s="1">
        <f t="shared" si="5"/>
        <v>14.116133774347666</v>
      </c>
      <c r="U70" s="1">
        <f t="shared" si="18"/>
        <v>11.228539927547645</v>
      </c>
      <c r="V70" s="1">
        <v>5.0819999999999999</v>
      </c>
      <c r="W70" s="1">
        <v>4.9927999999999999</v>
      </c>
      <c r="X70" s="1">
        <v>0.31659999999999999</v>
      </c>
      <c r="Y70" s="1">
        <v>3.4211999999999998</v>
      </c>
      <c r="Z70" s="1">
        <v>3.7801999999999998</v>
      </c>
      <c r="AA70" s="1">
        <v>3.1335999999999999</v>
      </c>
      <c r="AB70" s="1">
        <v>6.5902000000000003</v>
      </c>
      <c r="AC70" s="1">
        <v>0.31040000000000001</v>
      </c>
      <c r="AD70" s="1">
        <v>2.1682000000000001</v>
      </c>
      <c r="AE70" s="1">
        <v>8.1053999999999995</v>
      </c>
      <c r="AF70" s="1"/>
      <c r="AG70" s="1">
        <f t="shared" si="7"/>
        <v>11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115</v>
      </c>
      <c r="B71" s="1" t="s">
        <v>36</v>
      </c>
      <c r="C71" s="1">
        <v>78</v>
      </c>
      <c r="D71" s="1">
        <v>110</v>
      </c>
      <c r="E71" s="1">
        <v>63</v>
      </c>
      <c r="F71" s="1">
        <v>102</v>
      </c>
      <c r="G71" s="7">
        <v>0.4</v>
      </c>
      <c r="H71" s="1">
        <v>50</v>
      </c>
      <c r="I71" s="1" t="s">
        <v>37</v>
      </c>
      <c r="J71" s="1">
        <v>63</v>
      </c>
      <c r="K71" s="1">
        <f t="shared" si="16"/>
        <v>0</v>
      </c>
      <c r="L71" s="1"/>
      <c r="M71" s="1"/>
      <c r="N71" s="1"/>
      <c r="O71" s="1">
        <f t="shared" si="17"/>
        <v>12.6</v>
      </c>
      <c r="P71" s="5">
        <f t="shared" si="15"/>
        <v>74.400000000000006</v>
      </c>
      <c r="Q71" s="5">
        <f t="shared" ref="Q71:Q99" si="19">ROUND(P71,0)</f>
        <v>74</v>
      </c>
      <c r="R71" s="5"/>
      <c r="S71" s="1"/>
      <c r="T71" s="1">
        <f t="shared" ref="T71:T100" si="20">(F71+Q71)/O71</f>
        <v>13.968253968253968</v>
      </c>
      <c r="U71" s="1">
        <f t="shared" si="18"/>
        <v>8.0952380952380949</v>
      </c>
      <c r="V71" s="1">
        <v>11.8</v>
      </c>
      <c r="W71" s="1">
        <v>10.199999999999999</v>
      </c>
      <c r="X71" s="1">
        <v>5.6</v>
      </c>
      <c r="Y71" s="1">
        <v>10.4</v>
      </c>
      <c r="Z71" s="1">
        <v>10.8</v>
      </c>
      <c r="AA71" s="1">
        <v>9.4</v>
      </c>
      <c r="AB71" s="1">
        <v>10.6</v>
      </c>
      <c r="AC71" s="1">
        <v>9.1999999999999993</v>
      </c>
      <c r="AD71" s="1">
        <v>9.1999999999999993</v>
      </c>
      <c r="AE71" s="1">
        <v>4.5999999999999996</v>
      </c>
      <c r="AF71" s="1"/>
      <c r="AG71" s="1">
        <f t="shared" ref="AG71:AG100" si="21">G71*Q71</f>
        <v>29.6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36</v>
      </c>
      <c r="C72" s="1">
        <v>109</v>
      </c>
      <c r="D72" s="1">
        <v>13</v>
      </c>
      <c r="E72" s="1">
        <v>53</v>
      </c>
      <c r="F72" s="1">
        <v>54</v>
      </c>
      <c r="G72" s="7">
        <v>0.41</v>
      </c>
      <c r="H72" s="1">
        <v>50</v>
      </c>
      <c r="I72" s="1" t="s">
        <v>37</v>
      </c>
      <c r="J72" s="1">
        <v>53</v>
      </c>
      <c r="K72" s="1">
        <f t="shared" si="16"/>
        <v>0</v>
      </c>
      <c r="L72" s="1"/>
      <c r="M72" s="1"/>
      <c r="N72" s="1"/>
      <c r="O72" s="1">
        <f t="shared" si="17"/>
        <v>10.6</v>
      </c>
      <c r="P72" s="5">
        <f t="shared" si="15"/>
        <v>94.4</v>
      </c>
      <c r="Q72" s="5">
        <f t="shared" si="19"/>
        <v>94</v>
      </c>
      <c r="R72" s="5"/>
      <c r="S72" s="1"/>
      <c r="T72" s="1">
        <f t="shared" si="20"/>
        <v>13.962264150943398</v>
      </c>
      <c r="U72" s="1">
        <f t="shared" si="18"/>
        <v>5.0943396226415096</v>
      </c>
      <c r="V72" s="1">
        <v>4.4000000000000004</v>
      </c>
      <c r="W72" s="1">
        <v>10</v>
      </c>
      <c r="X72" s="1">
        <v>7.6</v>
      </c>
      <c r="Y72" s="1">
        <v>6.6</v>
      </c>
      <c r="Z72" s="1">
        <v>6</v>
      </c>
      <c r="AA72" s="1">
        <v>5.4</v>
      </c>
      <c r="AB72" s="1">
        <v>8</v>
      </c>
      <c r="AC72" s="1">
        <v>5.2</v>
      </c>
      <c r="AD72" s="1">
        <v>4.8</v>
      </c>
      <c r="AE72" s="1">
        <v>3.4</v>
      </c>
      <c r="AF72" s="1"/>
      <c r="AG72" s="1">
        <f t="shared" si="21"/>
        <v>38.54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39</v>
      </c>
      <c r="C73" s="1">
        <v>111.712</v>
      </c>
      <c r="D73" s="1">
        <v>1.5229999999999999</v>
      </c>
      <c r="E73" s="1">
        <v>49.52</v>
      </c>
      <c r="F73" s="1">
        <v>56.1</v>
      </c>
      <c r="G73" s="7">
        <v>1</v>
      </c>
      <c r="H73" s="1">
        <v>50</v>
      </c>
      <c r="I73" s="1" t="s">
        <v>37</v>
      </c>
      <c r="J73" s="1">
        <v>45</v>
      </c>
      <c r="K73" s="1">
        <f t="shared" si="16"/>
        <v>4.5200000000000031</v>
      </c>
      <c r="L73" s="1"/>
      <c r="M73" s="1"/>
      <c r="N73" s="1"/>
      <c r="O73" s="1">
        <f t="shared" si="17"/>
        <v>9.9039999999999999</v>
      </c>
      <c r="P73" s="5">
        <f t="shared" si="15"/>
        <v>82.556000000000012</v>
      </c>
      <c r="Q73" s="5">
        <f t="shared" si="19"/>
        <v>83</v>
      </c>
      <c r="R73" s="5"/>
      <c r="S73" s="1"/>
      <c r="T73" s="1">
        <f t="shared" si="20"/>
        <v>14.044830371567043</v>
      </c>
      <c r="U73" s="1">
        <f t="shared" si="18"/>
        <v>5.6643780290791605</v>
      </c>
      <c r="V73" s="1">
        <v>6.2531999999999996</v>
      </c>
      <c r="W73" s="1">
        <v>12.892799999999999</v>
      </c>
      <c r="X73" s="1">
        <v>6.2380000000000004</v>
      </c>
      <c r="Y73" s="1">
        <v>0.78339999999999999</v>
      </c>
      <c r="Z73" s="1">
        <v>3.4378000000000002</v>
      </c>
      <c r="AA73" s="1">
        <v>10.918200000000001</v>
      </c>
      <c r="AB73" s="1">
        <v>4.0503999999999998</v>
      </c>
      <c r="AC73" s="1">
        <v>4.0061999999999998</v>
      </c>
      <c r="AD73" s="1">
        <v>3.3837999999999999</v>
      </c>
      <c r="AE73" s="1">
        <v>6.1459999999999999</v>
      </c>
      <c r="AF73" s="1"/>
      <c r="AG73" s="1">
        <f t="shared" si="21"/>
        <v>83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118</v>
      </c>
      <c r="B74" s="1" t="s">
        <v>36</v>
      </c>
      <c r="C74" s="1">
        <v>83</v>
      </c>
      <c r="D74" s="1">
        <v>21</v>
      </c>
      <c r="E74" s="1">
        <v>13</v>
      </c>
      <c r="F74" s="1">
        <v>74</v>
      </c>
      <c r="G74" s="7">
        <v>0.3</v>
      </c>
      <c r="H74" s="1">
        <v>50</v>
      </c>
      <c r="I74" s="1" t="s">
        <v>37</v>
      </c>
      <c r="J74" s="1">
        <v>14</v>
      </c>
      <c r="K74" s="1">
        <f t="shared" si="16"/>
        <v>-1</v>
      </c>
      <c r="L74" s="1"/>
      <c r="M74" s="1"/>
      <c r="N74" s="1"/>
      <c r="O74" s="1">
        <f t="shared" si="17"/>
        <v>2.6</v>
      </c>
      <c r="P74" s="5"/>
      <c r="Q74" s="5">
        <f t="shared" si="19"/>
        <v>0</v>
      </c>
      <c r="R74" s="5"/>
      <c r="S74" s="1"/>
      <c r="T74" s="1">
        <f t="shared" si="20"/>
        <v>28.46153846153846</v>
      </c>
      <c r="U74" s="1">
        <f t="shared" si="18"/>
        <v>28.46153846153846</v>
      </c>
      <c r="V74" s="1">
        <v>3.8</v>
      </c>
      <c r="W74" s="1">
        <v>7.4</v>
      </c>
      <c r="X74" s="1">
        <v>-0.2</v>
      </c>
      <c r="Y74" s="1">
        <v>5.4</v>
      </c>
      <c r="Z74" s="1">
        <v>7</v>
      </c>
      <c r="AA74" s="1">
        <v>2</v>
      </c>
      <c r="AB74" s="1">
        <v>6.2</v>
      </c>
      <c r="AC74" s="1">
        <v>2.8</v>
      </c>
      <c r="AD74" s="1">
        <v>3.2</v>
      </c>
      <c r="AE74" s="1">
        <v>3.6</v>
      </c>
      <c r="AF74" s="22" t="s">
        <v>148</v>
      </c>
      <c r="AG74" s="1">
        <f t="shared" si="21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119</v>
      </c>
      <c r="B75" s="1" t="s">
        <v>36</v>
      </c>
      <c r="C75" s="1">
        <v>11</v>
      </c>
      <c r="D75" s="1">
        <v>12</v>
      </c>
      <c r="E75" s="1">
        <v>10</v>
      </c>
      <c r="F75" s="1">
        <v>10</v>
      </c>
      <c r="G75" s="7">
        <v>0.18</v>
      </c>
      <c r="H75" s="1">
        <v>50</v>
      </c>
      <c r="I75" s="1" t="s">
        <v>37</v>
      </c>
      <c r="J75" s="1">
        <v>10</v>
      </c>
      <c r="K75" s="1">
        <f t="shared" si="16"/>
        <v>0</v>
      </c>
      <c r="L75" s="1"/>
      <c r="M75" s="1"/>
      <c r="N75" s="1"/>
      <c r="O75" s="1">
        <f t="shared" si="17"/>
        <v>2</v>
      </c>
      <c r="P75" s="5">
        <f t="shared" si="15"/>
        <v>18</v>
      </c>
      <c r="Q75" s="5">
        <f t="shared" si="19"/>
        <v>18</v>
      </c>
      <c r="R75" s="5"/>
      <c r="S75" s="1"/>
      <c r="T75" s="1">
        <f t="shared" si="20"/>
        <v>14</v>
      </c>
      <c r="U75" s="1">
        <f t="shared" si="18"/>
        <v>5</v>
      </c>
      <c r="V75" s="1">
        <v>1.8</v>
      </c>
      <c r="W75" s="1">
        <v>1.8</v>
      </c>
      <c r="X75" s="1">
        <v>1.8</v>
      </c>
      <c r="Y75" s="1">
        <v>1.4</v>
      </c>
      <c r="Z75" s="1">
        <v>1.6</v>
      </c>
      <c r="AA75" s="1">
        <v>1.2</v>
      </c>
      <c r="AB75" s="1">
        <v>4.5999999999999996</v>
      </c>
      <c r="AC75" s="1">
        <v>1.4</v>
      </c>
      <c r="AD75" s="1">
        <v>2.8</v>
      </c>
      <c r="AE75" s="1">
        <v>0</v>
      </c>
      <c r="AF75" s="1"/>
      <c r="AG75" s="1">
        <f t="shared" si="21"/>
        <v>3.2399999999999998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120</v>
      </c>
      <c r="B76" s="1" t="s">
        <v>39</v>
      </c>
      <c r="C76" s="1">
        <v>2.3340000000000001</v>
      </c>
      <c r="D76" s="1">
        <v>44.616999999999997</v>
      </c>
      <c r="E76" s="1">
        <v>2.669</v>
      </c>
      <c r="F76" s="1">
        <v>40.555</v>
      </c>
      <c r="G76" s="7">
        <v>1</v>
      </c>
      <c r="H76" s="1" t="e">
        <v>#N/A</v>
      </c>
      <c r="I76" s="1" t="s">
        <v>37</v>
      </c>
      <c r="J76" s="1">
        <v>32.299999999999997</v>
      </c>
      <c r="K76" s="1">
        <f t="shared" si="16"/>
        <v>-29.630999999999997</v>
      </c>
      <c r="L76" s="1"/>
      <c r="M76" s="1"/>
      <c r="N76" s="1"/>
      <c r="O76" s="1">
        <f t="shared" si="17"/>
        <v>0.53380000000000005</v>
      </c>
      <c r="P76" s="5"/>
      <c r="Q76" s="5">
        <f t="shared" si="19"/>
        <v>0</v>
      </c>
      <c r="R76" s="5"/>
      <c r="S76" s="1"/>
      <c r="T76" s="1">
        <f t="shared" si="20"/>
        <v>75.974147620831758</v>
      </c>
      <c r="U76" s="1">
        <f t="shared" si="18"/>
        <v>75.974147620831758</v>
      </c>
      <c r="V76" s="1">
        <v>5.1109999999999998</v>
      </c>
      <c r="W76" s="1">
        <v>2.4054000000000002</v>
      </c>
      <c r="X76" s="1">
        <v>0.5464</v>
      </c>
      <c r="Y76" s="1">
        <v>3.2732000000000001</v>
      </c>
      <c r="Z76" s="1">
        <v>3.9508000000000001</v>
      </c>
      <c r="AA76" s="1">
        <v>3.2846000000000002</v>
      </c>
      <c r="AB76" s="1">
        <v>4.3287999999999993</v>
      </c>
      <c r="AC76" s="1">
        <v>3.9944000000000002</v>
      </c>
      <c r="AD76" s="1">
        <v>5.4640000000000004</v>
      </c>
      <c r="AE76" s="1">
        <v>1.0298</v>
      </c>
      <c r="AF76" s="1"/>
      <c r="AG76" s="1">
        <f t="shared" si="21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121</v>
      </c>
      <c r="B77" s="1" t="s">
        <v>36</v>
      </c>
      <c r="C77" s="1">
        <v>10</v>
      </c>
      <c r="D77" s="1"/>
      <c r="E77" s="1">
        <v>2</v>
      </c>
      <c r="F77" s="1">
        <v>5</v>
      </c>
      <c r="G77" s="7">
        <v>0.4</v>
      </c>
      <c r="H77" s="1" t="e">
        <v>#N/A</v>
      </c>
      <c r="I77" s="1" t="s">
        <v>37</v>
      </c>
      <c r="J77" s="1">
        <v>3</v>
      </c>
      <c r="K77" s="1">
        <f t="shared" si="16"/>
        <v>-1</v>
      </c>
      <c r="L77" s="1"/>
      <c r="M77" s="1"/>
      <c r="N77" s="1"/>
      <c r="O77" s="1">
        <f t="shared" si="17"/>
        <v>0.4</v>
      </c>
      <c r="P77" s="5"/>
      <c r="Q77" s="5">
        <f t="shared" si="19"/>
        <v>0</v>
      </c>
      <c r="R77" s="5"/>
      <c r="S77" s="1"/>
      <c r="T77" s="1">
        <f t="shared" si="20"/>
        <v>12.5</v>
      </c>
      <c r="U77" s="1">
        <f t="shared" si="18"/>
        <v>12.5</v>
      </c>
      <c r="V77" s="1">
        <v>0.8</v>
      </c>
      <c r="W77" s="1">
        <v>1</v>
      </c>
      <c r="X77" s="1">
        <v>0.4</v>
      </c>
      <c r="Y77" s="1">
        <v>1.4</v>
      </c>
      <c r="Z77" s="1">
        <v>1</v>
      </c>
      <c r="AA77" s="1">
        <v>1.2</v>
      </c>
      <c r="AB77" s="1">
        <v>1</v>
      </c>
      <c r="AC77" s="1">
        <v>1</v>
      </c>
      <c r="AD77" s="1">
        <v>1.4</v>
      </c>
      <c r="AE77" s="1">
        <v>2</v>
      </c>
      <c r="AF77" s="1"/>
      <c r="AG77" s="1">
        <f t="shared" si="21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7" t="s">
        <v>122</v>
      </c>
      <c r="B78" s="17" t="s">
        <v>39</v>
      </c>
      <c r="C78" s="17"/>
      <c r="D78" s="17"/>
      <c r="E78" s="17"/>
      <c r="F78" s="17"/>
      <c r="G78" s="18">
        <v>0</v>
      </c>
      <c r="H78" s="17" t="e">
        <v>#N/A</v>
      </c>
      <c r="I78" s="17" t="s">
        <v>37</v>
      </c>
      <c r="J78" s="17"/>
      <c r="K78" s="17">
        <f t="shared" si="16"/>
        <v>0</v>
      </c>
      <c r="L78" s="17"/>
      <c r="M78" s="17"/>
      <c r="N78" s="17"/>
      <c r="O78" s="17">
        <f t="shared" si="17"/>
        <v>0</v>
      </c>
      <c r="P78" s="19"/>
      <c r="Q78" s="5">
        <f t="shared" si="19"/>
        <v>0</v>
      </c>
      <c r="R78" s="19"/>
      <c r="S78" s="17"/>
      <c r="T78" s="1" t="e">
        <f t="shared" si="20"/>
        <v>#DIV/0!</v>
      </c>
      <c r="U78" s="17" t="e">
        <f t="shared" si="18"/>
        <v>#DIV/0!</v>
      </c>
      <c r="V78" s="17">
        <v>0</v>
      </c>
      <c r="W78" s="17">
        <v>0</v>
      </c>
      <c r="X78" s="17">
        <v>-0.33839999999999998</v>
      </c>
      <c r="Y78" s="17">
        <v>0.33879999999999999</v>
      </c>
      <c r="Z78" s="17">
        <v>1.016</v>
      </c>
      <c r="AA78" s="17">
        <v>0.50519999999999998</v>
      </c>
      <c r="AB78" s="17">
        <v>1.0038</v>
      </c>
      <c r="AC78" s="17">
        <v>0.16639999999999999</v>
      </c>
      <c r="AD78" s="17">
        <v>0.33379999999999999</v>
      </c>
      <c r="AE78" s="17">
        <v>0</v>
      </c>
      <c r="AF78" s="17" t="s">
        <v>56</v>
      </c>
      <c r="AG78" s="1">
        <f t="shared" si="21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7" t="s">
        <v>123</v>
      </c>
      <c r="B79" s="17" t="s">
        <v>36</v>
      </c>
      <c r="C79" s="17"/>
      <c r="D79" s="17"/>
      <c r="E79" s="17"/>
      <c r="F79" s="17"/>
      <c r="G79" s="18">
        <v>0</v>
      </c>
      <c r="H79" s="17" t="e">
        <v>#N/A</v>
      </c>
      <c r="I79" s="17" t="s">
        <v>37</v>
      </c>
      <c r="J79" s="17"/>
      <c r="K79" s="17">
        <f t="shared" si="16"/>
        <v>0</v>
      </c>
      <c r="L79" s="17"/>
      <c r="M79" s="17"/>
      <c r="N79" s="17"/>
      <c r="O79" s="17">
        <f t="shared" si="17"/>
        <v>0</v>
      </c>
      <c r="P79" s="19"/>
      <c r="Q79" s="5">
        <f t="shared" si="19"/>
        <v>0</v>
      </c>
      <c r="R79" s="19"/>
      <c r="S79" s="17"/>
      <c r="T79" s="1" t="e">
        <f t="shared" si="20"/>
        <v>#DIV/0!</v>
      </c>
      <c r="U79" s="17" t="e">
        <f t="shared" si="18"/>
        <v>#DIV/0!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>
        <v>0</v>
      </c>
      <c r="AE79" s="17">
        <v>0</v>
      </c>
      <c r="AF79" s="17" t="s">
        <v>56</v>
      </c>
      <c r="AG79" s="1">
        <f t="shared" si="21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7" t="s">
        <v>124</v>
      </c>
      <c r="B80" s="17" t="s">
        <v>39</v>
      </c>
      <c r="C80" s="17"/>
      <c r="D80" s="17"/>
      <c r="E80" s="17"/>
      <c r="F80" s="17"/>
      <c r="G80" s="18">
        <v>0</v>
      </c>
      <c r="H80" s="17">
        <v>45</v>
      </c>
      <c r="I80" s="17" t="s">
        <v>37</v>
      </c>
      <c r="J80" s="17"/>
      <c r="K80" s="17">
        <f t="shared" si="16"/>
        <v>0</v>
      </c>
      <c r="L80" s="17"/>
      <c r="M80" s="17"/>
      <c r="N80" s="17"/>
      <c r="O80" s="17">
        <f t="shared" si="17"/>
        <v>0</v>
      </c>
      <c r="P80" s="19"/>
      <c r="Q80" s="5">
        <f t="shared" si="19"/>
        <v>0</v>
      </c>
      <c r="R80" s="19"/>
      <c r="S80" s="17"/>
      <c r="T80" s="1" t="e">
        <f t="shared" si="20"/>
        <v>#DIV/0!</v>
      </c>
      <c r="U80" s="17" t="e">
        <f t="shared" si="18"/>
        <v>#DIV/0!</v>
      </c>
      <c r="V80" s="17">
        <v>0</v>
      </c>
      <c r="W80" s="17">
        <v>0</v>
      </c>
      <c r="X80" s="17">
        <v>0</v>
      </c>
      <c r="Y80" s="17">
        <v>0</v>
      </c>
      <c r="Z80" s="17">
        <v>0</v>
      </c>
      <c r="AA80" s="17">
        <v>0</v>
      </c>
      <c r="AB80" s="17">
        <v>0</v>
      </c>
      <c r="AC80" s="17">
        <v>0</v>
      </c>
      <c r="AD80" s="17">
        <v>0</v>
      </c>
      <c r="AE80" s="17">
        <v>0</v>
      </c>
      <c r="AF80" s="17" t="s">
        <v>56</v>
      </c>
      <c r="AG80" s="1">
        <f t="shared" si="21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7" t="s">
        <v>125</v>
      </c>
      <c r="B81" s="17" t="s">
        <v>36</v>
      </c>
      <c r="C81" s="17"/>
      <c r="D81" s="17"/>
      <c r="E81" s="17"/>
      <c r="F81" s="17"/>
      <c r="G81" s="18">
        <v>0</v>
      </c>
      <c r="H81" s="17" t="e">
        <v>#N/A</v>
      </c>
      <c r="I81" s="17" t="s">
        <v>37</v>
      </c>
      <c r="J81" s="17"/>
      <c r="K81" s="17">
        <f t="shared" si="16"/>
        <v>0</v>
      </c>
      <c r="L81" s="17"/>
      <c r="M81" s="17"/>
      <c r="N81" s="17"/>
      <c r="O81" s="17">
        <f t="shared" si="17"/>
        <v>0</v>
      </c>
      <c r="P81" s="19"/>
      <c r="Q81" s="5">
        <f t="shared" si="19"/>
        <v>0</v>
      </c>
      <c r="R81" s="19"/>
      <c r="S81" s="17"/>
      <c r="T81" s="1" t="e">
        <f t="shared" si="20"/>
        <v>#DIV/0!</v>
      </c>
      <c r="U81" s="17" t="e">
        <f t="shared" si="18"/>
        <v>#DIV/0!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17" t="s">
        <v>56</v>
      </c>
      <c r="AG81" s="1">
        <f t="shared" si="21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7" t="s">
        <v>126</v>
      </c>
      <c r="B82" s="17" t="s">
        <v>36</v>
      </c>
      <c r="C82" s="17"/>
      <c r="D82" s="17"/>
      <c r="E82" s="17"/>
      <c r="F82" s="17"/>
      <c r="G82" s="18">
        <v>0</v>
      </c>
      <c r="H82" s="17">
        <v>50</v>
      </c>
      <c r="I82" s="17" t="s">
        <v>37</v>
      </c>
      <c r="J82" s="17"/>
      <c r="K82" s="17">
        <f t="shared" si="16"/>
        <v>0</v>
      </c>
      <c r="L82" s="17"/>
      <c r="M82" s="17"/>
      <c r="N82" s="17"/>
      <c r="O82" s="17">
        <f t="shared" si="17"/>
        <v>0</v>
      </c>
      <c r="P82" s="19"/>
      <c r="Q82" s="5">
        <f t="shared" si="19"/>
        <v>0</v>
      </c>
      <c r="R82" s="19"/>
      <c r="S82" s="17"/>
      <c r="T82" s="1" t="e">
        <f t="shared" si="20"/>
        <v>#DIV/0!</v>
      </c>
      <c r="U82" s="17" t="e">
        <f t="shared" si="18"/>
        <v>#DIV/0!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>
        <v>0.2</v>
      </c>
      <c r="AB82" s="17">
        <v>0.2</v>
      </c>
      <c r="AC82" s="17">
        <v>0.6</v>
      </c>
      <c r="AD82" s="17">
        <v>0.2</v>
      </c>
      <c r="AE82" s="17">
        <v>0.6</v>
      </c>
      <c r="AF82" s="17" t="s">
        <v>56</v>
      </c>
      <c r="AG82" s="1">
        <f t="shared" si="21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127</v>
      </c>
      <c r="B83" s="1" t="s">
        <v>36</v>
      </c>
      <c r="C83" s="1">
        <v>102</v>
      </c>
      <c r="D83" s="1">
        <v>152</v>
      </c>
      <c r="E83" s="1">
        <v>56</v>
      </c>
      <c r="F83" s="1">
        <v>110</v>
      </c>
      <c r="G83" s="7">
        <v>0.35</v>
      </c>
      <c r="H83" s="1">
        <v>50</v>
      </c>
      <c r="I83" s="1" t="s">
        <v>37</v>
      </c>
      <c r="J83" s="1">
        <v>58</v>
      </c>
      <c r="K83" s="1">
        <f t="shared" si="16"/>
        <v>-2</v>
      </c>
      <c r="L83" s="1"/>
      <c r="M83" s="1"/>
      <c r="N83" s="1"/>
      <c r="O83" s="1">
        <f t="shared" si="17"/>
        <v>11.2</v>
      </c>
      <c r="P83" s="5">
        <f t="shared" ref="P83:P86" si="22">14*O83-F83</f>
        <v>46.799999999999983</v>
      </c>
      <c r="Q83" s="5">
        <f t="shared" si="19"/>
        <v>47</v>
      </c>
      <c r="R83" s="5"/>
      <c r="S83" s="1"/>
      <c r="T83" s="1">
        <f t="shared" si="20"/>
        <v>14.017857142857144</v>
      </c>
      <c r="U83" s="1">
        <f t="shared" si="18"/>
        <v>9.8214285714285712</v>
      </c>
      <c r="V83" s="1">
        <v>11.4</v>
      </c>
      <c r="W83" s="1">
        <v>11.4</v>
      </c>
      <c r="X83" s="1">
        <v>9.6</v>
      </c>
      <c r="Y83" s="1">
        <v>18</v>
      </c>
      <c r="Z83" s="1">
        <v>9.8000000000000007</v>
      </c>
      <c r="AA83" s="1">
        <v>12.2</v>
      </c>
      <c r="AB83" s="1">
        <v>12</v>
      </c>
      <c r="AC83" s="1">
        <v>5.4</v>
      </c>
      <c r="AD83" s="1">
        <v>13.6</v>
      </c>
      <c r="AE83" s="1">
        <v>2.4</v>
      </c>
      <c r="AF83" s="1"/>
      <c r="AG83" s="1">
        <f t="shared" si="21"/>
        <v>16.45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128</v>
      </c>
      <c r="B84" s="1" t="s">
        <v>39</v>
      </c>
      <c r="C84" s="1">
        <v>130.91800000000001</v>
      </c>
      <c r="D84" s="1">
        <v>186.965</v>
      </c>
      <c r="E84" s="1">
        <v>78.466999999999999</v>
      </c>
      <c r="F84" s="1">
        <v>159.339</v>
      </c>
      <c r="G84" s="7">
        <v>1</v>
      </c>
      <c r="H84" s="1">
        <v>50</v>
      </c>
      <c r="I84" s="1" t="s">
        <v>37</v>
      </c>
      <c r="J84" s="1">
        <v>70</v>
      </c>
      <c r="K84" s="1">
        <f t="shared" si="16"/>
        <v>8.4669999999999987</v>
      </c>
      <c r="L84" s="1"/>
      <c r="M84" s="1"/>
      <c r="N84" s="1"/>
      <c r="O84" s="1">
        <f t="shared" si="17"/>
        <v>15.6934</v>
      </c>
      <c r="P84" s="5">
        <f t="shared" si="22"/>
        <v>60.368600000000015</v>
      </c>
      <c r="Q84" s="5">
        <f t="shared" si="19"/>
        <v>60</v>
      </c>
      <c r="R84" s="5"/>
      <c r="S84" s="1"/>
      <c r="T84" s="1">
        <f t="shared" si="20"/>
        <v>13.976512419233563</v>
      </c>
      <c r="U84" s="1">
        <f t="shared" si="18"/>
        <v>10.153249136579708</v>
      </c>
      <c r="V84" s="1">
        <v>16.3872</v>
      </c>
      <c r="W84" s="1">
        <v>15.0936</v>
      </c>
      <c r="X84" s="1">
        <v>15.3438</v>
      </c>
      <c r="Y84" s="1">
        <v>15.9466</v>
      </c>
      <c r="Z84" s="1">
        <v>9.6205999999999996</v>
      </c>
      <c r="AA84" s="1">
        <v>22.992000000000001</v>
      </c>
      <c r="AB84" s="1">
        <v>13.491</v>
      </c>
      <c r="AC84" s="1">
        <v>16.3978</v>
      </c>
      <c r="AD84" s="1">
        <v>9.9269999999999996</v>
      </c>
      <c r="AE84" s="1">
        <v>10.064</v>
      </c>
      <c r="AF84" s="1"/>
      <c r="AG84" s="1">
        <f t="shared" si="21"/>
        <v>60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129</v>
      </c>
      <c r="B85" s="1" t="s">
        <v>36</v>
      </c>
      <c r="C85" s="1">
        <v>94</v>
      </c>
      <c r="D85" s="1">
        <v>137</v>
      </c>
      <c r="E85" s="1">
        <v>62</v>
      </c>
      <c r="F85" s="1">
        <v>157</v>
      </c>
      <c r="G85" s="7">
        <v>0.35</v>
      </c>
      <c r="H85" s="1">
        <v>50</v>
      </c>
      <c r="I85" s="1" t="s">
        <v>37</v>
      </c>
      <c r="J85" s="1">
        <v>62</v>
      </c>
      <c r="K85" s="1">
        <f t="shared" si="16"/>
        <v>0</v>
      </c>
      <c r="L85" s="1"/>
      <c r="M85" s="1"/>
      <c r="N85" s="1"/>
      <c r="O85" s="1">
        <f t="shared" si="17"/>
        <v>12.4</v>
      </c>
      <c r="P85" s="5">
        <f t="shared" si="22"/>
        <v>16.599999999999994</v>
      </c>
      <c r="Q85" s="5">
        <f t="shared" si="19"/>
        <v>17</v>
      </c>
      <c r="R85" s="5"/>
      <c r="S85" s="1"/>
      <c r="T85" s="1">
        <f t="shared" si="20"/>
        <v>14.032258064516128</v>
      </c>
      <c r="U85" s="1">
        <f t="shared" si="18"/>
        <v>12.661290322580644</v>
      </c>
      <c r="V85" s="1">
        <v>17.600000000000001</v>
      </c>
      <c r="W85" s="1">
        <v>13</v>
      </c>
      <c r="X85" s="1">
        <v>0.8</v>
      </c>
      <c r="Y85" s="1">
        <v>12</v>
      </c>
      <c r="Z85" s="1">
        <v>20</v>
      </c>
      <c r="AA85" s="1">
        <v>10.6</v>
      </c>
      <c r="AB85" s="1">
        <v>8.6</v>
      </c>
      <c r="AC85" s="1">
        <v>14.2</v>
      </c>
      <c r="AD85" s="1">
        <v>8.6</v>
      </c>
      <c r="AE85" s="1">
        <v>11.8</v>
      </c>
      <c r="AF85" s="1"/>
      <c r="AG85" s="1">
        <f t="shared" si="21"/>
        <v>5.9499999999999993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130</v>
      </c>
      <c r="B86" s="1" t="s">
        <v>36</v>
      </c>
      <c r="C86" s="1">
        <v>48</v>
      </c>
      <c r="D86" s="1">
        <v>21</v>
      </c>
      <c r="E86" s="1">
        <v>28</v>
      </c>
      <c r="F86" s="1">
        <v>37</v>
      </c>
      <c r="G86" s="7">
        <v>0.3</v>
      </c>
      <c r="H86" s="1">
        <v>45</v>
      </c>
      <c r="I86" s="1" t="s">
        <v>37</v>
      </c>
      <c r="J86" s="1">
        <v>28</v>
      </c>
      <c r="K86" s="1">
        <f t="shared" si="16"/>
        <v>0</v>
      </c>
      <c r="L86" s="1"/>
      <c r="M86" s="1"/>
      <c r="N86" s="1"/>
      <c r="O86" s="1">
        <f t="shared" si="17"/>
        <v>5.6</v>
      </c>
      <c r="P86" s="5">
        <f t="shared" si="22"/>
        <v>41.399999999999991</v>
      </c>
      <c r="Q86" s="5">
        <f t="shared" si="19"/>
        <v>41</v>
      </c>
      <c r="R86" s="5"/>
      <c r="S86" s="1"/>
      <c r="T86" s="1">
        <f t="shared" si="20"/>
        <v>13.928571428571429</v>
      </c>
      <c r="U86" s="1">
        <f t="shared" si="18"/>
        <v>6.6071428571428577</v>
      </c>
      <c r="V86" s="1">
        <v>4.8</v>
      </c>
      <c r="W86" s="1">
        <v>0</v>
      </c>
      <c r="X86" s="1">
        <v>8</v>
      </c>
      <c r="Y86" s="1">
        <v>0.4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 t="s">
        <v>81</v>
      </c>
      <c r="AG86" s="1">
        <f t="shared" si="21"/>
        <v>12.299999999999999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7" t="s">
        <v>131</v>
      </c>
      <c r="B87" s="17" t="s">
        <v>36</v>
      </c>
      <c r="C87" s="17"/>
      <c r="D87" s="17"/>
      <c r="E87" s="17"/>
      <c r="F87" s="17"/>
      <c r="G87" s="18">
        <v>0</v>
      </c>
      <c r="H87" s="17" t="e">
        <v>#N/A</v>
      </c>
      <c r="I87" s="17" t="s">
        <v>37</v>
      </c>
      <c r="J87" s="17"/>
      <c r="K87" s="17">
        <f t="shared" si="16"/>
        <v>0</v>
      </c>
      <c r="L87" s="17"/>
      <c r="M87" s="17"/>
      <c r="N87" s="17"/>
      <c r="O87" s="17">
        <f t="shared" si="17"/>
        <v>0</v>
      </c>
      <c r="P87" s="19"/>
      <c r="Q87" s="5">
        <f t="shared" si="19"/>
        <v>0</v>
      </c>
      <c r="R87" s="19"/>
      <c r="S87" s="17"/>
      <c r="T87" s="1" t="e">
        <f t="shared" si="20"/>
        <v>#DIV/0!</v>
      </c>
      <c r="U87" s="17" t="e">
        <f t="shared" si="18"/>
        <v>#DIV/0!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>
        <v>0</v>
      </c>
      <c r="AF87" s="17" t="s">
        <v>56</v>
      </c>
      <c r="AG87" s="1">
        <f t="shared" si="21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7" t="s">
        <v>132</v>
      </c>
      <c r="B88" s="17" t="s">
        <v>36</v>
      </c>
      <c r="C88" s="17"/>
      <c r="D88" s="17"/>
      <c r="E88" s="17"/>
      <c r="F88" s="17"/>
      <c r="G88" s="18">
        <v>0</v>
      </c>
      <c r="H88" s="17" t="e">
        <v>#N/A</v>
      </c>
      <c r="I88" s="17" t="s">
        <v>37</v>
      </c>
      <c r="J88" s="17"/>
      <c r="K88" s="17">
        <f t="shared" si="16"/>
        <v>0</v>
      </c>
      <c r="L88" s="17"/>
      <c r="M88" s="17"/>
      <c r="N88" s="17"/>
      <c r="O88" s="17">
        <f t="shared" si="17"/>
        <v>0</v>
      </c>
      <c r="P88" s="19"/>
      <c r="Q88" s="5">
        <f t="shared" si="19"/>
        <v>0</v>
      </c>
      <c r="R88" s="19"/>
      <c r="S88" s="17"/>
      <c r="T88" s="1" t="e">
        <f t="shared" si="20"/>
        <v>#DIV/0!</v>
      </c>
      <c r="U88" s="17" t="e">
        <f t="shared" si="18"/>
        <v>#DIV/0!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  <c r="AC88" s="17">
        <v>0</v>
      </c>
      <c r="AD88" s="17">
        <v>0</v>
      </c>
      <c r="AE88" s="17">
        <v>0</v>
      </c>
      <c r="AF88" s="17" t="s">
        <v>56</v>
      </c>
      <c r="AG88" s="1">
        <f t="shared" si="21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7" t="s">
        <v>133</v>
      </c>
      <c r="B89" s="17" t="s">
        <v>36</v>
      </c>
      <c r="C89" s="17"/>
      <c r="D89" s="17"/>
      <c r="E89" s="17"/>
      <c r="F89" s="17"/>
      <c r="G89" s="18">
        <v>0</v>
      </c>
      <c r="H89" s="17" t="e">
        <v>#N/A</v>
      </c>
      <c r="I89" s="17" t="s">
        <v>37</v>
      </c>
      <c r="J89" s="17"/>
      <c r="K89" s="17">
        <f t="shared" si="16"/>
        <v>0</v>
      </c>
      <c r="L89" s="17"/>
      <c r="M89" s="17"/>
      <c r="N89" s="17"/>
      <c r="O89" s="17">
        <f t="shared" si="17"/>
        <v>0</v>
      </c>
      <c r="P89" s="19"/>
      <c r="Q89" s="5">
        <f t="shared" si="19"/>
        <v>0</v>
      </c>
      <c r="R89" s="19"/>
      <c r="S89" s="17"/>
      <c r="T89" s="1" t="e">
        <f t="shared" si="20"/>
        <v>#DIV/0!</v>
      </c>
      <c r="U89" s="17" t="e">
        <f t="shared" si="18"/>
        <v>#DIV/0!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>
        <v>0</v>
      </c>
      <c r="AD89" s="17">
        <v>0</v>
      </c>
      <c r="AE89" s="17">
        <v>0</v>
      </c>
      <c r="AF89" s="17" t="s">
        <v>56</v>
      </c>
      <c r="AG89" s="1">
        <f t="shared" si="21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7" t="s">
        <v>134</v>
      </c>
      <c r="B90" s="17" t="s">
        <v>36</v>
      </c>
      <c r="C90" s="17"/>
      <c r="D90" s="17"/>
      <c r="E90" s="17"/>
      <c r="F90" s="17"/>
      <c r="G90" s="18">
        <v>0</v>
      </c>
      <c r="H90" s="17" t="e">
        <v>#N/A</v>
      </c>
      <c r="I90" s="17" t="s">
        <v>37</v>
      </c>
      <c r="J90" s="17"/>
      <c r="K90" s="17">
        <f t="shared" si="16"/>
        <v>0</v>
      </c>
      <c r="L90" s="17"/>
      <c r="M90" s="17"/>
      <c r="N90" s="17"/>
      <c r="O90" s="17">
        <f t="shared" si="17"/>
        <v>0</v>
      </c>
      <c r="P90" s="19"/>
      <c r="Q90" s="5">
        <f t="shared" si="19"/>
        <v>0</v>
      </c>
      <c r="R90" s="19"/>
      <c r="S90" s="17"/>
      <c r="T90" s="1" t="e">
        <f t="shared" si="20"/>
        <v>#DIV/0!</v>
      </c>
      <c r="U90" s="17" t="e">
        <f t="shared" si="18"/>
        <v>#DIV/0!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B90" s="17">
        <v>0</v>
      </c>
      <c r="AC90" s="17">
        <v>0</v>
      </c>
      <c r="AD90" s="17">
        <v>0</v>
      </c>
      <c r="AE90" s="17">
        <v>0</v>
      </c>
      <c r="AF90" s="17" t="s">
        <v>56</v>
      </c>
      <c r="AG90" s="1">
        <f t="shared" si="21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135</v>
      </c>
      <c r="B91" s="1" t="s">
        <v>36</v>
      </c>
      <c r="C91" s="1">
        <v>27</v>
      </c>
      <c r="D91" s="1">
        <v>8</v>
      </c>
      <c r="E91" s="1">
        <v>14</v>
      </c>
      <c r="F91" s="1">
        <v>21</v>
      </c>
      <c r="G91" s="7">
        <v>0.28000000000000003</v>
      </c>
      <c r="H91" s="1">
        <v>45</v>
      </c>
      <c r="I91" s="1" t="s">
        <v>37</v>
      </c>
      <c r="J91" s="1">
        <v>14</v>
      </c>
      <c r="K91" s="1">
        <f t="shared" si="16"/>
        <v>0</v>
      </c>
      <c r="L91" s="1"/>
      <c r="M91" s="1"/>
      <c r="N91" s="1"/>
      <c r="O91" s="1">
        <f t="shared" si="17"/>
        <v>2.8</v>
      </c>
      <c r="P91" s="5">
        <f t="shared" ref="P91:P94" si="23">14*O91-F91</f>
        <v>18.199999999999996</v>
      </c>
      <c r="Q91" s="5">
        <f t="shared" si="19"/>
        <v>18</v>
      </c>
      <c r="R91" s="5"/>
      <c r="S91" s="1"/>
      <c r="T91" s="1">
        <f t="shared" si="20"/>
        <v>13.928571428571429</v>
      </c>
      <c r="U91" s="1">
        <f t="shared" si="18"/>
        <v>7.5000000000000009</v>
      </c>
      <c r="V91" s="1">
        <v>2.6</v>
      </c>
      <c r="W91" s="1">
        <v>3.2</v>
      </c>
      <c r="X91" s="1">
        <v>2.6</v>
      </c>
      <c r="Y91" s="1">
        <v>3.2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 t="s">
        <v>136</v>
      </c>
      <c r="AG91" s="1">
        <f t="shared" si="21"/>
        <v>5.0400000000000009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137</v>
      </c>
      <c r="B92" s="1" t="s">
        <v>36</v>
      </c>
      <c r="C92" s="1">
        <v>124</v>
      </c>
      <c r="D92" s="1">
        <v>179</v>
      </c>
      <c r="E92" s="1">
        <v>67</v>
      </c>
      <c r="F92" s="1">
        <v>172</v>
      </c>
      <c r="G92" s="7">
        <v>0.28000000000000003</v>
      </c>
      <c r="H92" s="1">
        <v>45</v>
      </c>
      <c r="I92" s="1" t="s">
        <v>37</v>
      </c>
      <c r="J92" s="1">
        <v>69</v>
      </c>
      <c r="K92" s="1">
        <f t="shared" si="16"/>
        <v>-2</v>
      </c>
      <c r="L92" s="1"/>
      <c r="M92" s="1"/>
      <c r="N92" s="1"/>
      <c r="O92" s="1">
        <f t="shared" si="17"/>
        <v>13.4</v>
      </c>
      <c r="P92" s="5">
        <f t="shared" si="23"/>
        <v>15.599999999999994</v>
      </c>
      <c r="Q92" s="5">
        <f t="shared" si="19"/>
        <v>16</v>
      </c>
      <c r="R92" s="5"/>
      <c r="S92" s="1"/>
      <c r="T92" s="1">
        <f t="shared" si="20"/>
        <v>14.029850746268655</v>
      </c>
      <c r="U92" s="1">
        <f t="shared" si="18"/>
        <v>12.835820895522387</v>
      </c>
      <c r="V92" s="1">
        <v>17.2</v>
      </c>
      <c r="W92" s="1">
        <v>15.8</v>
      </c>
      <c r="X92" s="1">
        <v>0.8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 t="s">
        <v>138</v>
      </c>
      <c r="AG92" s="1">
        <f t="shared" si="21"/>
        <v>4.4800000000000004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139</v>
      </c>
      <c r="B93" s="1" t="s">
        <v>36</v>
      </c>
      <c r="C93" s="1">
        <v>97</v>
      </c>
      <c r="D93" s="1">
        <v>26</v>
      </c>
      <c r="E93" s="1">
        <v>25</v>
      </c>
      <c r="F93" s="1">
        <v>96</v>
      </c>
      <c r="G93" s="7">
        <v>0.28000000000000003</v>
      </c>
      <c r="H93" s="1">
        <v>45</v>
      </c>
      <c r="I93" s="1" t="s">
        <v>37</v>
      </c>
      <c r="J93" s="1">
        <v>25</v>
      </c>
      <c r="K93" s="1">
        <f t="shared" si="16"/>
        <v>0</v>
      </c>
      <c r="L93" s="1"/>
      <c r="M93" s="1"/>
      <c r="N93" s="1"/>
      <c r="O93" s="1">
        <f t="shared" si="17"/>
        <v>5</v>
      </c>
      <c r="P93" s="5"/>
      <c r="Q93" s="5">
        <f t="shared" si="19"/>
        <v>0</v>
      </c>
      <c r="R93" s="5"/>
      <c r="S93" s="1"/>
      <c r="T93" s="1">
        <f t="shared" si="20"/>
        <v>19.2</v>
      </c>
      <c r="U93" s="1">
        <f t="shared" si="18"/>
        <v>19.2</v>
      </c>
      <c r="V93" s="1">
        <v>8.6</v>
      </c>
      <c r="W93" s="1">
        <v>10</v>
      </c>
      <c r="X93" s="1">
        <v>2.8</v>
      </c>
      <c r="Y93" s="1">
        <v>9.1999999999999993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22" t="s">
        <v>149</v>
      </c>
      <c r="AG93" s="1">
        <f t="shared" si="21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140</v>
      </c>
      <c r="B94" s="1" t="s">
        <v>36</v>
      </c>
      <c r="C94" s="1">
        <v>59</v>
      </c>
      <c r="D94" s="1">
        <v>1</v>
      </c>
      <c r="E94" s="1">
        <v>22</v>
      </c>
      <c r="F94" s="1">
        <v>36</v>
      </c>
      <c r="G94" s="7">
        <v>0.28000000000000003</v>
      </c>
      <c r="H94" s="1">
        <v>50</v>
      </c>
      <c r="I94" s="1" t="s">
        <v>37</v>
      </c>
      <c r="J94" s="1">
        <v>22</v>
      </c>
      <c r="K94" s="1">
        <f t="shared" si="16"/>
        <v>0</v>
      </c>
      <c r="L94" s="1"/>
      <c r="M94" s="1"/>
      <c r="N94" s="1"/>
      <c r="O94" s="1">
        <f t="shared" si="17"/>
        <v>4.4000000000000004</v>
      </c>
      <c r="P94" s="5">
        <f t="shared" si="23"/>
        <v>25.600000000000009</v>
      </c>
      <c r="Q94" s="5">
        <f t="shared" si="19"/>
        <v>26</v>
      </c>
      <c r="R94" s="5"/>
      <c r="S94" s="1"/>
      <c r="T94" s="1">
        <f t="shared" si="20"/>
        <v>14.09090909090909</v>
      </c>
      <c r="U94" s="1">
        <f t="shared" si="18"/>
        <v>8.1818181818181817</v>
      </c>
      <c r="V94" s="1">
        <v>2.6</v>
      </c>
      <c r="W94" s="1">
        <v>4.4000000000000004</v>
      </c>
      <c r="X94" s="1">
        <v>6</v>
      </c>
      <c r="Y94" s="1">
        <v>6</v>
      </c>
      <c r="Z94" s="1">
        <v>2.2000000000000002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22" t="s">
        <v>151</v>
      </c>
      <c r="AG94" s="1">
        <f t="shared" si="21"/>
        <v>7.2800000000000011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141</v>
      </c>
      <c r="B95" s="1" t="s">
        <v>36</v>
      </c>
      <c r="C95" s="1">
        <v>8</v>
      </c>
      <c r="D95" s="1">
        <v>8</v>
      </c>
      <c r="E95" s="1">
        <v>9</v>
      </c>
      <c r="F95" s="1">
        <v>7</v>
      </c>
      <c r="G95" s="7">
        <v>0.33</v>
      </c>
      <c r="H95" s="1">
        <v>45</v>
      </c>
      <c r="I95" s="1" t="s">
        <v>37</v>
      </c>
      <c r="J95" s="1">
        <v>9</v>
      </c>
      <c r="K95" s="1">
        <f t="shared" si="16"/>
        <v>0</v>
      </c>
      <c r="L95" s="1"/>
      <c r="M95" s="1"/>
      <c r="N95" s="1"/>
      <c r="O95" s="1">
        <f t="shared" si="17"/>
        <v>1.8</v>
      </c>
      <c r="P95" s="5">
        <f>13*O95-F95</f>
        <v>16.400000000000002</v>
      </c>
      <c r="Q95" s="5">
        <f t="shared" si="19"/>
        <v>16</v>
      </c>
      <c r="R95" s="5"/>
      <c r="S95" s="1"/>
      <c r="T95" s="1">
        <f t="shared" si="20"/>
        <v>12.777777777777777</v>
      </c>
      <c r="U95" s="1">
        <f t="shared" si="18"/>
        <v>3.8888888888888888</v>
      </c>
      <c r="V95" s="1">
        <v>1.6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142</v>
      </c>
      <c r="AG95" s="1">
        <f t="shared" si="21"/>
        <v>5.28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21" t="s">
        <v>143</v>
      </c>
      <c r="B96" s="1" t="s">
        <v>36</v>
      </c>
      <c r="C96" s="1">
        <v>5</v>
      </c>
      <c r="D96" s="1">
        <v>30</v>
      </c>
      <c r="E96" s="15">
        <v>14</v>
      </c>
      <c r="F96" s="15">
        <v>21</v>
      </c>
      <c r="G96" s="7">
        <v>0</v>
      </c>
      <c r="H96" s="1" t="e">
        <v>#N/A</v>
      </c>
      <c r="I96" s="1" t="s">
        <v>144</v>
      </c>
      <c r="J96" s="1">
        <v>14</v>
      </c>
      <c r="K96" s="1">
        <f t="shared" si="16"/>
        <v>0</v>
      </c>
      <c r="L96" s="1"/>
      <c r="M96" s="1"/>
      <c r="N96" s="1"/>
      <c r="O96" s="1">
        <f t="shared" si="17"/>
        <v>2.8</v>
      </c>
      <c r="P96" s="5"/>
      <c r="Q96" s="5">
        <f t="shared" si="19"/>
        <v>0</v>
      </c>
      <c r="R96" s="5"/>
      <c r="S96" s="1"/>
      <c r="T96" s="1">
        <f t="shared" si="20"/>
        <v>7.5000000000000009</v>
      </c>
      <c r="U96" s="1">
        <f t="shared" si="18"/>
        <v>7.5000000000000009</v>
      </c>
      <c r="V96" s="1">
        <v>5.8</v>
      </c>
      <c r="W96" s="1">
        <v>2.2000000000000002</v>
      </c>
      <c r="X96" s="1">
        <v>0.6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/>
      <c r="AG96" s="1">
        <f t="shared" si="21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145</v>
      </c>
      <c r="B97" s="1" t="s">
        <v>39</v>
      </c>
      <c r="C97" s="1"/>
      <c r="D97" s="1">
        <v>28.231000000000002</v>
      </c>
      <c r="E97" s="15">
        <v>6.3360000000000003</v>
      </c>
      <c r="F97" s="15">
        <v>18.736000000000001</v>
      </c>
      <c r="G97" s="7">
        <v>0</v>
      </c>
      <c r="H97" s="1" t="e">
        <v>#N/A</v>
      </c>
      <c r="I97" s="1" t="s">
        <v>144</v>
      </c>
      <c r="J97" s="1">
        <v>7.5</v>
      </c>
      <c r="K97" s="1">
        <f t="shared" si="16"/>
        <v>-1.1639999999999997</v>
      </c>
      <c r="L97" s="1"/>
      <c r="M97" s="1"/>
      <c r="N97" s="1"/>
      <c r="O97" s="1">
        <f t="shared" si="17"/>
        <v>1.2672000000000001</v>
      </c>
      <c r="P97" s="5"/>
      <c r="Q97" s="5">
        <f t="shared" si="19"/>
        <v>0</v>
      </c>
      <c r="R97" s="5"/>
      <c r="S97" s="1"/>
      <c r="T97" s="1">
        <f t="shared" si="20"/>
        <v>14.785353535353535</v>
      </c>
      <c r="U97" s="1">
        <f t="shared" si="18"/>
        <v>14.785353535353535</v>
      </c>
      <c r="V97" s="1">
        <v>0</v>
      </c>
      <c r="W97" s="1">
        <v>5.1543999999999999</v>
      </c>
      <c r="X97" s="1">
        <v>3.0251999999999999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/>
      <c r="AG97" s="1">
        <f t="shared" si="21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23" t="s">
        <v>152</v>
      </c>
      <c r="B98" s="23" t="s">
        <v>36</v>
      </c>
      <c r="C98" s="23"/>
      <c r="D98" s="23"/>
      <c r="E98" s="23"/>
      <c r="F98" s="23"/>
      <c r="G98" s="24">
        <v>0.18</v>
      </c>
      <c r="H98" s="23">
        <v>120</v>
      </c>
      <c r="I98" s="23" t="s">
        <v>37</v>
      </c>
      <c r="J98" s="23"/>
      <c r="K98" s="23"/>
      <c r="L98" s="23"/>
      <c r="M98" s="23"/>
      <c r="N98" s="23"/>
      <c r="O98" s="23">
        <f t="shared" si="17"/>
        <v>0</v>
      </c>
      <c r="P98" s="25"/>
      <c r="Q98" s="5">
        <f>R98</f>
        <v>50</v>
      </c>
      <c r="R98" s="25">
        <v>50</v>
      </c>
      <c r="S98" s="23">
        <v>1001063237229</v>
      </c>
      <c r="T98" s="1" t="e">
        <f t="shared" si="20"/>
        <v>#DIV/0!</v>
      </c>
      <c r="U98" s="23" t="e">
        <f t="shared" ref="U98:U100" si="24">F98/O98</f>
        <v>#DIV/0!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 t="s">
        <v>81</v>
      </c>
      <c r="AG98" s="1">
        <f t="shared" si="21"/>
        <v>9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7" t="s">
        <v>153</v>
      </c>
      <c r="B99" s="17" t="s">
        <v>39</v>
      </c>
      <c r="C99" s="17"/>
      <c r="D99" s="17"/>
      <c r="E99" s="17"/>
      <c r="F99" s="17"/>
      <c r="G99" s="18">
        <v>0</v>
      </c>
      <c r="H99" s="17">
        <v>120</v>
      </c>
      <c r="I99" s="17" t="s">
        <v>37</v>
      </c>
      <c r="J99" s="17"/>
      <c r="K99" s="17"/>
      <c r="L99" s="17"/>
      <c r="M99" s="17"/>
      <c r="N99" s="17"/>
      <c r="O99" s="17">
        <f t="shared" si="17"/>
        <v>0</v>
      </c>
      <c r="P99" s="19"/>
      <c r="Q99" s="19">
        <f t="shared" si="19"/>
        <v>0</v>
      </c>
      <c r="R99" s="19"/>
      <c r="S99" s="17">
        <v>1001063237150</v>
      </c>
      <c r="T99" s="17" t="e">
        <f t="shared" si="20"/>
        <v>#DIV/0!</v>
      </c>
      <c r="U99" s="17" t="e">
        <f t="shared" si="24"/>
        <v>#DIV/0!</v>
      </c>
      <c r="V99" s="17">
        <v>0</v>
      </c>
      <c r="W99" s="17">
        <v>0</v>
      </c>
      <c r="X99" s="17">
        <v>0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 t="s">
        <v>56</v>
      </c>
      <c r="AG99" s="1">
        <f t="shared" si="21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23" t="s">
        <v>154</v>
      </c>
      <c r="B100" s="23" t="s">
        <v>36</v>
      </c>
      <c r="C100" s="23"/>
      <c r="D100" s="23"/>
      <c r="E100" s="23"/>
      <c r="F100" s="23"/>
      <c r="G100" s="24">
        <v>0.3</v>
      </c>
      <c r="H100" s="23" t="e">
        <v>#N/A</v>
      </c>
      <c r="I100" s="23" t="s">
        <v>37</v>
      </c>
      <c r="J100" s="23"/>
      <c r="K100" s="23"/>
      <c r="L100" s="23"/>
      <c r="M100" s="23"/>
      <c r="N100" s="23"/>
      <c r="O100" s="23">
        <f t="shared" si="17"/>
        <v>0</v>
      </c>
      <c r="P100" s="25"/>
      <c r="Q100" s="5">
        <f>R100</f>
        <v>100</v>
      </c>
      <c r="R100" s="25">
        <v>100</v>
      </c>
      <c r="S100" s="23">
        <v>1001022467276</v>
      </c>
      <c r="T100" s="1" t="e">
        <f t="shared" si="20"/>
        <v>#DIV/0!</v>
      </c>
      <c r="U100" s="23" t="e">
        <f t="shared" si="24"/>
        <v>#DIV/0!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 t="s">
        <v>81</v>
      </c>
      <c r="AG100" s="1">
        <f t="shared" si="21"/>
        <v>30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G97" xr:uid="{A66D195F-E9CB-4608-B34E-68131378EFA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2025-05-27T12:57:59Z</dcterms:created>
  <dcterms:modified xsi:type="dcterms:W3CDTF">2025-05-28T08:45:20Z</dcterms:modified>
</cp:coreProperties>
</file>