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ПОКОМ КИ Новороссийск\"/>
    </mc:Choice>
  </mc:AlternateContent>
  <xr:revisionPtr revIDLastSave="0" documentId="13_ncr:1_{BC5B1455-432E-4E1C-82FF-C6B93694D3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91029"/>
</workbook>
</file>

<file path=xl/calcChain.xml><?xml version="1.0" encoding="utf-8"?>
<calcChain xmlns="http://schemas.openxmlformats.org/spreadsheetml/2006/main">
  <c r="AF83" i="1" l="1"/>
  <c r="AF45" i="1"/>
  <c r="AF36" i="1"/>
  <c r="AF25" i="1"/>
  <c r="F39" i="1"/>
  <c r="E39" i="1"/>
  <c r="K39" i="1" s="1"/>
  <c r="F19" i="1"/>
  <c r="E19" i="1"/>
  <c r="O19" i="1" s="1"/>
  <c r="F62" i="1"/>
  <c r="E62" i="1"/>
  <c r="O62" i="1" s="1"/>
  <c r="P62" i="1" s="1"/>
  <c r="F46" i="1"/>
  <c r="E46" i="1"/>
  <c r="O46" i="1" s="1"/>
  <c r="P46" i="1" s="1"/>
  <c r="F41" i="1"/>
  <c r="E41" i="1"/>
  <c r="K41" i="1" s="1"/>
  <c r="O83" i="1"/>
  <c r="T83" i="1" s="1"/>
  <c r="K83" i="1"/>
  <c r="O7" i="1"/>
  <c r="O8" i="1"/>
  <c r="O9" i="1"/>
  <c r="P9" i="1" s="1"/>
  <c r="O10" i="1"/>
  <c r="O11" i="1"/>
  <c r="S11" i="1" s="1"/>
  <c r="O12" i="1"/>
  <c r="P12" i="1" s="1"/>
  <c r="AF12" i="1" s="1"/>
  <c r="O13" i="1"/>
  <c r="P13" i="1" s="1"/>
  <c r="AF13" i="1" s="1"/>
  <c r="O14" i="1"/>
  <c r="T14" i="1" s="1"/>
  <c r="O15" i="1"/>
  <c r="S15" i="1" s="1"/>
  <c r="O16" i="1"/>
  <c r="P16" i="1" s="1"/>
  <c r="AF16" i="1" s="1"/>
  <c r="O17" i="1"/>
  <c r="AF17" i="1" s="1"/>
  <c r="O18" i="1"/>
  <c r="T18" i="1" s="1"/>
  <c r="O20" i="1"/>
  <c r="P20" i="1" s="1"/>
  <c r="AF20" i="1" s="1"/>
  <c r="O21" i="1"/>
  <c r="AF21" i="1" s="1"/>
  <c r="O22" i="1"/>
  <c r="P22" i="1" s="1"/>
  <c r="AF22" i="1" s="1"/>
  <c r="O23" i="1"/>
  <c r="O24" i="1"/>
  <c r="O25" i="1"/>
  <c r="O26" i="1"/>
  <c r="O27" i="1"/>
  <c r="AF27" i="1" s="1"/>
  <c r="O28" i="1"/>
  <c r="P28" i="1" s="1"/>
  <c r="AF28" i="1" s="1"/>
  <c r="O29" i="1"/>
  <c r="P29" i="1" s="1"/>
  <c r="O30" i="1"/>
  <c r="O31" i="1"/>
  <c r="P31" i="1" s="1"/>
  <c r="AF31" i="1" s="1"/>
  <c r="O32" i="1"/>
  <c r="P32" i="1" s="1"/>
  <c r="AF32" i="1" s="1"/>
  <c r="O33" i="1"/>
  <c r="O34" i="1"/>
  <c r="P34" i="1" s="1"/>
  <c r="AF34" i="1" s="1"/>
  <c r="O35" i="1"/>
  <c r="P35" i="1" s="1"/>
  <c r="AF35" i="1" s="1"/>
  <c r="O36" i="1"/>
  <c r="O37" i="1"/>
  <c r="P37" i="1" s="1"/>
  <c r="AF37" i="1" s="1"/>
  <c r="O38" i="1"/>
  <c r="T38" i="1" s="1"/>
  <c r="O40" i="1"/>
  <c r="T40" i="1" s="1"/>
  <c r="O42" i="1"/>
  <c r="O43" i="1"/>
  <c r="O44" i="1"/>
  <c r="T44" i="1" s="1"/>
  <c r="O45" i="1"/>
  <c r="O47" i="1"/>
  <c r="AF47" i="1" s="1"/>
  <c r="O48" i="1"/>
  <c r="T48" i="1" s="1"/>
  <c r="O49" i="1"/>
  <c r="O50" i="1"/>
  <c r="O51" i="1"/>
  <c r="P51" i="1" s="1"/>
  <c r="AF51" i="1" s="1"/>
  <c r="O52" i="1"/>
  <c r="AF52" i="1" s="1"/>
  <c r="O53" i="1"/>
  <c r="O54" i="1"/>
  <c r="AF54" i="1" s="1"/>
  <c r="O55" i="1"/>
  <c r="P55" i="1" s="1"/>
  <c r="AF55" i="1" s="1"/>
  <c r="O56" i="1"/>
  <c r="P56" i="1" s="1"/>
  <c r="AF56" i="1" s="1"/>
  <c r="O57" i="1"/>
  <c r="P57" i="1" s="1"/>
  <c r="AF57" i="1" s="1"/>
  <c r="O58" i="1"/>
  <c r="P58" i="1" s="1"/>
  <c r="AF58" i="1" s="1"/>
  <c r="O59" i="1"/>
  <c r="P59" i="1" s="1"/>
  <c r="AF59" i="1" s="1"/>
  <c r="O60" i="1"/>
  <c r="T60" i="1" s="1"/>
  <c r="O61" i="1"/>
  <c r="P61" i="1" s="1"/>
  <c r="AF61" i="1" s="1"/>
  <c r="O63" i="1"/>
  <c r="S63" i="1" s="1"/>
  <c r="O64" i="1"/>
  <c r="O65" i="1"/>
  <c r="P65" i="1" s="1"/>
  <c r="AF65" i="1" s="1"/>
  <c r="O66" i="1"/>
  <c r="P66" i="1" s="1"/>
  <c r="AF66" i="1" s="1"/>
  <c r="O67" i="1"/>
  <c r="O68" i="1"/>
  <c r="P68" i="1" s="1"/>
  <c r="AF68" i="1" s="1"/>
  <c r="O69" i="1"/>
  <c r="P69" i="1" s="1"/>
  <c r="AF69" i="1" s="1"/>
  <c r="O70" i="1"/>
  <c r="O71" i="1"/>
  <c r="O72" i="1"/>
  <c r="P72" i="1" s="1"/>
  <c r="AF72" i="1" s="1"/>
  <c r="O73" i="1"/>
  <c r="P73" i="1" s="1"/>
  <c r="AF73" i="1" s="1"/>
  <c r="O74" i="1"/>
  <c r="O75" i="1"/>
  <c r="P75" i="1" s="1"/>
  <c r="AF75" i="1" s="1"/>
  <c r="O76" i="1"/>
  <c r="O77" i="1"/>
  <c r="P77" i="1" s="1"/>
  <c r="AF77" i="1" s="1"/>
  <c r="O78" i="1"/>
  <c r="T78" i="1" s="1"/>
  <c r="O79" i="1"/>
  <c r="AF79" i="1" s="1"/>
  <c r="O80" i="1"/>
  <c r="P80" i="1" s="1"/>
  <c r="AF80" i="1" s="1"/>
  <c r="O81" i="1"/>
  <c r="P81" i="1" s="1"/>
  <c r="AF81" i="1" s="1"/>
  <c r="O82" i="1"/>
  <c r="P82" i="1" s="1"/>
  <c r="AF82" i="1" s="1"/>
  <c r="O84" i="1"/>
  <c r="O85" i="1"/>
  <c r="O86" i="1"/>
  <c r="P86" i="1" s="1"/>
  <c r="AF86" i="1" s="1"/>
  <c r="O87" i="1"/>
  <c r="O88" i="1"/>
  <c r="T88" i="1" s="1"/>
  <c r="O89" i="1"/>
  <c r="O92" i="1"/>
  <c r="S92" i="1" s="1"/>
  <c r="O93" i="1"/>
  <c r="S93" i="1" s="1"/>
  <c r="O94" i="1"/>
  <c r="S94" i="1" s="1"/>
  <c r="O95" i="1"/>
  <c r="S95" i="1" s="1"/>
  <c r="O96" i="1"/>
  <c r="S96" i="1" s="1"/>
  <c r="O90" i="1"/>
  <c r="O91" i="1"/>
  <c r="O6" i="1"/>
  <c r="T6" i="1" s="1"/>
  <c r="K91" i="1"/>
  <c r="K90" i="1"/>
  <c r="K96" i="1"/>
  <c r="K95" i="1"/>
  <c r="K94" i="1"/>
  <c r="K93" i="1"/>
  <c r="K92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33" i="1" l="1"/>
  <c r="AF33" i="1" s="1"/>
  <c r="P78" i="1"/>
  <c r="P19" i="1"/>
  <c r="AF19" i="1" s="1"/>
  <c r="P76" i="1"/>
  <c r="AF76" i="1" s="1"/>
  <c r="AF46" i="1"/>
  <c r="O39" i="1"/>
  <c r="P39" i="1" s="1"/>
  <c r="AF39" i="1" s="1"/>
  <c r="P24" i="1"/>
  <c r="AF24" i="1" s="1"/>
  <c r="P44" i="1"/>
  <c r="AF44" i="1" s="1"/>
  <c r="P48" i="1"/>
  <c r="AF48" i="1" s="1"/>
  <c r="AF62" i="1"/>
  <c r="P6" i="1"/>
  <c r="AF6" i="1" s="1"/>
  <c r="S31" i="1"/>
  <c r="P10" i="1"/>
  <c r="AF10" i="1" s="1"/>
  <c r="S73" i="1"/>
  <c r="S52" i="1"/>
  <c r="P53" i="1"/>
  <c r="AF53" i="1" s="1"/>
  <c r="P74" i="1"/>
  <c r="AF74" i="1" s="1"/>
  <c r="S28" i="1"/>
  <c r="P14" i="1"/>
  <c r="AF14" i="1" s="1"/>
  <c r="S69" i="1"/>
  <c r="AF78" i="1"/>
  <c r="P18" i="1"/>
  <c r="AF18" i="1" s="1"/>
  <c r="P38" i="1"/>
  <c r="AF38" i="1" s="1"/>
  <c r="P40" i="1"/>
  <c r="AF40" i="1" s="1"/>
  <c r="P60" i="1"/>
  <c r="AF60" i="1" s="1"/>
  <c r="S86" i="1"/>
  <c r="S85" i="1"/>
  <c r="S21" i="1"/>
  <c r="P42" i="1"/>
  <c r="AF42" i="1" s="1"/>
  <c r="S20" i="1"/>
  <c r="P23" i="1"/>
  <c r="AF23" i="1" s="1"/>
  <c r="P43" i="1"/>
  <c r="AF43" i="1" s="1"/>
  <c r="P64" i="1"/>
  <c r="AF64" i="1" s="1"/>
  <c r="AF84" i="1"/>
  <c r="S19" i="1"/>
  <c r="AF85" i="1"/>
  <c r="S81" i="1"/>
  <c r="S17" i="1"/>
  <c r="S80" i="1"/>
  <c r="S59" i="1"/>
  <c r="S37" i="1"/>
  <c r="S16" i="1"/>
  <c r="P26" i="1"/>
  <c r="AF26" i="1" s="1"/>
  <c r="AF67" i="1"/>
  <c r="AF87" i="1"/>
  <c r="S79" i="1"/>
  <c r="S58" i="1"/>
  <c r="P88" i="1"/>
  <c r="AF88" i="1" s="1"/>
  <c r="P89" i="1"/>
  <c r="AF89" i="1" s="1"/>
  <c r="P7" i="1"/>
  <c r="AF7" i="1" s="1"/>
  <c r="AF29" i="1"/>
  <c r="P49" i="1"/>
  <c r="AF49" i="1" s="1"/>
  <c r="P70" i="1"/>
  <c r="AF70" i="1" s="1"/>
  <c r="AF90" i="1"/>
  <c r="S57" i="1"/>
  <c r="S35" i="1"/>
  <c r="P8" i="1"/>
  <c r="AF8" i="1" s="1"/>
  <c r="P30" i="1"/>
  <c r="AF30" i="1" s="1"/>
  <c r="P50" i="1"/>
  <c r="AF50" i="1" s="1"/>
  <c r="AF71" i="1"/>
  <c r="AF91" i="1"/>
  <c r="S9" i="1"/>
  <c r="S72" i="1"/>
  <c r="S51" i="1"/>
  <c r="S27" i="1"/>
  <c r="S68" i="1"/>
  <c r="S47" i="1"/>
  <c r="S25" i="1"/>
  <c r="S45" i="1"/>
  <c r="S24" i="1"/>
  <c r="S66" i="1"/>
  <c r="S65" i="1"/>
  <c r="S82" i="1"/>
  <c r="S61" i="1"/>
  <c r="S39" i="1"/>
  <c r="S36" i="1"/>
  <c r="AF9" i="1"/>
  <c r="S77" i="1"/>
  <c r="S56" i="1"/>
  <c r="S34" i="1"/>
  <c r="S13" i="1"/>
  <c r="S55" i="1"/>
  <c r="S12" i="1"/>
  <c r="S75" i="1"/>
  <c r="S54" i="1"/>
  <c r="S32" i="1"/>
  <c r="F5" i="1"/>
  <c r="K62" i="1"/>
  <c r="K19" i="1"/>
  <c r="S46" i="1"/>
  <c r="K46" i="1"/>
  <c r="S62" i="1"/>
  <c r="E5" i="1"/>
  <c r="O41" i="1"/>
  <c r="S83" i="1"/>
  <c r="S6" i="1"/>
  <c r="T84" i="1"/>
  <c r="T81" i="1"/>
  <c r="T64" i="1"/>
  <c r="T58" i="1"/>
  <c r="T24" i="1"/>
  <c r="T61" i="1"/>
  <c r="T86" i="1"/>
  <c r="T63" i="1"/>
  <c r="T36" i="1"/>
  <c r="T34" i="1"/>
  <c r="T33" i="1"/>
  <c r="T28" i="1"/>
  <c r="T80" i="1"/>
  <c r="T56" i="1"/>
  <c r="T54" i="1"/>
  <c r="T26" i="1"/>
  <c r="T53" i="1"/>
  <c r="T90" i="1"/>
  <c r="T76" i="1"/>
  <c r="T23" i="1"/>
  <c r="T74" i="1"/>
  <c r="T46" i="1"/>
  <c r="T96" i="1"/>
  <c r="T73" i="1"/>
  <c r="T16" i="1"/>
  <c r="T95" i="1"/>
  <c r="T68" i="1"/>
  <c r="T43" i="1"/>
  <c r="T13" i="1"/>
  <c r="T8" i="1"/>
  <c r="T66" i="1"/>
  <c r="T85" i="1"/>
  <c r="T75" i="1"/>
  <c r="T65" i="1"/>
  <c r="T55" i="1"/>
  <c r="T45" i="1"/>
  <c r="T35" i="1"/>
  <c r="T25" i="1"/>
  <c r="T15" i="1"/>
  <c r="T94" i="1"/>
  <c r="T82" i="1"/>
  <c r="T72" i="1"/>
  <c r="T62" i="1"/>
  <c r="T52" i="1"/>
  <c r="T42" i="1"/>
  <c r="T32" i="1"/>
  <c r="T22" i="1"/>
  <c r="T12" i="1"/>
  <c r="S22" i="1"/>
  <c r="T93" i="1"/>
  <c r="T71" i="1"/>
  <c r="T51" i="1"/>
  <c r="T31" i="1"/>
  <c r="T21" i="1"/>
  <c r="T11" i="1"/>
  <c r="T92" i="1"/>
  <c r="T70" i="1"/>
  <c r="T50" i="1"/>
  <c r="T30" i="1"/>
  <c r="T20" i="1"/>
  <c r="T10" i="1"/>
  <c r="T89" i="1"/>
  <c r="T79" i="1"/>
  <c r="T69" i="1"/>
  <c r="T59" i="1"/>
  <c r="T49" i="1"/>
  <c r="T39" i="1"/>
  <c r="T29" i="1"/>
  <c r="T19" i="1"/>
  <c r="T9" i="1"/>
  <c r="T91" i="1"/>
  <c r="T87" i="1"/>
  <c r="T77" i="1"/>
  <c r="T67" i="1"/>
  <c r="T57" i="1"/>
  <c r="T47" i="1"/>
  <c r="T37" i="1"/>
  <c r="T27" i="1"/>
  <c r="T17" i="1"/>
  <c r="T7" i="1"/>
  <c r="S76" i="1" l="1"/>
  <c r="S33" i="1"/>
  <c r="S44" i="1"/>
  <c r="S78" i="1"/>
  <c r="S48" i="1"/>
  <c r="S89" i="1"/>
  <c r="S7" i="1"/>
  <c r="K5" i="1"/>
  <c r="S70" i="1"/>
  <c r="S8" i="1"/>
  <c r="S18" i="1"/>
  <c r="S29" i="1"/>
  <c r="S64" i="1"/>
  <c r="S38" i="1"/>
  <c r="S43" i="1"/>
  <c r="S23" i="1"/>
  <c r="S42" i="1"/>
  <c r="S50" i="1"/>
  <c r="S71" i="1"/>
  <c r="S87" i="1"/>
  <c r="S67" i="1"/>
  <c r="S30" i="1"/>
  <c r="P41" i="1"/>
  <c r="S91" i="1"/>
  <c r="S10" i="1"/>
  <c r="S88" i="1"/>
  <c r="S26" i="1"/>
  <c r="S53" i="1"/>
  <c r="S14" i="1"/>
  <c r="S40" i="1"/>
  <c r="S74" i="1"/>
  <c r="S60" i="1"/>
  <c r="S84" i="1"/>
  <c r="S49" i="1"/>
  <c r="S90" i="1"/>
  <c r="O5" i="1"/>
  <c r="T41" i="1"/>
  <c r="AF41" i="1" l="1"/>
  <c r="AF5" i="1" s="1"/>
  <c r="P5" i="1"/>
  <c r="S41" i="1"/>
</calcChain>
</file>

<file path=xl/sharedStrings.xml><?xml version="1.0" encoding="utf-8"?>
<sst xmlns="http://schemas.openxmlformats.org/spreadsheetml/2006/main" count="356" uniqueCount="143">
  <si>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</si>
  <si>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</si>
  <si>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</si>
  <si>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</si>
  <si>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</si>
  <si>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</si>
  <si>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</si>
  <si>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</si>
  <si>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</si>
  <si>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</si>
  <si>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</si>
  <si>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</si>
  <si>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</si>
  <si>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</si>
  <si>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</si>
  <si>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</si>
  <si>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</si>
  <si>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</si>
  <si>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</si>
  <si>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</si>
  <si>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</si>
  <si>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</si>
  <si>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</si>
  <si>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</si>
  <si>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</si>
  <si>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</si>
  <si>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</si>
  <si>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</si>
  <si>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</si>
  <si>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</si>
  <si>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</si>
  <si>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</si>
  <si>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</si>
  <si>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</si>
  <si>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</si>
  <si>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</si>
  <si>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</si>
  <si>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</si>
  <si>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</si>
  <si>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</si>
  <si>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</si>
  <si>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</si>
  <si>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</si>
  <si>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</si>
  <si>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</si>
  <si>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</si>
  <si>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</si>
  <si>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</si>
  <si>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</si>
  <si>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</si>
  <si>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</si>
  <si>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</si>
  <si>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</si>
  <si>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</si>
  <si>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</si>
  <si>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</si>
  <si>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</si>
  <si>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</si>
  <si>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</si>
  <si>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</si>
  <si>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</si>
  <si>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</si>
  <si>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>нужно увеличить продажи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</si>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</sst>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19553.614000000001</v>
      </c>
      <c r="F5" s="4">
        <f>SUM(F6:F494)</f>
        <v>5287.1350000000002</v>
      </c>
      <c r="G5" s="7"/>
      <c r="H5" s="1"/>
      <c r="I5" s="1"/>
      <c r="J5" s="4">
        <f>SUM(J6:J494)</f>
        <v>22667.586000000003</v>
      </c>
      <c r="K5" s="4">
        <f>SUM(K6:K494)</f>
        <v>-3113.9720000000007</v>
      </c>
      <c r="L5" s="4">
        <f>SUM(L6:L494)</f>
        <v>0</v>
      </c>
      <c r="M5" s="4">
        <f>SUM(M6:M494)</f>
        <v>0</v>
      </c>
      <c r="N5" s="4">
        <f>SUM(N6:N494)</f>
        <v>25598.145800000002</v>
      </c>
      <c r="O5" s="4">
        <f>SUM(O6:O494)</f>
        <v>3910.7228</v>
      </c>
      <c r="P5" s="4">
        <f>SUM(P6:P494)</f>
        <v>19149.766800000005</v>
      </c>
      <c r="Q5" s="4">
        <f>SUM(Q6:Q494)</f>
        <v>0</v>
      </c>
      <c r="R5" s="1"/>
      <c r="S5" s="1"/>
      <c r="T5" s="1"/>
      <c r="U5" s="4">
        <f>SUM(U6:U494)</f>
        <v>3756.7597999999989</v>
      </c>
      <c r="V5" s="4">
        <f>SUM(V6:V494)</f>
        <v>3255.4243999999976</v>
      </c>
      <c r="W5" s="4">
        <f>SUM(W6:W494)</f>
        <v>3170.2291999999989</v>
      </c>
      <c r="X5" s="4">
        <f>SUM(X6:X494)</f>
        <v>3008.6004000000007</v>
      </c>
      <c r="Y5" s="4">
        <f>SUM(Y6:Y494)</f>
        <v>2815.5691999999999</v>
      </c>
      <c r="Z5" s="4">
        <f>SUM(Z6:Z494)</f>
        <v>2829.0208000000016</v>
      </c>
      <c r="AA5" s="4">
        <f>SUM(AA6:AA494)</f>
        <v>2381.4140000000007</v>
      </c>
      <c r="AB5" s="4">
        <f>SUM(AB6:AB494)</f>
        <v>2111.0890000000004</v>
      </c>
      <c r="AC5" s="4">
        <f>SUM(AC6:AC494)</f>
        <v>2123.4318000000003</v>
      </c>
      <c r="AD5" s="4">
        <f>SUM(AD6:AD494)</f>
        <v>1901.5273999999995</v>
      </c>
      <c r="AE5" s="1"/>
      <c r="AF5" s="4">
        <f>SUM(AF6:AF494)</f>
        <v>11952.274520000003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258.721</v>
      </c>
      <c r="D6" s="1">
        <v>291.548</v>
      </c>
      <c r="E6" s="1">
        <v>256.06299999999999</v>
      </c>
      <c r="F6" s="1">
        <v>229.21</v>
      </c>
      <c r="G6" s="7">
        <v>1</v>
      </c>
      <c r="H6" s="1">
        <v>50</v>
      </c>
      <c r="I6" s="1" t="s">
        <v>37</v>
      </c>
      <c r="J6" s="1">
        <v>280.13499999999999</v>
      </c>
      <c r="K6" s="1">
        <f t="shared" ref="K6:K37" si="0">E6-J6</f>
        <v>-24.072000000000003</v>
      </c>
      <c r="L6" s="1"/>
      <c r="M6" s="1"/>
      <c r="N6" s="1">
        <v>50</v>
      </c>
      <c r="O6" s="1">
        <f>E6/5</f>
        <v>51.212599999999995</v>
      </c>
      <c r="P6" s="5">
        <f>13*O6-N6-F6</f>
        <v>386.55379999999991</v>
      </c>
      <c r="Q6" s="5"/>
      <c r="R6" s="1"/>
      <c r="S6" s="1">
        <f>(F6+N6+P6)/O6</f>
        <v>13</v>
      </c>
      <c r="T6" s="1">
        <f>(F6+N6)/O6</f>
        <v>5.4519786146378051</v>
      </c>
      <c r="U6" s="1">
        <v>38.659599999999998</v>
      </c>
      <c r="V6" s="1">
        <v>42.059600000000003</v>
      </c>
      <c r="W6" s="1">
        <v>33.5732</v>
      </c>
      <c r="X6" s="1">
        <v>19.592600000000001</v>
      </c>
      <c r="Y6" s="1">
        <v>26.153400000000001</v>
      </c>
      <c r="Z6" s="1">
        <v>29.9786</v>
      </c>
      <c r="AA6" s="1">
        <v>17.252199999999998</v>
      </c>
      <c r="AB6" s="1">
        <v>27.681000000000001</v>
      </c>
      <c r="AC6" s="1">
        <v>16.6112</v>
      </c>
      <c r="AD6" s="1">
        <v>38.078800000000001</v>
      </c>
      <c r="AE6" s="1"/>
      <c r="AF6" s="1">
        <f>G6*P6</f>
        <v>386.55379999999991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158.28200000000001</v>
      </c>
      <c r="D7" s="1">
        <v>18.981000000000002</v>
      </c>
      <c r="E7" s="1">
        <v>91.418999999999997</v>
      </c>
      <c r="F7" s="1">
        <v>60.042999999999999</v>
      </c>
      <c r="G7" s="7">
        <v>1</v>
      </c>
      <c r="H7" s="1">
        <v>45</v>
      </c>
      <c r="I7" s="1" t="s">
        <v>37</v>
      </c>
      <c r="J7" s="1">
        <v>95.5</v>
      </c>
      <c r="K7" s="1">
        <f t="shared" si="0"/>
        <v>-4.0810000000000031</v>
      </c>
      <c r="L7" s="1"/>
      <c r="M7" s="1"/>
      <c r="N7" s="1">
        <v>123.8356</v>
      </c>
      <c r="O7" s="1">
        <f t="shared" ref="O7:O70" si="1">E7/5</f>
        <v>18.283799999999999</v>
      </c>
      <c r="P7" s="5">
        <f t="shared" ref="P7:P10" si="2">13*O7-N7-F7</f>
        <v>53.810799999999979</v>
      </c>
      <c r="Q7" s="5"/>
      <c r="R7" s="1"/>
      <c r="S7" s="1">
        <f t="shared" ref="S7:S70" si="3">(F7+N7+P7)/O7</f>
        <v>13</v>
      </c>
      <c r="T7" s="1">
        <f t="shared" ref="T7:T70" si="4">(F7+N7)/O7</f>
        <v>10.056913770660367</v>
      </c>
      <c r="U7" s="1">
        <v>18.2134</v>
      </c>
      <c r="V7" s="1">
        <v>4.8478000000000003</v>
      </c>
      <c r="W7" s="1">
        <v>15.636799999999999</v>
      </c>
      <c r="X7" s="1">
        <v>18.6494</v>
      </c>
      <c r="Y7" s="1">
        <v>12.011799999999999</v>
      </c>
      <c r="Z7" s="1">
        <v>14.834199999999999</v>
      </c>
      <c r="AA7" s="1">
        <v>8.7973999999999997</v>
      </c>
      <c r="AB7" s="1">
        <v>9.4524000000000008</v>
      </c>
      <c r="AC7" s="1">
        <v>10.194800000000001</v>
      </c>
      <c r="AD7" s="1">
        <v>4.3235999999999999</v>
      </c>
      <c r="AE7" s="1"/>
      <c r="AF7" s="1">
        <f>G7*P7</f>
        <v>53.810799999999979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71.858999999999995</v>
      </c>
      <c r="D8" s="1">
        <v>121.254</v>
      </c>
      <c r="E8" s="1">
        <v>83.284000000000006</v>
      </c>
      <c r="F8" s="1">
        <v>89.094999999999999</v>
      </c>
      <c r="G8" s="7">
        <v>1</v>
      </c>
      <c r="H8" s="1">
        <v>45</v>
      </c>
      <c r="I8" s="1" t="s">
        <v>37</v>
      </c>
      <c r="J8" s="1">
        <v>88.9</v>
      </c>
      <c r="K8" s="1">
        <f t="shared" si="0"/>
        <v>-5.6159999999999997</v>
      </c>
      <c r="L8" s="1"/>
      <c r="M8" s="1"/>
      <c r="N8" s="1">
        <v>51.085400000000021</v>
      </c>
      <c r="O8" s="1">
        <f t="shared" si="1"/>
        <v>16.6568</v>
      </c>
      <c r="P8" s="5">
        <f t="shared" si="2"/>
        <v>76.357999999999976</v>
      </c>
      <c r="Q8" s="5"/>
      <c r="R8" s="1"/>
      <c r="S8" s="1">
        <f t="shared" si="3"/>
        <v>13</v>
      </c>
      <c r="T8" s="1">
        <f t="shared" si="4"/>
        <v>8.4158061572450897</v>
      </c>
      <c r="U8" s="1">
        <v>15.034599999999999</v>
      </c>
      <c r="V8" s="1">
        <v>14.4206</v>
      </c>
      <c r="W8" s="1">
        <v>14.4094</v>
      </c>
      <c r="X8" s="1">
        <v>12.667</v>
      </c>
      <c r="Y8" s="1">
        <v>11.263400000000001</v>
      </c>
      <c r="Z8" s="1">
        <v>17.2134</v>
      </c>
      <c r="AA8" s="1">
        <v>8.7035999999999998</v>
      </c>
      <c r="AB8" s="1">
        <v>8.0654000000000003</v>
      </c>
      <c r="AC8" s="1">
        <v>12.1106</v>
      </c>
      <c r="AD8" s="1">
        <v>7.0609999999999999</v>
      </c>
      <c r="AE8" s="1"/>
      <c r="AF8" s="1">
        <f>G8*P8</f>
        <v>76.357999999999976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401.09199999999998</v>
      </c>
      <c r="D9" s="1">
        <v>104</v>
      </c>
      <c r="E9" s="1">
        <v>402.73</v>
      </c>
      <c r="F9" s="1">
        <v>80.361999999999995</v>
      </c>
      <c r="G9" s="7">
        <v>0.4</v>
      </c>
      <c r="H9" s="1">
        <v>50</v>
      </c>
      <c r="I9" s="1" t="s">
        <v>37</v>
      </c>
      <c r="J9" s="1">
        <v>406</v>
      </c>
      <c r="K9" s="1">
        <f t="shared" si="0"/>
        <v>-3.2699999999999818</v>
      </c>
      <c r="L9" s="1"/>
      <c r="M9" s="1"/>
      <c r="N9" s="1">
        <v>504.85719999999998</v>
      </c>
      <c r="O9" s="1">
        <f t="shared" si="1"/>
        <v>80.546000000000006</v>
      </c>
      <c r="P9" s="5">
        <f t="shared" si="2"/>
        <v>461.8788000000003</v>
      </c>
      <c r="Q9" s="5"/>
      <c r="R9" s="1"/>
      <c r="S9" s="1">
        <f t="shared" si="3"/>
        <v>13.000000000000004</v>
      </c>
      <c r="T9" s="1">
        <f t="shared" si="4"/>
        <v>7.2656519256077265</v>
      </c>
      <c r="U9" s="1">
        <v>66.567800000000005</v>
      </c>
      <c r="V9" s="1">
        <v>59.8</v>
      </c>
      <c r="W9" s="1">
        <v>52.2</v>
      </c>
      <c r="X9" s="1">
        <v>45.8</v>
      </c>
      <c r="Y9" s="1">
        <v>47.27</v>
      </c>
      <c r="Z9" s="1">
        <v>56.805399999999999</v>
      </c>
      <c r="AA9" s="1">
        <v>47.869599999999998</v>
      </c>
      <c r="AB9" s="1">
        <v>46.4</v>
      </c>
      <c r="AC9" s="1">
        <v>37.7468</v>
      </c>
      <c r="AD9" s="1">
        <v>63.4</v>
      </c>
      <c r="AE9" s="1"/>
      <c r="AF9" s="1">
        <f>G9*P9</f>
        <v>184.75152000000014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205</v>
      </c>
      <c r="D10" s="1">
        <v>255</v>
      </c>
      <c r="E10" s="1">
        <v>453</v>
      </c>
      <c r="F10" s="1">
        <v>3</v>
      </c>
      <c r="G10" s="7">
        <v>0.33</v>
      </c>
      <c r="H10" s="1">
        <v>45</v>
      </c>
      <c r="I10" s="1" t="s">
        <v>37</v>
      </c>
      <c r="J10" s="1">
        <v>489</v>
      </c>
      <c r="K10" s="1">
        <f t="shared" si="0"/>
        <v>-36</v>
      </c>
      <c r="L10" s="1"/>
      <c r="M10" s="1"/>
      <c r="N10" s="1">
        <v>800</v>
      </c>
      <c r="O10" s="1">
        <f t="shared" si="1"/>
        <v>90.6</v>
      </c>
      <c r="P10" s="5">
        <f t="shared" si="2"/>
        <v>374.79999999999995</v>
      </c>
      <c r="Q10" s="5"/>
      <c r="R10" s="1"/>
      <c r="S10" s="1">
        <f t="shared" si="3"/>
        <v>13</v>
      </c>
      <c r="T10" s="1">
        <f t="shared" si="4"/>
        <v>8.8631346578366443</v>
      </c>
      <c r="U10" s="1">
        <v>79.599999999999994</v>
      </c>
      <c r="V10" s="1">
        <v>47.8</v>
      </c>
      <c r="W10" s="1">
        <v>42.6</v>
      </c>
      <c r="X10" s="1">
        <v>63</v>
      </c>
      <c r="Y10" s="1">
        <v>71.599999999999994</v>
      </c>
      <c r="Z10" s="1">
        <v>71.400000000000006</v>
      </c>
      <c r="AA10" s="1">
        <v>0.8</v>
      </c>
      <c r="AB10" s="1">
        <v>53.2</v>
      </c>
      <c r="AC10" s="1">
        <v>33</v>
      </c>
      <c r="AD10" s="1">
        <v>65.599999999999994</v>
      </c>
      <c r="AE10" s="1"/>
      <c r="AF10" s="1">
        <f>G10*P10</f>
        <v>123.684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43</v>
      </c>
      <c r="B11" s="10" t="s">
        <v>41</v>
      </c>
      <c r="C11" s="10"/>
      <c r="D11" s="10"/>
      <c r="E11" s="10"/>
      <c r="F11" s="10"/>
      <c r="G11" s="11">
        <v>0</v>
      </c>
      <c r="H11" s="10">
        <v>40</v>
      </c>
      <c r="I11" s="10" t="s">
        <v>37</v>
      </c>
      <c r="J11" s="10"/>
      <c r="K11" s="10">
        <f t="shared" si="0"/>
        <v>0</v>
      </c>
      <c r="L11" s="10"/>
      <c r="M11" s="10"/>
      <c r="N11" s="10">
        <v>0</v>
      </c>
      <c r="O11" s="10">
        <f t="shared" si="1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 t="s">
        <v>44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273</v>
      </c>
      <c r="D12" s="1"/>
      <c r="E12" s="1">
        <v>96.999999999999986</v>
      </c>
      <c r="F12" s="1">
        <v>170</v>
      </c>
      <c r="G12" s="7">
        <v>0.17</v>
      </c>
      <c r="H12" s="1">
        <v>180</v>
      </c>
      <c r="I12" s="1" t="s">
        <v>37</v>
      </c>
      <c r="J12" s="1">
        <v>96.999999999999986</v>
      </c>
      <c r="K12" s="1">
        <f t="shared" si="0"/>
        <v>0</v>
      </c>
      <c r="L12" s="1"/>
      <c r="M12" s="1"/>
      <c r="N12" s="1">
        <v>0</v>
      </c>
      <c r="O12" s="1">
        <f t="shared" si="1"/>
        <v>19.399999999999999</v>
      </c>
      <c r="P12" s="5">
        <f t="shared" ref="P12:P14" si="5">13*O12-N12-F12</f>
        <v>82.199999999999989</v>
      </c>
      <c r="Q12" s="5"/>
      <c r="R12" s="1"/>
      <c r="S12" s="1">
        <f t="shared" si="3"/>
        <v>13</v>
      </c>
      <c r="T12" s="1">
        <f t="shared" si="4"/>
        <v>8.7628865979381452</v>
      </c>
      <c r="U12" s="1">
        <v>8</v>
      </c>
      <c r="V12" s="1">
        <v>12</v>
      </c>
      <c r="W12" s="1">
        <v>18.2</v>
      </c>
      <c r="X12" s="1">
        <v>12.4</v>
      </c>
      <c r="Y12" s="1">
        <v>5.4</v>
      </c>
      <c r="Z12" s="1">
        <v>1.8</v>
      </c>
      <c r="AA12" s="1">
        <v>10</v>
      </c>
      <c r="AB12" s="1">
        <v>0</v>
      </c>
      <c r="AC12" s="1">
        <v>4</v>
      </c>
      <c r="AD12" s="1">
        <v>12.4</v>
      </c>
      <c r="AE12" s="1"/>
      <c r="AF12" s="1">
        <f>G12*P12</f>
        <v>13.973999999999998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41</v>
      </c>
      <c r="C13" s="1">
        <v>212</v>
      </c>
      <c r="D13" s="1">
        <v>2</v>
      </c>
      <c r="E13" s="1">
        <v>202</v>
      </c>
      <c r="F13" s="1">
        <v>3</v>
      </c>
      <c r="G13" s="7">
        <v>0.3</v>
      </c>
      <c r="H13" s="1">
        <v>40</v>
      </c>
      <c r="I13" s="1" t="s">
        <v>37</v>
      </c>
      <c r="J13" s="1">
        <v>218</v>
      </c>
      <c r="K13" s="1">
        <f t="shared" si="0"/>
        <v>-16</v>
      </c>
      <c r="L13" s="1"/>
      <c r="M13" s="1"/>
      <c r="N13" s="1">
        <v>400</v>
      </c>
      <c r="O13" s="1">
        <f t="shared" si="1"/>
        <v>40.4</v>
      </c>
      <c r="P13" s="5">
        <f t="shared" si="5"/>
        <v>122.19999999999993</v>
      </c>
      <c r="Q13" s="5"/>
      <c r="R13" s="1"/>
      <c r="S13" s="1">
        <f t="shared" si="3"/>
        <v>12.999999999999998</v>
      </c>
      <c r="T13" s="1">
        <f t="shared" si="4"/>
        <v>9.9752475247524757</v>
      </c>
      <c r="U13" s="1">
        <v>34.200000000000003</v>
      </c>
      <c r="V13" s="1">
        <v>30</v>
      </c>
      <c r="W13" s="1">
        <v>30.4</v>
      </c>
      <c r="X13" s="1">
        <v>30.4</v>
      </c>
      <c r="Y13" s="1">
        <v>27.8</v>
      </c>
      <c r="Z13" s="1">
        <v>27</v>
      </c>
      <c r="AA13" s="1">
        <v>29.4</v>
      </c>
      <c r="AB13" s="1">
        <v>21.6</v>
      </c>
      <c r="AC13" s="1">
        <v>24.6</v>
      </c>
      <c r="AD13" s="1">
        <v>2.8</v>
      </c>
      <c r="AE13" s="1" t="s">
        <v>47</v>
      </c>
      <c r="AF13" s="1">
        <f>G13*P13</f>
        <v>36.659999999999975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233</v>
      </c>
      <c r="D14" s="1">
        <v>105</v>
      </c>
      <c r="E14" s="1">
        <v>152</v>
      </c>
      <c r="F14" s="1">
        <v>178</v>
      </c>
      <c r="G14" s="7">
        <v>0.17</v>
      </c>
      <c r="H14" s="1">
        <v>180</v>
      </c>
      <c r="I14" s="1" t="s">
        <v>37</v>
      </c>
      <c r="J14" s="1">
        <v>153</v>
      </c>
      <c r="K14" s="1">
        <f t="shared" si="0"/>
        <v>-1</v>
      </c>
      <c r="L14" s="1"/>
      <c r="M14" s="1"/>
      <c r="N14" s="1">
        <v>0</v>
      </c>
      <c r="O14" s="1">
        <f t="shared" si="1"/>
        <v>30.4</v>
      </c>
      <c r="P14" s="5">
        <f t="shared" si="5"/>
        <v>217.2</v>
      </c>
      <c r="Q14" s="5"/>
      <c r="R14" s="1"/>
      <c r="S14" s="1">
        <f t="shared" si="3"/>
        <v>13</v>
      </c>
      <c r="T14" s="1">
        <f t="shared" si="4"/>
        <v>5.8552631578947372</v>
      </c>
      <c r="U14" s="1">
        <v>22</v>
      </c>
      <c r="V14" s="1">
        <v>29.6</v>
      </c>
      <c r="W14" s="1">
        <v>23.4</v>
      </c>
      <c r="X14" s="1">
        <v>17.8</v>
      </c>
      <c r="Y14" s="1">
        <v>17.2</v>
      </c>
      <c r="Z14" s="1">
        <v>20</v>
      </c>
      <c r="AA14" s="1">
        <v>18</v>
      </c>
      <c r="AB14" s="1">
        <v>19.2</v>
      </c>
      <c r="AC14" s="1">
        <v>16.600000000000001</v>
      </c>
      <c r="AD14" s="1">
        <v>13</v>
      </c>
      <c r="AE14" s="1"/>
      <c r="AF14" s="1">
        <f>G14*P14</f>
        <v>36.923999999999999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49</v>
      </c>
      <c r="B15" s="14" t="s">
        <v>41</v>
      </c>
      <c r="C15" s="14">
        <v>4</v>
      </c>
      <c r="D15" s="14">
        <v>1</v>
      </c>
      <c r="E15" s="14"/>
      <c r="F15" s="14">
        <v>5</v>
      </c>
      <c r="G15" s="15">
        <v>0</v>
      </c>
      <c r="H15" s="14">
        <v>50</v>
      </c>
      <c r="I15" s="14" t="s">
        <v>50</v>
      </c>
      <c r="J15" s="14"/>
      <c r="K15" s="14">
        <f t="shared" si="0"/>
        <v>0</v>
      </c>
      <c r="L15" s="14"/>
      <c r="M15" s="14"/>
      <c r="N15" s="14">
        <v>0</v>
      </c>
      <c r="O15" s="14">
        <f t="shared" si="1"/>
        <v>0</v>
      </c>
      <c r="P15" s="16"/>
      <c r="Q15" s="16"/>
      <c r="R15" s="14"/>
      <c r="S15" s="14" t="e">
        <f t="shared" si="3"/>
        <v>#DIV/0!</v>
      </c>
      <c r="T15" s="14" t="e">
        <f t="shared" si="4"/>
        <v>#DIV/0!</v>
      </c>
      <c r="U15" s="14">
        <v>-2.4</v>
      </c>
      <c r="V15" s="14">
        <v>11.6</v>
      </c>
      <c r="W15" s="14">
        <v>13.6</v>
      </c>
      <c r="X15" s="14">
        <v>6.6</v>
      </c>
      <c r="Y15" s="14">
        <v>7.6</v>
      </c>
      <c r="Z15" s="14">
        <v>9.1999999999999993</v>
      </c>
      <c r="AA15" s="14">
        <v>8.1999999999999993</v>
      </c>
      <c r="AB15" s="14">
        <v>6.8</v>
      </c>
      <c r="AC15" s="14">
        <v>6.4</v>
      </c>
      <c r="AD15" s="14">
        <v>10.4</v>
      </c>
      <c r="AE15" s="14" t="s">
        <v>51</v>
      </c>
      <c r="AF15" s="1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73.924000000000007</v>
      </c>
      <c r="D16" s="1">
        <v>82.543000000000006</v>
      </c>
      <c r="E16" s="1">
        <v>44.247999999999998</v>
      </c>
      <c r="F16" s="1">
        <v>69.400999999999996</v>
      </c>
      <c r="G16" s="7">
        <v>1</v>
      </c>
      <c r="H16" s="1">
        <v>55</v>
      </c>
      <c r="I16" s="1" t="s">
        <v>37</v>
      </c>
      <c r="J16" s="1">
        <v>55.03</v>
      </c>
      <c r="K16" s="1">
        <f t="shared" si="0"/>
        <v>-10.782000000000004</v>
      </c>
      <c r="L16" s="1"/>
      <c r="M16" s="1"/>
      <c r="N16" s="1">
        <v>0</v>
      </c>
      <c r="O16" s="1">
        <f t="shared" si="1"/>
        <v>8.8495999999999988</v>
      </c>
      <c r="P16" s="5">
        <f t="shared" ref="P16:P62" si="6">13*O16-N16-F16</f>
        <v>45.643799999999985</v>
      </c>
      <c r="Q16" s="5"/>
      <c r="R16" s="1"/>
      <c r="S16" s="1">
        <f t="shared" si="3"/>
        <v>13</v>
      </c>
      <c r="T16" s="1">
        <f t="shared" si="4"/>
        <v>7.8422753570782868</v>
      </c>
      <c r="U16" s="1">
        <v>8.0546000000000006</v>
      </c>
      <c r="V16" s="1">
        <v>8.8645999999999994</v>
      </c>
      <c r="W16" s="1">
        <v>11.3268</v>
      </c>
      <c r="X16" s="1">
        <v>5.8315999999999999</v>
      </c>
      <c r="Y16" s="1">
        <v>4.0628000000000002</v>
      </c>
      <c r="Z16" s="1">
        <v>4.5903999999999998</v>
      </c>
      <c r="AA16" s="1">
        <v>4.7484000000000002</v>
      </c>
      <c r="AB16" s="1">
        <v>4.7584</v>
      </c>
      <c r="AC16" s="1">
        <v>5.6505999999999998</v>
      </c>
      <c r="AD16" s="1">
        <v>0.70099999999999996</v>
      </c>
      <c r="AE16" s="1"/>
      <c r="AF16" s="1">
        <f>G16*P16</f>
        <v>45.643799999999985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655.81799999999998</v>
      </c>
      <c r="D17" s="1">
        <v>1493.6189999999999</v>
      </c>
      <c r="E17" s="1">
        <v>918.20100000000002</v>
      </c>
      <c r="F17" s="1">
        <v>18.597000000000001</v>
      </c>
      <c r="G17" s="7">
        <v>1</v>
      </c>
      <c r="H17" s="1">
        <v>50</v>
      </c>
      <c r="I17" s="1" t="s">
        <v>37</v>
      </c>
      <c r="J17" s="1">
        <v>1613.3</v>
      </c>
      <c r="K17" s="1">
        <f t="shared" si="0"/>
        <v>-695.09899999999993</v>
      </c>
      <c r="L17" s="1"/>
      <c r="M17" s="1"/>
      <c r="N17" s="1">
        <v>2700</v>
      </c>
      <c r="O17" s="1">
        <f t="shared" si="1"/>
        <v>183.64019999999999</v>
      </c>
      <c r="P17" s="5"/>
      <c r="Q17" s="5"/>
      <c r="R17" s="1"/>
      <c r="S17" s="1">
        <f t="shared" si="3"/>
        <v>14.803931818850122</v>
      </c>
      <c r="T17" s="1">
        <f t="shared" si="4"/>
        <v>14.803931818850122</v>
      </c>
      <c r="U17" s="1">
        <v>241.5958</v>
      </c>
      <c r="V17" s="1">
        <v>150.27699999999999</v>
      </c>
      <c r="W17" s="1">
        <v>135.87100000000001</v>
      </c>
      <c r="X17" s="1">
        <v>142.15100000000001</v>
      </c>
      <c r="Y17" s="1">
        <v>123.3502</v>
      </c>
      <c r="Z17" s="1">
        <v>98.435400000000001</v>
      </c>
      <c r="AA17" s="1">
        <v>101.3258</v>
      </c>
      <c r="AB17" s="1">
        <v>74.175799999999995</v>
      </c>
      <c r="AC17" s="1">
        <v>43.730800000000002</v>
      </c>
      <c r="AD17" s="1">
        <v>58.414200000000001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/>
      <c r="D18" s="1">
        <v>100.51600000000001</v>
      </c>
      <c r="E18" s="1">
        <v>45.323999999999998</v>
      </c>
      <c r="F18" s="1">
        <v>44.637999999999998</v>
      </c>
      <c r="G18" s="7">
        <v>1</v>
      </c>
      <c r="H18" s="1">
        <v>60</v>
      </c>
      <c r="I18" s="1" t="s">
        <v>37</v>
      </c>
      <c r="J18" s="1">
        <v>56.9</v>
      </c>
      <c r="K18" s="1">
        <f t="shared" si="0"/>
        <v>-11.576000000000001</v>
      </c>
      <c r="L18" s="1"/>
      <c r="M18" s="1"/>
      <c r="N18" s="1">
        <v>0</v>
      </c>
      <c r="O18" s="1">
        <f t="shared" si="1"/>
        <v>9.0648</v>
      </c>
      <c r="P18" s="5">
        <f t="shared" si="6"/>
        <v>73.204399999999993</v>
      </c>
      <c r="Q18" s="5"/>
      <c r="R18" s="1"/>
      <c r="S18" s="1">
        <f t="shared" si="3"/>
        <v>13</v>
      </c>
      <c r="T18" s="1">
        <f t="shared" si="4"/>
        <v>4.9243226546641949</v>
      </c>
      <c r="U18" s="1">
        <v>6.2799999999999994</v>
      </c>
      <c r="V18" s="1">
        <v>7.7430000000000003</v>
      </c>
      <c r="W18" s="1">
        <v>4.2244000000000002</v>
      </c>
      <c r="X18" s="1">
        <v>4.5810000000000004</v>
      </c>
      <c r="Y18" s="1">
        <v>6.1551999999999998</v>
      </c>
      <c r="Z18" s="1">
        <v>5.4260000000000002</v>
      </c>
      <c r="AA18" s="1">
        <v>4.1852</v>
      </c>
      <c r="AB18" s="1">
        <v>3.6836000000000002</v>
      </c>
      <c r="AC18" s="1">
        <v>4.9180000000000001</v>
      </c>
      <c r="AD18" s="1">
        <v>4.6487999999999996</v>
      </c>
      <c r="AE18" s="1" t="s">
        <v>55</v>
      </c>
      <c r="AF18" s="1">
        <f>G18*P18</f>
        <v>73.204399999999993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1071.9259999999999</v>
      </c>
      <c r="D19" s="1">
        <v>1579.82</v>
      </c>
      <c r="E19" s="19">
        <f>1094.301+E95</f>
        <v>1277.8119999999999</v>
      </c>
      <c r="F19" s="19">
        <f>549.831+F95</f>
        <v>278.79300000000001</v>
      </c>
      <c r="G19" s="7">
        <v>1</v>
      </c>
      <c r="H19" s="1">
        <v>60</v>
      </c>
      <c r="I19" s="1" t="s">
        <v>37</v>
      </c>
      <c r="J19" s="1">
        <v>1571.8</v>
      </c>
      <c r="K19" s="1">
        <f t="shared" si="0"/>
        <v>-293.98800000000006</v>
      </c>
      <c r="L19" s="1"/>
      <c r="M19" s="1"/>
      <c r="N19" s="1">
        <v>1200</v>
      </c>
      <c r="O19" s="1">
        <f t="shared" si="1"/>
        <v>255.56239999999997</v>
      </c>
      <c r="P19" s="5">
        <f t="shared" si="6"/>
        <v>1843.5181999999995</v>
      </c>
      <c r="Q19" s="5"/>
      <c r="R19" s="1"/>
      <c r="S19" s="1">
        <f t="shared" si="3"/>
        <v>13</v>
      </c>
      <c r="T19" s="1">
        <f t="shared" si="4"/>
        <v>5.7864263287557183</v>
      </c>
      <c r="U19" s="1">
        <v>189.88759999999999</v>
      </c>
      <c r="V19" s="1">
        <v>194.77959999999999</v>
      </c>
      <c r="W19" s="1">
        <v>174.327</v>
      </c>
      <c r="X19" s="1">
        <v>126.65940000000001</v>
      </c>
      <c r="Y19" s="1">
        <v>112.116</v>
      </c>
      <c r="Z19" s="1">
        <v>122.5098</v>
      </c>
      <c r="AA19" s="1">
        <v>96.093000000000004</v>
      </c>
      <c r="AB19" s="1">
        <v>60.552399999999999</v>
      </c>
      <c r="AC19" s="1">
        <v>19.453600000000002</v>
      </c>
      <c r="AD19" s="1">
        <v>26.9392</v>
      </c>
      <c r="AE19" s="1"/>
      <c r="AF19" s="1">
        <f>G19*P19</f>
        <v>1843.5181999999995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30.587</v>
      </c>
      <c r="D20" s="1">
        <v>5.21</v>
      </c>
      <c r="E20" s="1">
        <v>25.841000000000001</v>
      </c>
      <c r="F20" s="1">
        <v>-0.46400000000000002</v>
      </c>
      <c r="G20" s="7">
        <v>1</v>
      </c>
      <c r="H20" s="1">
        <v>60</v>
      </c>
      <c r="I20" s="1" t="s">
        <v>37</v>
      </c>
      <c r="J20" s="1">
        <v>34.200000000000003</v>
      </c>
      <c r="K20" s="1">
        <f t="shared" si="0"/>
        <v>-8.3590000000000018</v>
      </c>
      <c r="L20" s="1"/>
      <c r="M20" s="1"/>
      <c r="N20" s="1">
        <v>63.971400000000003</v>
      </c>
      <c r="O20" s="1">
        <f t="shared" si="1"/>
        <v>5.1682000000000006</v>
      </c>
      <c r="P20" s="5">
        <f t="shared" si="6"/>
        <v>3.67920000000001</v>
      </c>
      <c r="Q20" s="5"/>
      <c r="R20" s="1"/>
      <c r="S20" s="1">
        <f t="shared" si="3"/>
        <v>13.000000000000002</v>
      </c>
      <c r="T20" s="1">
        <f t="shared" si="4"/>
        <v>12.288108045354281</v>
      </c>
      <c r="U20" s="1">
        <v>7.1882000000000001</v>
      </c>
      <c r="V20" s="1">
        <v>3.88</v>
      </c>
      <c r="W20" s="1">
        <v>3.0070000000000001</v>
      </c>
      <c r="X20" s="1">
        <v>1.5808</v>
      </c>
      <c r="Y20" s="1">
        <v>3.1631999999999998</v>
      </c>
      <c r="Z20" s="1">
        <v>6.3376000000000001</v>
      </c>
      <c r="AA20" s="1">
        <v>1.9361999999999999</v>
      </c>
      <c r="AB20" s="1">
        <v>2.6686000000000001</v>
      </c>
      <c r="AC20" s="1">
        <v>2.2976000000000001</v>
      </c>
      <c r="AD20" s="1">
        <v>4.3402000000000003</v>
      </c>
      <c r="AE20" s="1"/>
      <c r="AF20" s="1">
        <f>G20*P20</f>
        <v>3.67920000000001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28.023</v>
      </c>
      <c r="D21" s="1">
        <v>26.23</v>
      </c>
      <c r="E21" s="1">
        <v>18.457999999999998</v>
      </c>
      <c r="F21" s="1">
        <v>30.535</v>
      </c>
      <c r="G21" s="7">
        <v>1</v>
      </c>
      <c r="H21" s="1">
        <v>70</v>
      </c>
      <c r="I21" s="1" t="s">
        <v>37</v>
      </c>
      <c r="J21" s="1">
        <v>18.831</v>
      </c>
      <c r="K21" s="1">
        <f t="shared" si="0"/>
        <v>-0.37300000000000111</v>
      </c>
      <c r="L21" s="1"/>
      <c r="M21" s="1"/>
      <c r="N21" s="1">
        <v>21.236799999999999</v>
      </c>
      <c r="O21" s="1">
        <f t="shared" si="1"/>
        <v>3.6915999999999998</v>
      </c>
      <c r="P21" s="5"/>
      <c r="Q21" s="5"/>
      <c r="R21" s="1"/>
      <c r="S21" s="1">
        <f t="shared" si="3"/>
        <v>14.024217141618811</v>
      </c>
      <c r="T21" s="1">
        <f t="shared" si="4"/>
        <v>14.024217141618811</v>
      </c>
      <c r="U21" s="1">
        <v>4.3402000000000003</v>
      </c>
      <c r="V21" s="1">
        <v>4.5936000000000003</v>
      </c>
      <c r="W21" s="1">
        <v>3.7065999999999999</v>
      </c>
      <c r="X21" s="1">
        <v>3.6878000000000002</v>
      </c>
      <c r="Y21" s="1">
        <v>4.0334000000000003</v>
      </c>
      <c r="Z21" s="1">
        <v>2.101</v>
      </c>
      <c r="AA21" s="1">
        <v>2.4470000000000001</v>
      </c>
      <c r="AB21" s="1">
        <v>2.9731999999999998</v>
      </c>
      <c r="AC21" s="1">
        <v>3.6743999999999999</v>
      </c>
      <c r="AD21" s="1">
        <v>4.5204000000000004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41.527000000000001</v>
      </c>
      <c r="D22" s="1">
        <v>11.430999999999999</v>
      </c>
      <c r="E22" s="1">
        <v>24.744</v>
      </c>
      <c r="F22" s="1">
        <v>16.783000000000001</v>
      </c>
      <c r="G22" s="7">
        <v>1</v>
      </c>
      <c r="H22" s="1" t="e">
        <v>#N/A</v>
      </c>
      <c r="I22" s="1" t="s">
        <v>37</v>
      </c>
      <c r="J22" s="1">
        <v>23.28</v>
      </c>
      <c r="K22" s="1">
        <f t="shared" si="0"/>
        <v>1.4639999999999986</v>
      </c>
      <c r="L22" s="1"/>
      <c r="M22" s="1"/>
      <c r="N22" s="1">
        <v>34.107999999999997</v>
      </c>
      <c r="O22" s="1">
        <f t="shared" si="1"/>
        <v>4.9488000000000003</v>
      </c>
      <c r="P22" s="5">
        <f t="shared" si="6"/>
        <v>13.443400000000004</v>
      </c>
      <c r="Q22" s="5"/>
      <c r="R22" s="1"/>
      <c r="S22" s="1">
        <f t="shared" si="3"/>
        <v>13</v>
      </c>
      <c r="T22" s="1">
        <f t="shared" si="4"/>
        <v>10.283503071451664</v>
      </c>
      <c r="U22" s="1">
        <v>5.149</v>
      </c>
      <c r="V22" s="1">
        <v>4.2183999999999999</v>
      </c>
      <c r="W22" s="1">
        <v>5.2759999999999998</v>
      </c>
      <c r="X22" s="1">
        <v>1.9350000000000001</v>
      </c>
      <c r="Y22" s="1">
        <v>0.52659999999999996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 t="s">
        <v>60</v>
      </c>
      <c r="AF22" s="1">
        <f>G22*P22</f>
        <v>13.443400000000004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158.28299999999999</v>
      </c>
      <c r="D23" s="1">
        <v>21.103000000000002</v>
      </c>
      <c r="E23" s="1">
        <v>41.301000000000002</v>
      </c>
      <c r="F23" s="1">
        <v>95.879000000000005</v>
      </c>
      <c r="G23" s="7">
        <v>1</v>
      </c>
      <c r="H23" s="1">
        <v>70</v>
      </c>
      <c r="I23" s="1" t="s">
        <v>37</v>
      </c>
      <c r="J23" s="1">
        <v>59.356999999999999</v>
      </c>
      <c r="K23" s="1">
        <f t="shared" si="0"/>
        <v>-18.055999999999997</v>
      </c>
      <c r="L23" s="1"/>
      <c r="M23" s="1"/>
      <c r="N23" s="1">
        <v>0</v>
      </c>
      <c r="O23" s="1">
        <f t="shared" si="1"/>
        <v>8.2602000000000011</v>
      </c>
      <c r="P23" s="5">
        <f t="shared" si="6"/>
        <v>11.503600000000006</v>
      </c>
      <c r="Q23" s="5"/>
      <c r="R23" s="1"/>
      <c r="S23" s="1">
        <f t="shared" si="3"/>
        <v>13</v>
      </c>
      <c r="T23" s="1">
        <f t="shared" si="4"/>
        <v>11.607346069102443</v>
      </c>
      <c r="U23" s="1">
        <v>6.6836000000000002</v>
      </c>
      <c r="V23" s="1">
        <v>12.654999999999999</v>
      </c>
      <c r="W23" s="1">
        <v>13.1782</v>
      </c>
      <c r="X23" s="1">
        <v>13.0084</v>
      </c>
      <c r="Y23" s="1">
        <v>12.6502</v>
      </c>
      <c r="Z23" s="1">
        <v>9.4789999999999992</v>
      </c>
      <c r="AA23" s="1">
        <v>5.4580000000000002</v>
      </c>
      <c r="AB23" s="1">
        <v>7.5452000000000004</v>
      </c>
      <c r="AC23" s="1">
        <v>7.5529999999999999</v>
      </c>
      <c r="AD23" s="1">
        <v>7.383</v>
      </c>
      <c r="AE23" s="18" t="s">
        <v>62</v>
      </c>
      <c r="AF23" s="1">
        <f>G23*P23</f>
        <v>11.503600000000006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36</v>
      </c>
      <c r="C24" s="1">
        <v>213.56299999999999</v>
      </c>
      <c r="D24" s="1">
        <v>131.084</v>
      </c>
      <c r="E24" s="1">
        <v>233.136</v>
      </c>
      <c r="F24" s="1">
        <v>60.88</v>
      </c>
      <c r="G24" s="7">
        <v>1</v>
      </c>
      <c r="H24" s="1">
        <v>35</v>
      </c>
      <c r="I24" s="1" t="s">
        <v>37</v>
      </c>
      <c r="J24" s="1">
        <v>245.6</v>
      </c>
      <c r="K24" s="1">
        <f t="shared" si="0"/>
        <v>-12.463999999999999</v>
      </c>
      <c r="L24" s="1"/>
      <c r="M24" s="1"/>
      <c r="N24" s="1">
        <v>0</v>
      </c>
      <c r="O24" s="1">
        <f t="shared" si="1"/>
        <v>46.627200000000002</v>
      </c>
      <c r="P24" s="5">
        <f>9*O24-N24-F24</f>
        <v>358.76480000000004</v>
      </c>
      <c r="Q24" s="5"/>
      <c r="R24" s="1"/>
      <c r="S24" s="1">
        <f t="shared" si="3"/>
        <v>9</v>
      </c>
      <c r="T24" s="1">
        <f t="shared" si="4"/>
        <v>1.3056756571271704</v>
      </c>
      <c r="U24" s="1">
        <v>23.5932</v>
      </c>
      <c r="V24" s="1">
        <v>30.316199999999998</v>
      </c>
      <c r="W24" s="1">
        <v>28.8658</v>
      </c>
      <c r="X24" s="1">
        <v>34.272599999999997</v>
      </c>
      <c r="Y24" s="1">
        <v>30.386800000000001</v>
      </c>
      <c r="Z24" s="1">
        <v>23.3186</v>
      </c>
      <c r="AA24" s="1">
        <v>12.8916</v>
      </c>
      <c r="AB24" s="1">
        <v>22.075199999999999</v>
      </c>
      <c r="AC24" s="1">
        <v>16.895800000000001</v>
      </c>
      <c r="AD24" s="1">
        <v>10.9162</v>
      </c>
      <c r="AE24" s="1" t="s">
        <v>64</v>
      </c>
      <c r="AF24" s="1">
        <f>G24*P24</f>
        <v>358.76480000000004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36</v>
      </c>
      <c r="C25" s="1">
        <v>-2.16</v>
      </c>
      <c r="D25" s="1">
        <v>2.16</v>
      </c>
      <c r="E25" s="1"/>
      <c r="F25" s="1"/>
      <c r="G25" s="7">
        <v>1</v>
      </c>
      <c r="H25" s="1">
        <v>40</v>
      </c>
      <c r="I25" s="1" t="s">
        <v>37</v>
      </c>
      <c r="J25" s="1">
        <v>2.2000000000000002</v>
      </c>
      <c r="K25" s="1">
        <f t="shared" si="0"/>
        <v>-2.2000000000000002</v>
      </c>
      <c r="L25" s="1"/>
      <c r="M25" s="1"/>
      <c r="N25" s="1">
        <v>760.08500000000004</v>
      </c>
      <c r="O25" s="1">
        <f t="shared" si="1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86.086200000000005</v>
      </c>
      <c r="V25" s="1">
        <v>35.279600000000002</v>
      </c>
      <c r="W25" s="1">
        <v>44.0974</v>
      </c>
      <c r="X25" s="1">
        <v>55.574800000000003</v>
      </c>
      <c r="Y25" s="1">
        <v>51.52</v>
      </c>
      <c r="Z25" s="1">
        <v>44.134599999999999</v>
      </c>
      <c r="AA25" s="1">
        <v>39.212800000000001</v>
      </c>
      <c r="AB25" s="1">
        <v>13.9754</v>
      </c>
      <c r="AC25" s="1">
        <v>27.729600000000001</v>
      </c>
      <c r="AD25" s="1">
        <v>13.7348</v>
      </c>
      <c r="AE25" s="1" t="s">
        <v>66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168.92699999999999</v>
      </c>
      <c r="D26" s="1">
        <v>174.95</v>
      </c>
      <c r="E26" s="1">
        <v>218.36699999999999</v>
      </c>
      <c r="F26" s="1">
        <v>8.6690000000000005</v>
      </c>
      <c r="G26" s="7">
        <v>1</v>
      </c>
      <c r="H26" s="1">
        <v>30</v>
      </c>
      <c r="I26" s="1" t="s">
        <v>37</v>
      </c>
      <c r="J26" s="1">
        <v>283.22399999999999</v>
      </c>
      <c r="K26" s="1">
        <f t="shared" si="0"/>
        <v>-64.856999999999999</v>
      </c>
      <c r="L26" s="1"/>
      <c r="M26" s="1"/>
      <c r="N26" s="1">
        <v>220</v>
      </c>
      <c r="O26" s="1">
        <f t="shared" si="1"/>
        <v>43.673400000000001</v>
      </c>
      <c r="P26" s="5">
        <f t="shared" si="6"/>
        <v>339.08519999999999</v>
      </c>
      <c r="Q26" s="5"/>
      <c r="R26" s="1"/>
      <c r="S26" s="1">
        <f t="shared" si="3"/>
        <v>12.999999999999998</v>
      </c>
      <c r="T26" s="1">
        <f t="shared" si="4"/>
        <v>5.2358872906620508</v>
      </c>
      <c r="U26" s="1">
        <v>35.444000000000003</v>
      </c>
      <c r="V26" s="1">
        <v>31.9528</v>
      </c>
      <c r="W26" s="1">
        <v>29.830400000000001</v>
      </c>
      <c r="X26" s="1">
        <v>30.4558</v>
      </c>
      <c r="Y26" s="1">
        <v>39.885199999999998</v>
      </c>
      <c r="Z26" s="1">
        <v>25.842400000000001</v>
      </c>
      <c r="AA26" s="1">
        <v>15.4412</v>
      </c>
      <c r="AB26" s="1">
        <v>32.619</v>
      </c>
      <c r="AC26" s="1">
        <v>16.543199999999999</v>
      </c>
      <c r="AD26" s="1">
        <v>0</v>
      </c>
      <c r="AE26" s="1" t="s">
        <v>55</v>
      </c>
      <c r="AF26" s="1">
        <f>G26*P26</f>
        <v>339.08519999999999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371.988</v>
      </c>
      <c r="D27" s="1">
        <v>162.267</v>
      </c>
      <c r="E27" s="1">
        <v>218.19300000000001</v>
      </c>
      <c r="F27" s="1">
        <v>38.119</v>
      </c>
      <c r="G27" s="7">
        <v>1</v>
      </c>
      <c r="H27" s="1">
        <v>30</v>
      </c>
      <c r="I27" s="1" t="s">
        <v>37</v>
      </c>
      <c r="J27" s="1">
        <v>503.8</v>
      </c>
      <c r="K27" s="1">
        <f t="shared" si="0"/>
        <v>-285.60699999999997</v>
      </c>
      <c r="L27" s="1"/>
      <c r="M27" s="1"/>
      <c r="N27" s="1">
        <v>750</v>
      </c>
      <c r="O27" s="1">
        <f t="shared" si="1"/>
        <v>43.638600000000004</v>
      </c>
      <c r="P27" s="5"/>
      <c r="Q27" s="5"/>
      <c r="R27" s="1"/>
      <c r="S27" s="1">
        <f t="shared" si="3"/>
        <v>18.060134834756383</v>
      </c>
      <c r="T27" s="1">
        <f t="shared" si="4"/>
        <v>18.060134834756383</v>
      </c>
      <c r="U27" s="1">
        <v>91.393200000000007</v>
      </c>
      <c r="V27" s="1">
        <v>38.813600000000001</v>
      </c>
      <c r="W27" s="1">
        <v>87.347200000000001</v>
      </c>
      <c r="X27" s="1">
        <v>87.661799999999999</v>
      </c>
      <c r="Y27" s="1">
        <v>29.102799999999998</v>
      </c>
      <c r="Z27" s="1">
        <v>46.648800000000001</v>
      </c>
      <c r="AA27" s="1">
        <v>47.576999999999998</v>
      </c>
      <c r="AB27" s="1">
        <v>18.506599999999999</v>
      </c>
      <c r="AC27" s="1">
        <v>40.889400000000002</v>
      </c>
      <c r="AD27" s="1">
        <v>19.453399999999998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36</v>
      </c>
      <c r="C28" s="1">
        <v>2194.06</v>
      </c>
      <c r="D28" s="1">
        <v>3332.8420000000001</v>
      </c>
      <c r="E28" s="1">
        <v>2320.636</v>
      </c>
      <c r="F28" s="1">
        <v>543.90599999999995</v>
      </c>
      <c r="G28" s="7">
        <v>1</v>
      </c>
      <c r="H28" s="1">
        <v>40</v>
      </c>
      <c r="I28" s="1" t="s">
        <v>37</v>
      </c>
      <c r="J28" s="1">
        <v>3310.88</v>
      </c>
      <c r="K28" s="1">
        <f t="shared" si="0"/>
        <v>-990.24400000000014</v>
      </c>
      <c r="L28" s="1"/>
      <c r="M28" s="1"/>
      <c r="N28" s="1">
        <v>3650</v>
      </c>
      <c r="O28" s="1">
        <f t="shared" si="1"/>
        <v>464.12720000000002</v>
      </c>
      <c r="P28" s="5">
        <f t="shared" si="6"/>
        <v>1839.7476000000006</v>
      </c>
      <c r="Q28" s="5"/>
      <c r="R28" s="1"/>
      <c r="S28" s="1">
        <f t="shared" si="3"/>
        <v>13</v>
      </c>
      <c r="T28" s="1">
        <f t="shared" si="4"/>
        <v>9.0361133758159404</v>
      </c>
      <c r="U28" s="1">
        <v>501.71019999999999</v>
      </c>
      <c r="V28" s="1">
        <v>443.59679999999997</v>
      </c>
      <c r="W28" s="1">
        <v>441.10239999999999</v>
      </c>
      <c r="X28" s="1">
        <v>392.10219999999998</v>
      </c>
      <c r="Y28" s="1">
        <v>352.2996</v>
      </c>
      <c r="Z28" s="1">
        <v>423.5754</v>
      </c>
      <c r="AA28" s="1">
        <v>357.43340000000001</v>
      </c>
      <c r="AB28" s="1">
        <v>262.65820000000002</v>
      </c>
      <c r="AC28" s="1">
        <v>273.36380000000003</v>
      </c>
      <c r="AD28" s="1">
        <v>179.77619999999999</v>
      </c>
      <c r="AE28" s="1"/>
      <c r="AF28" s="1">
        <f>G28*P28</f>
        <v>1839.7476000000006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104.20699999999999</v>
      </c>
      <c r="D29" s="1">
        <v>62.045999999999999</v>
      </c>
      <c r="E29" s="1">
        <v>98.823999999999998</v>
      </c>
      <c r="F29" s="1">
        <v>64.563000000000002</v>
      </c>
      <c r="G29" s="7">
        <v>1</v>
      </c>
      <c r="H29" s="1">
        <v>40</v>
      </c>
      <c r="I29" s="1" t="s">
        <v>37</v>
      </c>
      <c r="J29" s="1">
        <v>91.4</v>
      </c>
      <c r="K29" s="1">
        <f t="shared" si="0"/>
        <v>7.4239999999999924</v>
      </c>
      <c r="L29" s="1"/>
      <c r="M29" s="1"/>
      <c r="N29" s="1">
        <v>0</v>
      </c>
      <c r="O29" s="1">
        <f t="shared" si="1"/>
        <v>19.764800000000001</v>
      </c>
      <c r="P29" s="5">
        <f>11*O29-N29-F29</f>
        <v>152.84980000000002</v>
      </c>
      <c r="Q29" s="5"/>
      <c r="R29" s="1"/>
      <c r="S29" s="1">
        <f t="shared" si="3"/>
        <v>11</v>
      </c>
      <c r="T29" s="1">
        <f t="shared" si="4"/>
        <v>3.266564802072371</v>
      </c>
      <c r="U29" s="1">
        <v>11.7212</v>
      </c>
      <c r="V29" s="1">
        <v>15.501200000000001</v>
      </c>
      <c r="W29" s="1">
        <v>13.218400000000001</v>
      </c>
      <c r="X29" s="1">
        <v>13.634600000000001</v>
      </c>
      <c r="Y29" s="1">
        <v>13.8294</v>
      </c>
      <c r="Z29" s="1">
        <v>14.765000000000001</v>
      </c>
      <c r="AA29" s="1">
        <v>15.4054</v>
      </c>
      <c r="AB29" s="1">
        <v>18.149000000000001</v>
      </c>
      <c r="AC29" s="1">
        <v>17.354600000000001</v>
      </c>
      <c r="AD29" s="1">
        <v>0.8488</v>
      </c>
      <c r="AE29" s="1" t="s">
        <v>64</v>
      </c>
      <c r="AF29" s="1">
        <f>G29*P29</f>
        <v>152.84980000000002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128.762</v>
      </c>
      <c r="D30" s="1"/>
      <c r="E30" s="1">
        <v>130.70699999999999</v>
      </c>
      <c r="F30" s="1">
        <v>-4.8159999999999998</v>
      </c>
      <c r="G30" s="7">
        <v>1</v>
      </c>
      <c r="H30" s="1">
        <v>30</v>
      </c>
      <c r="I30" s="1" t="s">
        <v>37</v>
      </c>
      <c r="J30" s="1">
        <v>136.1</v>
      </c>
      <c r="K30" s="1">
        <f t="shared" si="0"/>
        <v>-5.3930000000000007</v>
      </c>
      <c r="L30" s="1"/>
      <c r="M30" s="1"/>
      <c r="N30" s="1">
        <v>150</v>
      </c>
      <c r="O30" s="1">
        <f t="shared" si="1"/>
        <v>26.141399999999997</v>
      </c>
      <c r="P30" s="5">
        <f t="shared" si="6"/>
        <v>194.65419999999997</v>
      </c>
      <c r="Q30" s="5"/>
      <c r="R30" s="1"/>
      <c r="S30" s="1">
        <f t="shared" si="3"/>
        <v>13</v>
      </c>
      <c r="T30" s="1">
        <f t="shared" si="4"/>
        <v>5.5537958946345647</v>
      </c>
      <c r="U30" s="1">
        <v>20.334399999999999</v>
      </c>
      <c r="V30" s="1">
        <v>19.299199999999999</v>
      </c>
      <c r="W30" s="1">
        <v>18.447600000000001</v>
      </c>
      <c r="X30" s="1">
        <v>17.451000000000001</v>
      </c>
      <c r="Y30" s="1">
        <v>18.193200000000001</v>
      </c>
      <c r="Z30" s="1">
        <v>20.976199999999999</v>
      </c>
      <c r="AA30" s="1">
        <v>10.852600000000001</v>
      </c>
      <c r="AB30" s="1">
        <v>19.209399999999999</v>
      </c>
      <c r="AC30" s="1">
        <v>18.731000000000002</v>
      </c>
      <c r="AD30" s="1">
        <v>3.3041999999999998</v>
      </c>
      <c r="AE30" s="1" t="s">
        <v>47</v>
      </c>
      <c r="AF30" s="1">
        <f>G30*P30</f>
        <v>194.65419999999997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41</v>
      </c>
      <c r="C31" s="1">
        <v>229</v>
      </c>
      <c r="D31" s="1">
        <v>2</v>
      </c>
      <c r="E31" s="1">
        <v>172</v>
      </c>
      <c r="F31" s="1">
        <v>51</v>
      </c>
      <c r="G31" s="7">
        <v>0.35</v>
      </c>
      <c r="H31" s="1">
        <v>40</v>
      </c>
      <c r="I31" s="1" t="s">
        <v>37</v>
      </c>
      <c r="J31" s="1">
        <v>175</v>
      </c>
      <c r="K31" s="1">
        <f t="shared" si="0"/>
        <v>-3</v>
      </c>
      <c r="L31" s="1"/>
      <c r="M31" s="1"/>
      <c r="N31" s="1">
        <v>204.6</v>
      </c>
      <c r="O31" s="1">
        <f t="shared" si="1"/>
        <v>34.4</v>
      </c>
      <c r="P31" s="5">
        <f t="shared" si="6"/>
        <v>191.6</v>
      </c>
      <c r="Q31" s="5"/>
      <c r="R31" s="1"/>
      <c r="S31" s="1">
        <f t="shared" si="3"/>
        <v>13</v>
      </c>
      <c r="T31" s="1">
        <f t="shared" si="4"/>
        <v>7.4302325581395348</v>
      </c>
      <c r="U31" s="1">
        <v>29.4</v>
      </c>
      <c r="V31" s="1">
        <v>26.4</v>
      </c>
      <c r="W31" s="1">
        <v>28.8</v>
      </c>
      <c r="X31" s="1">
        <v>26.8</v>
      </c>
      <c r="Y31" s="1">
        <v>25</v>
      </c>
      <c r="Z31" s="1">
        <v>25.2</v>
      </c>
      <c r="AA31" s="1">
        <v>21.4</v>
      </c>
      <c r="AB31" s="1">
        <v>26.4</v>
      </c>
      <c r="AC31" s="1">
        <v>18.2</v>
      </c>
      <c r="AD31" s="1">
        <v>16.8</v>
      </c>
      <c r="AE31" s="1"/>
      <c r="AF31" s="1">
        <f>G31*P31</f>
        <v>67.059999999999988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41</v>
      </c>
      <c r="C32" s="1">
        <v>364.05</v>
      </c>
      <c r="D32" s="1">
        <v>234</v>
      </c>
      <c r="E32" s="1">
        <v>403.99999999999989</v>
      </c>
      <c r="F32" s="1">
        <v>188.05</v>
      </c>
      <c r="G32" s="7">
        <v>0.4</v>
      </c>
      <c r="H32" s="1">
        <v>45</v>
      </c>
      <c r="I32" s="1" t="s">
        <v>37</v>
      </c>
      <c r="J32" s="1">
        <v>406</v>
      </c>
      <c r="K32" s="1">
        <f t="shared" si="0"/>
        <v>-2.0000000000001137</v>
      </c>
      <c r="L32" s="1"/>
      <c r="M32" s="1"/>
      <c r="N32" s="1">
        <v>350</v>
      </c>
      <c r="O32" s="1">
        <f t="shared" si="1"/>
        <v>80.799999999999983</v>
      </c>
      <c r="P32" s="5">
        <f t="shared" si="6"/>
        <v>512.34999999999991</v>
      </c>
      <c r="Q32" s="5"/>
      <c r="R32" s="1"/>
      <c r="S32" s="1">
        <f t="shared" si="3"/>
        <v>13.000000000000002</v>
      </c>
      <c r="T32" s="1">
        <f t="shared" si="4"/>
        <v>6.6590346534653477</v>
      </c>
      <c r="U32" s="1">
        <v>72.599999999999994</v>
      </c>
      <c r="V32" s="1">
        <v>69.8</v>
      </c>
      <c r="W32" s="1">
        <v>64.599999999999994</v>
      </c>
      <c r="X32" s="1">
        <v>65</v>
      </c>
      <c r="Y32" s="1">
        <v>73.599999999999994</v>
      </c>
      <c r="Z32" s="1">
        <v>67.599999999999994</v>
      </c>
      <c r="AA32" s="1">
        <v>59</v>
      </c>
      <c r="AB32" s="1">
        <v>56</v>
      </c>
      <c r="AC32" s="1">
        <v>46</v>
      </c>
      <c r="AD32" s="1">
        <v>80.599999999999994</v>
      </c>
      <c r="AE32" s="1"/>
      <c r="AF32" s="1">
        <f>G32*P32</f>
        <v>204.93999999999997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41</v>
      </c>
      <c r="C33" s="1">
        <v>461</v>
      </c>
      <c r="D33" s="1">
        <v>247</v>
      </c>
      <c r="E33" s="1">
        <v>402.99999999999989</v>
      </c>
      <c r="F33" s="1">
        <v>299</v>
      </c>
      <c r="G33" s="7">
        <v>0.4</v>
      </c>
      <c r="H33" s="1">
        <v>45</v>
      </c>
      <c r="I33" s="1" t="s">
        <v>37</v>
      </c>
      <c r="J33" s="1">
        <v>405</v>
      </c>
      <c r="K33" s="1">
        <f t="shared" si="0"/>
        <v>-2.0000000000001137</v>
      </c>
      <c r="L33" s="1"/>
      <c r="M33" s="1"/>
      <c r="N33" s="1">
        <v>0</v>
      </c>
      <c r="O33" s="1">
        <f t="shared" si="1"/>
        <v>80.59999999999998</v>
      </c>
      <c r="P33" s="5">
        <f>12*O33-N33-F33</f>
        <v>668.19999999999982</v>
      </c>
      <c r="Q33" s="5"/>
      <c r="R33" s="1"/>
      <c r="S33" s="1">
        <f t="shared" si="3"/>
        <v>12</v>
      </c>
      <c r="T33" s="1">
        <f t="shared" si="4"/>
        <v>3.7096774193548394</v>
      </c>
      <c r="U33" s="1">
        <v>45.8</v>
      </c>
      <c r="V33" s="1">
        <v>67.2</v>
      </c>
      <c r="W33" s="1">
        <v>66</v>
      </c>
      <c r="X33" s="1">
        <v>60.4</v>
      </c>
      <c r="Y33" s="1">
        <v>48.2</v>
      </c>
      <c r="Z33" s="1">
        <v>44.2</v>
      </c>
      <c r="AA33" s="1">
        <v>68.8</v>
      </c>
      <c r="AB33" s="1">
        <v>48.4</v>
      </c>
      <c r="AC33" s="1">
        <v>50.4</v>
      </c>
      <c r="AD33" s="1">
        <v>46</v>
      </c>
      <c r="AE33" s="1"/>
      <c r="AF33" s="1">
        <f>G33*P33</f>
        <v>267.27999999999992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41</v>
      </c>
      <c r="C34" s="1">
        <v>145</v>
      </c>
      <c r="D34" s="1">
        <v>102</v>
      </c>
      <c r="E34" s="1">
        <v>204</v>
      </c>
      <c r="F34" s="1">
        <v>33</v>
      </c>
      <c r="G34" s="7">
        <v>0.4</v>
      </c>
      <c r="H34" s="1">
        <v>50</v>
      </c>
      <c r="I34" s="1" t="s">
        <v>37</v>
      </c>
      <c r="J34" s="1">
        <v>207</v>
      </c>
      <c r="K34" s="1">
        <f t="shared" si="0"/>
        <v>-3</v>
      </c>
      <c r="L34" s="1"/>
      <c r="M34" s="1"/>
      <c r="N34" s="1">
        <v>202.8</v>
      </c>
      <c r="O34" s="1">
        <f t="shared" si="1"/>
        <v>40.799999999999997</v>
      </c>
      <c r="P34" s="5">
        <f t="shared" si="6"/>
        <v>294.59999999999997</v>
      </c>
      <c r="Q34" s="5"/>
      <c r="R34" s="1"/>
      <c r="S34" s="1">
        <f t="shared" si="3"/>
        <v>13</v>
      </c>
      <c r="T34" s="1">
        <f t="shared" si="4"/>
        <v>5.7794117647058831</v>
      </c>
      <c r="U34" s="1">
        <v>30.2</v>
      </c>
      <c r="V34" s="1">
        <v>26.6</v>
      </c>
      <c r="W34" s="1">
        <v>24.6</v>
      </c>
      <c r="X34" s="1">
        <v>27.8</v>
      </c>
      <c r="Y34" s="1">
        <v>29.8</v>
      </c>
      <c r="Z34" s="1">
        <v>27.2</v>
      </c>
      <c r="AA34" s="1">
        <v>18.8</v>
      </c>
      <c r="AB34" s="1">
        <v>21.8</v>
      </c>
      <c r="AC34" s="1">
        <v>15</v>
      </c>
      <c r="AD34" s="1">
        <v>29.2</v>
      </c>
      <c r="AE34" s="1"/>
      <c r="AF34" s="1">
        <f>G34*P34</f>
        <v>117.83999999999999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41</v>
      </c>
      <c r="C35" s="1">
        <v>256</v>
      </c>
      <c r="D35" s="1">
        <v>93</v>
      </c>
      <c r="E35" s="1">
        <v>196</v>
      </c>
      <c r="F35" s="1">
        <v>147</v>
      </c>
      <c r="G35" s="7">
        <v>0.4</v>
      </c>
      <c r="H35" s="1">
        <v>40</v>
      </c>
      <c r="I35" s="1" t="s">
        <v>37</v>
      </c>
      <c r="J35" s="1">
        <v>199</v>
      </c>
      <c r="K35" s="1">
        <f t="shared" si="0"/>
        <v>-3</v>
      </c>
      <c r="L35" s="1"/>
      <c r="M35" s="1"/>
      <c r="N35" s="1">
        <v>50</v>
      </c>
      <c r="O35" s="1">
        <f t="shared" si="1"/>
        <v>39.200000000000003</v>
      </c>
      <c r="P35" s="5">
        <f t="shared" si="6"/>
        <v>312.60000000000002</v>
      </c>
      <c r="Q35" s="5"/>
      <c r="R35" s="1"/>
      <c r="S35" s="1">
        <f t="shared" si="3"/>
        <v>13</v>
      </c>
      <c r="T35" s="1">
        <f t="shared" si="4"/>
        <v>5.0255102040816322</v>
      </c>
      <c r="U35" s="1">
        <v>30.4</v>
      </c>
      <c r="V35" s="1">
        <v>37.4</v>
      </c>
      <c r="W35" s="1">
        <v>34.6</v>
      </c>
      <c r="X35" s="1">
        <v>28</v>
      </c>
      <c r="Y35" s="1">
        <v>33.4</v>
      </c>
      <c r="Z35" s="1">
        <v>33.799999999999997</v>
      </c>
      <c r="AA35" s="1">
        <v>36.6</v>
      </c>
      <c r="AB35" s="1">
        <v>26.2</v>
      </c>
      <c r="AC35" s="1">
        <v>30.2</v>
      </c>
      <c r="AD35" s="1">
        <v>25</v>
      </c>
      <c r="AE35" s="1"/>
      <c r="AF35" s="1">
        <f>G35*P35</f>
        <v>125.04000000000002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>
        <v>129</v>
      </c>
      <c r="D36" s="1">
        <v>121</v>
      </c>
      <c r="E36" s="1">
        <v>197</v>
      </c>
      <c r="F36" s="1">
        <v>45</v>
      </c>
      <c r="G36" s="7">
        <v>0.1</v>
      </c>
      <c r="H36" s="1">
        <v>730</v>
      </c>
      <c r="I36" s="1" t="s">
        <v>37</v>
      </c>
      <c r="J36" s="1">
        <v>197</v>
      </c>
      <c r="K36" s="1">
        <f t="shared" si="0"/>
        <v>0</v>
      </c>
      <c r="L36" s="1"/>
      <c r="M36" s="1"/>
      <c r="N36" s="1">
        <v>500</v>
      </c>
      <c r="O36" s="1">
        <f t="shared" si="1"/>
        <v>39.4</v>
      </c>
      <c r="P36" s="5"/>
      <c r="Q36" s="5"/>
      <c r="R36" s="1"/>
      <c r="S36" s="1">
        <f t="shared" si="3"/>
        <v>13.832487309644671</v>
      </c>
      <c r="T36" s="1">
        <f t="shared" si="4"/>
        <v>13.832487309644671</v>
      </c>
      <c r="U36" s="1">
        <v>41.4</v>
      </c>
      <c r="V36" s="1">
        <v>32.799999999999997</v>
      </c>
      <c r="W36" s="1">
        <v>31.8</v>
      </c>
      <c r="X36" s="1">
        <v>38.6</v>
      </c>
      <c r="Y36" s="1">
        <v>42.4</v>
      </c>
      <c r="Z36" s="1">
        <v>38.4</v>
      </c>
      <c r="AA36" s="1">
        <v>24.4</v>
      </c>
      <c r="AB36" s="1">
        <v>30.6</v>
      </c>
      <c r="AC36" s="1">
        <v>35.799999999999997</v>
      </c>
      <c r="AD36" s="1">
        <v>29.8</v>
      </c>
      <c r="AE36" s="1" t="s">
        <v>55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237</v>
      </c>
      <c r="D37" s="1">
        <v>200</v>
      </c>
      <c r="E37" s="1">
        <v>421</v>
      </c>
      <c r="F37" s="1">
        <v>7</v>
      </c>
      <c r="G37" s="7">
        <v>0.33</v>
      </c>
      <c r="H37" s="1">
        <v>45</v>
      </c>
      <c r="I37" s="1" t="s">
        <v>37</v>
      </c>
      <c r="J37" s="1">
        <v>425</v>
      </c>
      <c r="K37" s="1">
        <f t="shared" si="0"/>
        <v>-4</v>
      </c>
      <c r="L37" s="1"/>
      <c r="M37" s="1"/>
      <c r="N37" s="1">
        <v>500</v>
      </c>
      <c r="O37" s="1">
        <f t="shared" si="1"/>
        <v>84.2</v>
      </c>
      <c r="P37" s="5">
        <f t="shared" si="6"/>
        <v>587.60000000000014</v>
      </c>
      <c r="Q37" s="5"/>
      <c r="R37" s="1"/>
      <c r="S37" s="1">
        <f t="shared" si="3"/>
        <v>13.000000000000002</v>
      </c>
      <c r="T37" s="1">
        <f t="shared" si="4"/>
        <v>6.0213776722090255</v>
      </c>
      <c r="U37" s="1">
        <v>62</v>
      </c>
      <c r="V37" s="1">
        <v>53.6</v>
      </c>
      <c r="W37" s="1">
        <v>44.6</v>
      </c>
      <c r="X37" s="1">
        <v>39.799999999999997</v>
      </c>
      <c r="Y37" s="1">
        <v>46</v>
      </c>
      <c r="Z37" s="1">
        <v>48.2</v>
      </c>
      <c r="AA37" s="1">
        <v>40.6</v>
      </c>
      <c r="AB37" s="1">
        <v>41</v>
      </c>
      <c r="AC37" s="1">
        <v>38.799999999999997</v>
      </c>
      <c r="AD37" s="1">
        <v>17.600000000000001</v>
      </c>
      <c r="AE37" s="1"/>
      <c r="AF37" s="1">
        <f>G37*P37</f>
        <v>193.90800000000004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72</v>
      </c>
      <c r="D38" s="1">
        <v>156</v>
      </c>
      <c r="E38" s="1">
        <v>224</v>
      </c>
      <c r="F38" s="1">
        <v>2</v>
      </c>
      <c r="G38" s="7">
        <v>0.35</v>
      </c>
      <c r="H38" s="1">
        <v>40</v>
      </c>
      <c r="I38" s="1" t="s">
        <v>37</v>
      </c>
      <c r="J38" s="1">
        <v>261</v>
      </c>
      <c r="K38" s="1">
        <f t="shared" ref="K38:K69" si="7">E38-J38</f>
        <v>-37</v>
      </c>
      <c r="L38" s="1"/>
      <c r="M38" s="1"/>
      <c r="N38" s="1">
        <v>450</v>
      </c>
      <c r="O38" s="1">
        <f t="shared" si="1"/>
        <v>44.8</v>
      </c>
      <c r="P38" s="5">
        <f t="shared" si="6"/>
        <v>130.39999999999998</v>
      </c>
      <c r="Q38" s="5"/>
      <c r="R38" s="1"/>
      <c r="S38" s="1">
        <f t="shared" si="3"/>
        <v>13</v>
      </c>
      <c r="T38" s="1">
        <f t="shared" si="4"/>
        <v>10.089285714285715</v>
      </c>
      <c r="U38" s="1">
        <v>44.8</v>
      </c>
      <c r="V38" s="1">
        <v>24</v>
      </c>
      <c r="W38" s="1">
        <v>25.4</v>
      </c>
      <c r="X38" s="1">
        <v>38.6</v>
      </c>
      <c r="Y38" s="1">
        <v>38.200000000000003</v>
      </c>
      <c r="Z38" s="1">
        <v>40</v>
      </c>
      <c r="AA38" s="1">
        <v>34.6</v>
      </c>
      <c r="AB38" s="1">
        <v>36.799999999999997</v>
      </c>
      <c r="AC38" s="1">
        <v>43.2</v>
      </c>
      <c r="AD38" s="1">
        <v>22.672799999999999</v>
      </c>
      <c r="AE38" s="1"/>
      <c r="AF38" s="1">
        <f>G38*P38</f>
        <v>45.639999999999986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57.109000000000002</v>
      </c>
      <c r="D39" s="1">
        <v>4.3259999999999996</v>
      </c>
      <c r="E39" s="19">
        <f>21.736+E96</f>
        <v>36.209000000000003</v>
      </c>
      <c r="F39" s="19">
        <f>30.324+F96</f>
        <v>12.235000000000003</v>
      </c>
      <c r="G39" s="7">
        <v>1</v>
      </c>
      <c r="H39" s="1">
        <v>40</v>
      </c>
      <c r="I39" s="1" t="s">
        <v>37</v>
      </c>
      <c r="J39" s="1">
        <v>25.462</v>
      </c>
      <c r="K39" s="1">
        <f t="shared" si="7"/>
        <v>10.747000000000003</v>
      </c>
      <c r="L39" s="1"/>
      <c r="M39" s="1"/>
      <c r="N39" s="1">
        <v>33.147399999999998</v>
      </c>
      <c r="O39" s="1">
        <f t="shared" si="1"/>
        <v>7.2418000000000005</v>
      </c>
      <c r="P39" s="5">
        <f t="shared" si="6"/>
        <v>48.760999999999996</v>
      </c>
      <c r="Q39" s="5"/>
      <c r="R39" s="1"/>
      <c r="S39" s="1">
        <f t="shared" si="3"/>
        <v>13</v>
      </c>
      <c r="T39" s="1">
        <f t="shared" si="4"/>
        <v>6.2667292662045346</v>
      </c>
      <c r="U39" s="1">
        <v>5.4146000000000001</v>
      </c>
      <c r="V39" s="1">
        <v>3.1903999999999999</v>
      </c>
      <c r="W39" s="1">
        <v>1.579</v>
      </c>
      <c r="X39" s="1">
        <v>4.7320000000000002</v>
      </c>
      <c r="Y39" s="1">
        <v>5.8823999999999996</v>
      </c>
      <c r="Z39" s="1">
        <v>4.1588000000000003</v>
      </c>
      <c r="AA39" s="1">
        <v>1.2968</v>
      </c>
      <c r="AB39" s="1">
        <v>3.1526000000000001</v>
      </c>
      <c r="AC39" s="1">
        <v>3.1514000000000002</v>
      </c>
      <c r="AD39" s="1">
        <v>2.7153999999999998</v>
      </c>
      <c r="AE39" s="1"/>
      <c r="AF39" s="1">
        <f>G39*P39</f>
        <v>48.760999999999996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191</v>
      </c>
      <c r="D40" s="1">
        <v>157</v>
      </c>
      <c r="E40" s="1">
        <v>238</v>
      </c>
      <c r="F40" s="1">
        <v>98</v>
      </c>
      <c r="G40" s="7">
        <v>0.35</v>
      </c>
      <c r="H40" s="1">
        <v>40</v>
      </c>
      <c r="I40" s="1" t="s">
        <v>37</v>
      </c>
      <c r="J40" s="1">
        <v>240</v>
      </c>
      <c r="K40" s="1">
        <f t="shared" si="7"/>
        <v>-2</v>
      </c>
      <c r="L40" s="1"/>
      <c r="M40" s="1"/>
      <c r="N40" s="1">
        <v>209.59999999999991</v>
      </c>
      <c r="O40" s="1">
        <f t="shared" si="1"/>
        <v>47.6</v>
      </c>
      <c r="P40" s="5">
        <f t="shared" si="6"/>
        <v>311.20000000000016</v>
      </c>
      <c r="Q40" s="5"/>
      <c r="R40" s="1"/>
      <c r="S40" s="1">
        <f t="shared" si="3"/>
        <v>13.000000000000002</v>
      </c>
      <c r="T40" s="1">
        <f t="shared" si="4"/>
        <v>6.4621848739495773</v>
      </c>
      <c r="U40" s="1">
        <v>36.799999999999997</v>
      </c>
      <c r="V40" s="1">
        <v>39.200000000000003</v>
      </c>
      <c r="W40" s="1">
        <v>31.8</v>
      </c>
      <c r="X40" s="1">
        <v>29</v>
      </c>
      <c r="Y40" s="1">
        <v>31.2</v>
      </c>
      <c r="Z40" s="1">
        <v>33.200000000000003</v>
      </c>
      <c r="AA40" s="1">
        <v>27</v>
      </c>
      <c r="AB40" s="1">
        <v>34.6</v>
      </c>
      <c r="AC40" s="1">
        <v>30.2</v>
      </c>
      <c r="AD40" s="1">
        <v>16.600000000000001</v>
      </c>
      <c r="AE40" s="1"/>
      <c r="AF40" s="1">
        <f>G40*P40</f>
        <v>108.92000000000004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368</v>
      </c>
      <c r="D41" s="1">
        <v>3</v>
      </c>
      <c r="E41" s="19">
        <f>304+E92</f>
        <v>335</v>
      </c>
      <c r="F41" s="19">
        <f>61+F92</f>
        <v>6</v>
      </c>
      <c r="G41" s="7">
        <v>0.35</v>
      </c>
      <c r="H41" s="1">
        <v>40</v>
      </c>
      <c r="I41" s="1" t="s">
        <v>37</v>
      </c>
      <c r="J41" s="1">
        <v>331</v>
      </c>
      <c r="K41" s="1">
        <f t="shared" si="7"/>
        <v>4</v>
      </c>
      <c r="L41" s="1"/>
      <c r="M41" s="1"/>
      <c r="N41" s="1">
        <v>600</v>
      </c>
      <c r="O41" s="1">
        <f t="shared" si="1"/>
        <v>67</v>
      </c>
      <c r="P41" s="5">
        <f t="shared" si="6"/>
        <v>265</v>
      </c>
      <c r="Q41" s="5"/>
      <c r="R41" s="1"/>
      <c r="S41" s="1">
        <f t="shared" si="3"/>
        <v>13</v>
      </c>
      <c r="T41" s="1">
        <f t="shared" si="4"/>
        <v>9.0447761194029859</v>
      </c>
      <c r="U41" s="1">
        <v>62</v>
      </c>
      <c r="V41" s="1">
        <v>40.799999999999997</v>
      </c>
      <c r="W41" s="1">
        <v>46.542200000000001</v>
      </c>
      <c r="X41" s="1">
        <v>64.742199999999997</v>
      </c>
      <c r="Y41" s="1">
        <v>55.2</v>
      </c>
      <c r="Z41" s="1">
        <v>48.4</v>
      </c>
      <c r="AA41" s="1">
        <v>42.4</v>
      </c>
      <c r="AB41" s="1">
        <v>43.125399999999999</v>
      </c>
      <c r="AC41" s="1">
        <v>44.2</v>
      </c>
      <c r="AD41" s="1">
        <v>42.874600000000001</v>
      </c>
      <c r="AE41" s="1"/>
      <c r="AF41" s="1">
        <f>G41*P41</f>
        <v>92.75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36</v>
      </c>
      <c r="C42" s="1">
        <v>207.773</v>
      </c>
      <c r="D42" s="1">
        <v>891.22799999999995</v>
      </c>
      <c r="E42" s="1">
        <v>315.64499999999998</v>
      </c>
      <c r="F42" s="1">
        <v>435.88099999999997</v>
      </c>
      <c r="G42" s="7">
        <v>1</v>
      </c>
      <c r="H42" s="1">
        <v>50</v>
      </c>
      <c r="I42" s="1" t="s">
        <v>37</v>
      </c>
      <c r="J42" s="1">
        <v>449.86399999999998</v>
      </c>
      <c r="K42" s="1">
        <f t="shared" si="7"/>
        <v>-134.21899999999999</v>
      </c>
      <c r="L42" s="1"/>
      <c r="M42" s="1"/>
      <c r="N42" s="1">
        <v>250</v>
      </c>
      <c r="O42" s="1">
        <f t="shared" si="1"/>
        <v>63.128999999999998</v>
      </c>
      <c r="P42" s="5">
        <f t="shared" si="6"/>
        <v>134.79600000000005</v>
      </c>
      <c r="Q42" s="5"/>
      <c r="R42" s="1"/>
      <c r="S42" s="1">
        <f t="shared" si="3"/>
        <v>13</v>
      </c>
      <c r="T42" s="1">
        <f t="shared" si="4"/>
        <v>10.864753124554484</v>
      </c>
      <c r="U42" s="1">
        <v>70.151199999999989</v>
      </c>
      <c r="V42" s="1">
        <v>83.794600000000003</v>
      </c>
      <c r="W42" s="1">
        <v>50.834600000000002</v>
      </c>
      <c r="X42" s="1">
        <v>51.278199999999998</v>
      </c>
      <c r="Y42" s="1">
        <v>50.401000000000003</v>
      </c>
      <c r="Z42" s="1">
        <v>62.915399999999998</v>
      </c>
      <c r="AA42" s="1">
        <v>49.215600000000002</v>
      </c>
      <c r="AB42" s="1">
        <v>67.2346</v>
      </c>
      <c r="AC42" s="1">
        <v>41.842199999999998</v>
      </c>
      <c r="AD42" s="1">
        <v>38.900399999999998</v>
      </c>
      <c r="AE42" s="1"/>
      <c r="AF42" s="1">
        <f>G42*P42</f>
        <v>134.79600000000005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36</v>
      </c>
      <c r="C43" s="1">
        <v>160.571</v>
      </c>
      <c r="D43" s="1">
        <v>184.51900000000001</v>
      </c>
      <c r="E43" s="1">
        <v>155.649</v>
      </c>
      <c r="F43" s="1">
        <v>80.281000000000006</v>
      </c>
      <c r="G43" s="7">
        <v>1</v>
      </c>
      <c r="H43" s="1">
        <v>50</v>
      </c>
      <c r="I43" s="1" t="s">
        <v>37</v>
      </c>
      <c r="J43" s="1">
        <v>201.9</v>
      </c>
      <c r="K43" s="1">
        <f t="shared" si="7"/>
        <v>-46.251000000000005</v>
      </c>
      <c r="L43" s="1"/>
      <c r="M43" s="1"/>
      <c r="N43" s="1">
        <v>150</v>
      </c>
      <c r="O43" s="1">
        <f t="shared" si="1"/>
        <v>31.129799999999999</v>
      </c>
      <c r="P43" s="5">
        <f t="shared" si="6"/>
        <v>174.40639999999996</v>
      </c>
      <c r="Q43" s="5"/>
      <c r="R43" s="1"/>
      <c r="S43" s="1">
        <f t="shared" si="3"/>
        <v>13</v>
      </c>
      <c r="T43" s="1">
        <f t="shared" si="4"/>
        <v>7.3974455345039161</v>
      </c>
      <c r="U43" s="1">
        <v>31.95</v>
      </c>
      <c r="V43" s="1">
        <v>26.201000000000001</v>
      </c>
      <c r="W43" s="1">
        <v>22.998000000000001</v>
      </c>
      <c r="X43" s="1">
        <v>29.081399999999999</v>
      </c>
      <c r="Y43" s="1">
        <v>28.084599999999998</v>
      </c>
      <c r="Z43" s="1">
        <v>22.720199999999998</v>
      </c>
      <c r="AA43" s="1">
        <v>18.122800000000002</v>
      </c>
      <c r="AB43" s="1">
        <v>19.541399999999999</v>
      </c>
      <c r="AC43" s="1">
        <v>23.4054</v>
      </c>
      <c r="AD43" s="1">
        <v>29.586600000000001</v>
      </c>
      <c r="AE43" s="1"/>
      <c r="AF43" s="1">
        <f>G43*P43</f>
        <v>174.40639999999996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84.174999999999997</v>
      </c>
      <c r="D44" s="1"/>
      <c r="E44" s="1">
        <v>69.215999999999994</v>
      </c>
      <c r="F44" s="1">
        <v>14.959</v>
      </c>
      <c r="G44" s="7">
        <v>1</v>
      </c>
      <c r="H44" s="1" t="e">
        <v>#N/A</v>
      </c>
      <c r="I44" s="1" t="s">
        <v>37</v>
      </c>
      <c r="J44" s="1">
        <v>65</v>
      </c>
      <c r="K44" s="1">
        <f t="shared" si="7"/>
        <v>4.215999999999994</v>
      </c>
      <c r="L44" s="1"/>
      <c r="M44" s="1"/>
      <c r="N44" s="1">
        <v>0</v>
      </c>
      <c r="O44" s="1">
        <f t="shared" si="1"/>
        <v>13.8432</v>
      </c>
      <c r="P44" s="5">
        <f>9*O44-N44-F44</f>
        <v>109.62979999999999</v>
      </c>
      <c r="Q44" s="5"/>
      <c r="R44" s="1"/>
      <c r="S44" s="1">
        <f t="shared" si="3"/>
        <v>9</v>
      </c>
      <c r="T44" s="1">
        <f t="shared" si="4"/>
        <v>1.0806027508090614</v>
      </c>
      <c r="U44" s="1">
        <v>3.0042</v>
      </c>
      <c r="V44" s="1">
        <v>7.1660000000000004</v>
      </c>
      <c r="W44" s="1">
        <v>11.942</v>
      </c>
      <c r="X44" s="1">
        <v>14.372</v>
      </c>
      <c r="Y44" s="1">
        <v>10.194000000000001</v>
      </c>
      <c r="Z44" s="1">
        <v>3.0089999999999999</v>
      </c>
      <c r="AA44" s="1">
        <v>0</v>
      </c>
      <c r="AB44" s="1">
        <v>11.3894</v>
      </c>
      <c r="AC44" s="1">
        <v>0</v>
      </c>
      <c r="AD44" s="1">
        <v>0</v>
      </c>
      <c r="AE44" s="21" t="s">
        <v>47</v>
      </c>
      <c r="AF44" s="1">
        <f>G44*P44</f>
        <v>109.62979999999999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13.319000000000001</v>
      </c>
      <c r="D45" s="1">
        <v>120.336</v>
      </c>
      <c r="E45" s="1">
        <v>47.722999999999999</v>
      </c>
      <c r="F45" s="1">
        <v>-4.3090000000000002</v>
      </c>
      <c r="G45" s="7">
        <v>1</v>
      </c>
      <c r="H45" s="1">
        <v>40</v>
      </c>
      <c r="I45" s="13" t="s">
        <v>87</v>
      </c>
      <c r="J45" s="1">
        <v>104.6</v>
      </c>
      <c r="K45" s="1">
        <f t="shared" si="7"/>
        <v>-56.876999999999995</v>
      </c>
      <c r="L45" s="1"/>
      <c r="M45" s="1"/>
      <c r="N45" s="1">
        <v>200</v>
      </c>
      <c r="O45" s="1">
        <f t="shared" si="1"/>
        <v>9.5445999999999991</v>
      </c>
      <c r="P45" s="5"/>
      <c r="Q45" s="5"/>
      <c r="R45" s="1"/>
      <c r="S45" s="1">
        <f t="shared" si="3"/>
        <v>20.50279739329045</v>
      </c>
      <c r="T45" s="1">
        <f t="shared" si="4"/>
        <v>20.50279739329045</v>
      </c>
      <c r="U45" s="1">
        <v>19.8992</v>
      </c>
      <c r="V45" s="1">
        <v>10.270799999999999</v>
      </c>
      <c r="W45" s="1">
        <v>5.1215999999999999</v>
      </c>
      <c r="X45" s="1">
        <v>9.8081999999999994</v>
      </c>
      <c r="Y45" s="1">
        <v>8.2430000000000003</v>
      </c>
      <c r="Z45" s="1">
        <v>7.3179999999999996</v>
      </c>
      <c r="AA45" s="1">
        <v>0</v>
      </c>
      <c r="AB45" s="1">
        <v>12.4884</v>
      </c>
      <c r="AC45" s="1">
        <v>3.1274000000000002</v>
      </c>
      <c r="AD45" s="1">
        <v>1.7423999999999999</v>
      </c>
      <c r="AE45" s="1" t="s">
        <v>12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41</v>
      </c>
      <c r="C46" s="1">
        <v>780</v>
      </c>
      <c r="D46" s="1">
        <v>23</v>
      </c>
      <c r="E46" s="19">
        <f>434+E93</f>
        <v>643</v>
      </c>
      <c r="F46" s="19">
        <f>323+F93</f>
        <v>4</v>
      </c>
      <c r="G46" s="7">
        <v>0.45</v>
      </c>
      <c r="H46" s="1">
        <v>50</v>
      </c>
      <c r="I46" s="1" t="s">
        <v>37</v>
      </c>
      <c r="J46" s="1">
        <v>470</v>
      </c>
      <c r="K46" s="1">
        <f t="shared" si="7"/>
        <v>173</v>
      </c>
      <c r="L46" s="1"/>
      <c r="M46" s="1"/>
      <c r="N46" s="1">
        <v>500</v>
      </c>
      <c r="O46" s="1">
        <f t="shared" si="1"/>
        <v>128.6</v>
      </c>
      <c r="P46" s="5">
        <f>12*O46-N46-F46</f>
        <v>1039.1999999999998</v>
      </c>
      <c r="Q46" s="5"/>
      <c r="R46" s="1"/>
      <c r="S46" s="1">
        <f t="shared" si="3"/>
        <v>12</v>
      </c>
      <c r="T46" s="1">
        <f t="shared" si="4"/>
        <v>3.9191290824261276</v>
      </c>
      <c r="U46" s="1">
        <v>105</v>
      </c>
      <c r="V46" s="1">
        <v>100</v>
      </c>
      <c r="W46" s="1">
        <v>98.4</v>
      </c>
      <c r="X46" s="1">
        <v>86.2</v>
      </c>
      <c r="Y46" s="1">
        <v>85.8</v>
      </c>
      <c r="Z46" s="1">
        <v>86.309399999999997</v>
      </c>
      <c r="AA46" s="1">
        <v>84.772000000000006</v>
      </c>
      <c r="AB46" s="1">
        <v>69</v>
      </c>
      <c r="AC46" s="1">
        <v>66.2</v>
      </c>
      <c r="AD46" s="1">
        <v>109</v>
      </c>
      <c r="AE46" s="1" t="s">
        <v>47</v>
      </c>
      <c r="AF46" s="1">
        <f>G46*P46</f>
        <v>467.63999999999993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36</v>
      </c>
      <c r="C47" s="1">
        <v>89.263999999999996</v>
      </c>
      <c r="D47" s="1">
        <v>240.41800000000001</v>
      </c>
      <c r="E47" s="1">
        <v>84.947000000000003</v>
      </c>
      <c r="F47" s="1">
        <v>11.994</v>
      </c>
      <c r="G47" s="7">
        <v>1</v>
      </c>
      <c r="H47" s="1">
        <v>40</v>
      </c>
      <c r="I47" s="1" t="s">
        <v>37</v>
      </c>
      <c r="J47" s="1">
        <v>218</v>
      </c>
      <c r="K47" s="1">
        <f t="shared" si="7"/>
        <v>-133.053</v>
      </c>
      <c r="L47" s="1"/>
      <c r="M47" s="1"/>
      <c r="N47" s="1">
        <v>400</v>
      </c>
      <c r="O47" s="1">
        <f t="shared" si="1"/>
        <v>16.9894</v>
      </c>
      <c r="P47" s="5"/>
      <c r="Q47" s="5"/>
      <c r="R47" s="1"/>
      <c r="S47" s="1">
        <f t="shared" si="3"/>
        <v>24.250061803242023</v>
      </c>
      <c r="T47" s="1">
        <f t="shared" si="4"/>
        <v>24.250061803242023</v>
      </c>
      <c r="U47" s="1">
        <v>34.797800000000002</v>
      </c>
      <c r="V47" s="1">
        <v>22.437999999999999</v>
      </c>
      <c r="W47" s="1">
        <v>25.9328</v>
      </c>
      <c r="X47" s="1">
        <v>23.6646</v>
      </c>
      <c r="Y47" s="1">
        <v>14.273199999999999</v>
      </c>
      <c r="Z47" s="1">
        <v>3.7187999999999999</v>
      </c>
      <c r="AA47" s="1">
        <v>0.14119999999999999</v>
      </c>
      <c r="AB47" s="1">
        <v>14.4824</v>
      </c>
      <c r="AC47" s="1">
        <v>0.2878</v>
      </c>
      <c r="AD47" s="1">
        <v>4.5818000000000003</v>
      </c>
      <c r="AE47" s="1"/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41</v>
      </c>
      <c r="C48" s="1">
        <v>574</v>
      </c>
      <c r="D48" s="1">
        <v>102</v>
      </c>
      <c r="E48" s="1">
        <v>525</v>
      </c>
      <c r="F48" s="1">
        <v>133</v>
      </c>
      <c r="G48" s="7">
        <v>0.45</v>
      </c>
      <c r="H48" s="1">
        <v>50</v>
      </c>
      <c r="I48" s="1" t="s">
        <v>37</v>
      </c>
      <c r="J48" s="1">
        <v>528</v>
      </c>
      <c r="K48" s="1">
        <f t="shared" si="7"/>
        <v>-3</v>
      </c>
      <c r="L48" s="1"/>
      <c r="M48" s="1"/>
      <c r="N48" s="1">
        <v>400</v>
      </c>
      <c r="O48" s="1">
        <f t="shared" si="1"/>
        <v>105</v>
      </c>
      <c r="P48" s="5">
        <f t="shared" si="6"/>
        <v>832</v>
      </c>
      <c r="Q48" s="5"/>
      <c r="R48" s="1"/>
      <c r="S48" s="1">
        <f t="shared" si="3"/>
        <v>13</v>
      </c>
      <c r="T48" s="1">
        <f t="shared" si="4"/>
        <v>5.0761904761904759</v>
      </c>
      <c r="U48" s="1">
        <v>90.6</v>
      </c>
      <c r="V48" s="1">
        <v>81.2</v>
      </c>
      <c r="W48" s="1">
        <v>77.2</v>
      </c>
      <c r="X48" s="1">
        <v>66.2</v>
      </c>
      <c r="Y48" s="1">
        <v>72.400000000000006</v>
      </c>
      <c r="Z48" s="1">
        <v>72.2</v>
      </c>
      <c r="AA48" s="1">
        <v>66.400000000000006</v>
      </c>
      <c r="AB48" s="1">
        <v>71.8</v>
      </c>
      <c r="AC48" s="1">
        <v>62.2</v>
      </c>
      <c r="AD48" s="1">
        <v>89.6</v>
      </c>
      <c r="AE48" s="1"/>
      <c r="AF48" s="1">
        <f>G48*P48</f>
        <v>374.40000000000003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41</v>
      </c>
      <c r="C49" s="1">
        <v>264</v>
      </c>
      <c r="D49" s="1">
        <v>157</v>
      </c>
      <c r="E49" s="1">
        <v>255</v>
      </c>
      <c r="F49" s="1">
        <v>146</v>
      </c>
      <c r="G49" s="7">
        <v>0.45</v>
      </c>
      <c r="H49" s="1">
        <v>50</v>
      </c>
      <c r="I49" s="1" t="s">
        <v>37</v>
      </c>
      <c r="J49" s="1">
        <v>268</v>
      </c>
      <c r="K49" s="1">
        <f t="shared" si="7"/>
        <v>-13</v>
      </c>
      <c r="L49" s="1"/>
      <c r="M49" s="1"/>
      <c r="N49" s="1">
        <v>239.2</v>
      </c>
      <c r="O49" s="1">
        <f t="shared" si="1"/>
        <v>51</v>
      </c>
      <c r="P49" s="5">
        <f t="shared" si="6"/>
        <v>277.8</v>
      </c>
      <c r="Q49" s="5"/>
      <c r="R49" s="1"/>
      <c r="S49" s="1">
        <f t="shared" si="3"/>
        <v>13</v>
      </c>
      <c r="T49" s="1">
        <f t="shared" si="4"/>
        <v>7.552941176470588</v>
      </c>
      <c r="U49" s="1">
        <v>43.2</v>
      </c>
      <c r="V49" s="1">
        <v>46.2</v>
      </c>
      <c r="W49" s="1">
        <v>40</v>
      </c>
      <c r="X49" s="1">
        <v>43</v>
      </c>
      <c r="Y49" s="1">
        <v>47.2</v>
      </c>
      <c r="Z49" s="1">
        <v>42.2</v>
      </c>
      <c r="AA49" s="1">
        <v>33.6</v>
      </c>
      <c r="AB49" s="1">
        <v>31.2</v>
      </c>
      <c r="AC49" s="1">
        <v>40</v>
      </c>
      <c r="AD49" s="1">
        <v>41.6</v>
      </c>
      <c r="AE49" s="1"/>
      <c r="AF49" s="1">
        <f>G49*P49</f>
        <v>125.01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36</v>
      </c>
      <c r="C50" s="1">
        <v>327.65300000000002</v>
      </c>
      <c r="D50" s="1">
        <v>340.24599999999998</v>
      </c>
      <c r="E50" s="1">
        <v>262.90699999999998</v>
      </c>
      <c r="F50" s="1">
        <v>168.696</v>
      </c>
      <c r="G50" s="7">
        <v>1</v>
      </c>
      <c r="H50" s="1">
        <v>50</v>
      </c>
      <c r="I50" s="1" t="s">
        <v>37</v>
      </c>
      <c r="J50" s="1">
        <v>343.4</v>
      </c>
      <c r="K50" s="1">
        <f t="shared" si="7"/>
        <v>-80.492999999999995</v>
      </c>
      <c r="L50" s="1"/>
      <c r="M50" s="1"/>
      <c r="N50" s="1">
        <v>408.49240000000009</v>
      </c>
      <c r="O50" s="1">
        <f t="shared" si="1"/>
        <v>52.581399999999995</v>
      </c>
      <c r="P50" s="5">
        <f t="shared" si="6"/>
        <v>106.36979999999986</v>
      </c>
      <c r="Q50" s="5"/>
      <c r="R50" s="1"/>
      <c r="S50" s="1">
        <f t="shared" si="3"/>
        <v>13</v>
      </c>
      <c r="T50" s="1">
        <f t="shared" si="4"/>
        <v>10.977045114812466</v>
      </c>
      <c r="U50" s="1">
        <v>59.932600000000001</v>
      </c>
      <c r="V50" s="1">
        <v>52.783799999999999</v>
      </c>
      <c r="W50" s="1">
        <v>54.3568</v>
      </c>
      <c r="X50" s="1">
        <v>37.213799999999999</v>
      </c>
      <c r="Y50" s="1">
        <v>34.454599999999999</v>
      </c>
      <c r="Z50" s="1">
        <v>50.2926</v>
      </c>
      <c r="AA50" s="1">
        <v>30.7728</v>
      </c>
      <c r="AB50" s="1">
        <v>29.723400000000002</v>
      </c>
      <c r="AC50" s="1">
        <v>36.573</v>
      </c>
      <c r="AD50" s="1">
        <v>53.583599999999997</v>
      </c>
      <c r="AE50" s="1"/>
      <c r="AF50" s="1">
        <f>G50*P50</f>
        <v>106.36979999999986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>
        <v>28.489000000000001</v>
      </c>
      <c r="D51" s="1">
        <v>10.036</v>
      </c>
      <c r="E51" s="1">
        <v>13.467000000000001</v>
      </c>
      <c r="F51" s="1">
        <v>7.6529999999999996</v>
      </c>
      <c r="G51" s="7">
        <v>1</v>
      </c>
      <c r="H51" s="1">
        <v>40</v>
      </c>
      <c r="I51" s="1" t="s">
        <v>37</v>
      </c>
      <c r="J51" s="1">
        <v>19.5</v>
      </c>
      <c r="K51" s="1">
        <f t="shared" si="7"/>
        <v>-6.0329999999999995</v>
      </c>
      <c r="L51" s="1"/>
      <c r="M51" s="1"/>
      <c r="N51" s="1">
        <v>20.308600000000009</v>
      </c>
      <c r="O51" s="1">
        <f t="shared" si="1"/>
        <v>2.6934</v>
      </c>
      <c r="P51" s="5">
        <f t="shared" si="6"/>
        <v>7.0525999999999938</v>
      </c>
      <c r="Q51" s="5"/>
      <c r="R51" s="1"/>
      <c r="S51" s="1">
        <f t="shared" si="3"/>
        <v>13</v>
      </c>
      <c r="T51" s="1">
        <f t="shared" si="4"/>
        <v>10.381525209772038</v>
      </c>
      <c r="U51" s="1">
        <v>3.2944</v>
      </c>
      <c r="V51" s="1">
        <v>2.6833999999999998</v>
      </c>
      <c r="W51" s="1">
        <v>3.387</v>
      </c>
      <c r="X51" s="1">
        <v>4.4564000000000004</v>
      </c>
      <c r="Y51" s="1">
        <v>2.3102</v>
      </c>
      <c r="Z51" s="1">
        <v>1.6057999999999999</v>
      </c>
      <c r="AA51" s="1">
        <v>3.056</v>
      </c>
      <c r="AB51" s="1">
        <v>2.6644000000000001</v>
      </c>
      <c r="AC51" s="1">
        <v>1.4426000000000001</v>
      </c>
      <c r="AD51" s="1">
        <v>6.8284000000000002</v>
      </c>
      <c r="AE51" s="1"/>
      <c r="AF51" s="1">
        <f>G51*P51</f>
        <v>7.0525999999999938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41</v>
      </c>
      <c r="C52" s="1">
        <v>76</v>
      </c>
      <c r="D52" s="1">
        <v>83</v>
      </c>
      <c r="E52" s="1">
        <v>144</v>
      </c>
      <c r="F52" s="1">
        <v>11</v>
      </c>
      <c r="G52" s="7">
        <v>0.1</v>
      </c>
      <c r="H52" s="1">
        <v>730</v>
      </c>
      <c r="I52" s="1" t="s">
        <v>37</v>
      </c>
      <c r="J52" s="1">
        <v>148</v>
      </c>
      <c r="K52" s="1">
        <f t="shared" si="7"/>
        <v>-4</v>
      </c>
      <c r="L52" s="1"/>
      <c r="M52" s="1"/>
      <c r="N52" s="1">
        <v>500</v>
      </c>
      <c r="O52" s="1">
        <f t="shared" si="1"/>
        <v>28.8</v>
      </c>
      <c r="P52" s="5"/>
      <c r="Q52" s="5"/>
      <c r="R52" s="1"/>
      <c r="S52" s="1">
        <f t="shared" si="3"/>
        <v>17.743055555555554</v>
      </c>
      <c r="T52" s="1">
        <f t="shared" si="4"/>
        <v>17.743055555555554</v>
      </c>
      <c r="U52" s="1">
        <v>35</v>
      </c>
      <c r="V52" s="1">
        <v>24.2</v>
      </c>
      <c r="W52" s="1">
        <v>24</v>
      </c>
      <c r="X52" s="1">
        <v>17.8</v>
      </c>
      <c r="Y52" s="1">
        <v>18.8</v>
      </c>
      <c r="Z52" s="1">
        <v>23.2</v>
      </c>
      <c r="AA52" s="1">
        <v>14.8</v>
      </c>
      <c r="AB52" s="1">
        <v>18.399999999999999</v>
      </c>
      <c r="AC52" s="1">
        <v>16.600000000000001</v>
      </c>
      <c r="AD52" s="1">
        <v>27.8</v>
      </c>
      <c r="AE52" s="1" t="s">
        <v>55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36</v>
      </c>
      <c r="C53" s="1">
        <v>52.923999999999999</v>
      </c>
      <c r="D53" s="1">
        <v>43.533000000000001</v>
      </c>
      <c r="E53" s="1">
        <v>69.876999999999995</v>
      </c>
      <c r="F53" s="1">
        <v>4.681</v>
      </c>
      <c r="G53" s="7">
        <v>1</v>
      </c>
      <c r="H53" s="1">
        <v>50</v>
      </c>
      <c r="I53" s="1" t="s">
        <v>37</v>
      </c>
      <c r="J53" s="1">
        <v>80.400000000000006</v>
      </c>
      <c r="K53" s="1">
        <f t="shared" si="7"/>
        <v>-10.52300000000001</v>
      </c>
      <c r="L53" s="1"/>
      <c r="M53" s="1"/>
      <c r="N53" s="1">
        <v>83.230200000000025</v>
      </c>
      <c r="O53" s="1">
        <f t="shared" si="1"/>
        <v>13.975399999999999</v>
      </c>
      <c r="P53" s="5">
        <f t="shared" si="6"/>
        <v>93.768999999999963</v>
      </c>
      <c r="Q53" s="5"/>
      <c r="R53" s="1"/>
      <c r="S53" s="1">
        <f t="shared" si="3"/>
        <v>13</v>
      </c>
      <c r="T53" s="1">
        <f t="shared" si="4"/>
        <v>6.2904246032313944</v>
      </c>
      <c r="U53" s="1">
        <v>11.2918</v>
      </c>
      <c r="V53" s="1">
        <v>8.9356000000000009</v>
      </c>
      <c r="W53" s="1">
        <v>9.2065999999999999</v>
      </c>
      <c r="X53" s="1">
        <v>11.2378</v>
      </c>
      <c r="Y53" s="1">
        <v>11.8498</v>
      </c>
      <c r="Z53" s="1">
        <v>13.1424</v>
      </c>
      <c r="AA53" s="1">
        <v>9.9125999999999994</v>
      </c>
      <c r="AB53" s="1">
        <v>6.1638000000000002</v>
      </c>
      <c r="AC53" s="1">
        <v>9.2135999999999996</v>
      </c>
      <c r="AD53" s="1">
        <v>1.6075999999999999</v>
      </c>
      <c r="AE53" s="1" t="s">
        <v>55</v>
      </c>
      <c r="AF53" s="1">
        <f>G53*P53</f>
        <v>93.768999999999963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41</v>
      </c>
      <c r="C54" s="1">
        <v>119</v>
      </c>
      <c r="D54" s="1">
        <v>3</v>
      </c>
      <c r="E54" s="1">
        <v>116</v>
      </c>
      <c r="F54" s="1">
        <v>6</v>
      </c>
      <c r="G54" s="7">
        <v>0.1</v>
      </c>
      <c r="H54" s="1">
        <v>730</v>
      </c>
      <c r="I54" s="1" t="s">
        <v>37</v>
      </c>
      <c r="J54" s="1">
        <v>136</v>
      </c>
      <c r="K54" s="1">
        <f t="shared" si="7"/>
        <v>-20</v>
      </c>
      <c r="L54" s="1"/>
      <c r="M54" s="1"/>
      <c r="N54" s="1">
        <v>400</v>
      </c>
      <c r="O54" s="1">
        <f t="shared" si="1"/>
        <v>23.2</v>
      </c>
      <c r="P54" s="5"/>
      <c r="Q54" s="5"/>
      <c r="R54" s="1"/>
      <c r="S54" s="1">
        <f t="shared" si="3"/>
        <v>17.5</v>
      </c>
      <c r="T54" s="1">
        <f t="shared" si="4"/>
        <v>17.5</v>
      </c>
      <c r="U54" s="1">
        <v>30.2</v>
      </c>
      <c r="V54" s="1">
        <v>20.6</v>
      </c>
      <c r="W54" s="1">
        <v>20.8</v>
      </c>
      <c r="X54" s="1">
        <v>16.8</v>
      </c>
      <c r="Y54" s="1">
        <v>16.8</v>
      </c>
      <c r="Z54" s="1">
        <v>20.8</v>
      </c>
      <c r="AA54" s="1">
        <v>16.600000000000001</v>
      </c>
      <c r="AB54" s="1">
        <v>17.399999999999999</v>
      </c>
      <c r="AC54" s="1">
        <v>22.2</v>
      </c>
      <c r="AD54" s="1">
        <v>27.2</v>
      </c>
      <c r="AE54" s="1" t="s">
        <v>47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41</v>
      </c>
      <c r="C55" s="1">
        <v>363</v>
      </c>
      <c r="D55" s="1">
        <v>116</v>
      </c>
      <c r="E55" s="1">
        <v>297</v>
      </c>
      <c r="F55" s="1">
        <v>162</v>
      </c>
      <c r="G55" s="7">
        <v>0.4</v>
      </c>
      <c r="H55" s="1">
        <v>40</v>
      </c>
      <c r="I55" s="1" t="s">
        <v>37</v>
      </c>
      <c r="J55" s="1">
        <v>311</v>
      </c>
      <c r="K55" s="1">
        <f t="shared" si="7"/>
        <v>-14</v>
      </c>
      <c r="L55" s="1"/>
      <c r="M55" s="1"/>
      <c r="N55" s="1">
        <v>250</v>
      </c>
      <c r="O55" s="1">
        <f t="shared" si="1"/>
        <v>59.4</v>
      </c>
      <c r="P55" s="5">
        <f t="shared" si="6"/>
        <v>360.19999999999993</v>
      </c>
      <c r="Q55" s="5"/>
      <c r="R55" s="1"/>
      <c r="S55" s="1">
        <f t="shared" si="3"/>
        <v>13</v>
      </c>
      <c r="T55" s="1">
        <f t="shared" si="4"/>
        <v>6.936026936026936</v>
      </c>
      <c r="U55" s="1">
        <v>55.6</v>
      </c>
      <c r="V55" s="1">
        <v>51.6</v>
      </c>
      <c r="W55" s="1">
        <v>48.8</v>
      </c>
      <c r="X55" s="1">
        <v>37.200000000000003</v>
      </c>
      <c r="Y55" s="1">
        <v>38.799999999999997</v>
      </c>
      <c r="Z55" s="1">
        <v>46.8</v>
      </c>
      <c r="AA55" s="1">
        <v>36</v>
      </c>
      <c r="AB55" s="1">
        <v>33.799999999999997</v>
      </c>
      <c r="AC55" s="1">
        <v>35.200000000000003</v>
      </c>
      <c r="AD55" s="1">
        <v>28.2</v>
      </c>
      <c r="AE55" s="1"/>
      <c r="AF55" s="1">
        <f>G55*P55</f>
        <v>144.07999999999998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41</v>
      </c>
      <c r="C56" s="1">
        <v>238</v>
      </c>
      <c r="D56" s="1">
        <v>164</v>
      </c>
      <c r="E56" s="1">
        <v>278</v>
      </c>
      <c r="F56" s="1">
        <v>105</v>
      </c>
      <c r="G56" s="7">
        <v>0.4</v>
      </c>
      <c r="H56" s="1">
        <v>40</v>
      </c>
      <c r="I56" s="1" t="s">
        <v>37</v>
      </c>
      <c r="J56" s="1">
        <v>282</v>
      </c>
      <c r="K56" s="1">
        <f t="shared" si="7"/>
        <v>-4</v>
      </c>
      <c r="L56" s="1"/>
      <c r="M56" s="1"/>
      <c r="N56" s="1">
        <v>300</v>
      </c>
      <c r="O56" s="1">
        <f t="shared" si="1"/>
        <v>55.6</v>
      </c>
      <c r="P56" s="5">
        <f t="shared" si="6"/>
        <v>317.80000000000007</v>
      </c>
      <c r="Q56" s="5"/>
      <c r="R56" s="1"/>
      <c r="S56" s="1">
        <f t="shared" si="3"/>
        <v>13.000000000000002</v>
      </c>
      <c r="T56" s="1">
        <f t="shared" si="4"/>
        <v>7.2841726618705032</v>
      </c>
      <c r="U56" s="1">
        <v>53</v>
      </c>
      <c r="V56" s="1">
        <v>47</v>
      </c>
      <c r="W56" s="1">
        <v>40.4</v>
      </c>
      <c r="X56" s="1">
        <v>30.2</v>
      </c>
      <c r="Y56" s="1">
        <v>35.200000000000003</v>
      </c>
      <c r="Z56" s="1">
        <v>42.4</v>
      </c>
      <c r="AA56" s="1">
        <v>38.4</v>
      </c>
      <c r="AB56" s="1">
        <v>31.4</v>
      </c>
      <c r="AC56" s="1">
        <v>32.799999999999997</v>
      </c>
      <c r="AD56" s="1">
        <v>14.8</v>
      </c>
      <c r="AE56" s="1"/>
      <c r="AF56" s="1">
        <f>G56*P56</f>
        <v>127.12000000000003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36</v>
      </c>
      <c r="C57" s="1">
        <v>136.08099999999999</v>
      </c>
      <c r="D57" s="1">
        <v>77.501000000000005</v>
      </c>
      <c r="E57" s="1">
        <v>73.751000000000005</v>
      </c>
      <c r="F57" s="1">
        <v>138.99100000000001</v>
      </c>
      <c r="G57" s="7">
        <v>1</v>
      </c>
      <c r="H57" s="1">
        <v>40</v>
      </c>
      <c r="I57" s="1" t="s">
        <v>37</v>
      </c>
      <c r="J57" s="1">
        <v>66.900000000000006</v>
      </c>
      <c r="K57" s="1">
        <f t="shared" si="7"/>
        <v>6.8509999999999991</v>
      </c>
      <c r="L57" s="1"/>
      <c r="M57" s="1"/>
      <c r="N57" s="1">
        <v>0</v>
      </c>
      <c r="O57" s="1">
        <f t="shared" si="1"/>
        <v>14.750200000000001</v>
      </c>
      <c r="P57" s="5">
        <f t="shared" si="6"/>
        <v>52.761600000000016</v>
      </c>
      <c r="Q57" s="5"/>
      <c r="R57" s="1"/>
      <c r="S57" s="1">
        <f t="shared" si="3"/>
        <v>13</v>
      </c>
      <c r="T57" s="1">
        <f t="shared" si="4"/>
        <v>9.4229908747000035</v>
      </c>
      <c r="U57" s="1">
        <v>6.2949999999999999</v>
      </c>
      <c r="V57" s="1">
        <v>17.562999999999999</v>
      </c>
      <c r="W57" s="1">
        <v>18.030999999999999</v>
      </c>
      <c r="X57" s="1">
        <v>3.4988000000000001</v>
      </c>
      <c r="Y57" s="1">
        <v>4.2918000000000003</v>
      </c>
      <c r="Z57" s="1">
        <v>6.7389999999999999</v>
      </c>
      <c r="AA57" s="1">
        <v>12.607799999999999</v>
      </c>
      <c r="AB57" s="1">
        <v>4.3765999999999998</v>
      </c>
      <c r="AC57" s="1">
        <v>5.9669999999999996</v>
      </c>
      <c r="AD57" s="1">
        <v>5.0380000000000003</v>
      </c>
      <c r="AE57" s="1"/>
      <c r="AF57" s="1">
        <f>G57*P57</f>
        <v>52.761600000000016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41</v>
      </c>
      <c r="C58" s="1">
        <v>201</v>
      </c>
      <c r="D58" s="1">
        <v>3</v>
      </c>
      <c r="E58" s="1">
        <v>152</v>
      </c>
      <c r="F58" s="1">
        <v>43</v>
      </c>
      <c r="G58" s="7">
        <v>0.4</v>
      </c>
      <c r="H58" s="1" t="e">
        <v>#N/A</v>
      </c>
      <c r="I58" s="1" t="s">
        <v>37</v>
      </c>
      <c r="J58" s="1">
        <v>155</v>
      </c>
      <c r="K58" s="1">
        <f t="shared" si="7"/>
        <v>-3</v>
      </c>
      <c r="L58" s="1"/>
      <c r="M58" s="1"/>
      <c r="N58" s="1">
        <v>150</v>
      </c>
      <c r="O58" s="1">
        <f t="shared" si="1"/>
        <v>30.4</v>
      </c>
      <c r="P58" s="5">
        <f t="shared" si="6"/>
        <v>202.2</v>
      </c>
      <c r="Q58" s="5"/>
      <c r="R58" s="1"/>
      <c r="S58" s="1">
        <f t="shared" si="3"/>
        <v>13</v>
      </c>
      <c r="T58" s="1">
        <f t="shared" si="4"/>
        <v>6.3486842105263159</v>
      </c>
      <c r="U58" s="1">
        <v>25.8</v>
      </c>
      <c r="V58" s="1">
        <v>21.6</v>
      </c>
      <c r="W58" s="1">
        <v>24.2</v>
      </c>
      <c r="X58" s="1">
        <v>23.2</v>
      </c>
      <c r="Y58" s="1">
        <v>21.8</v>
      </c>
      <c r="Z58" s="1">
        <v>20.399999999999999</v>
      </c>
      <c r="AA58" s="1">
        <v>21</v>
      </c>
      <c r="AB58" s="1">
        <v>17.2</v>
      </c>
      <c r="AC58" s="1">
        <v>22.2</v>
      </c>
      <c r="AD58" s="1">
        <v>0</v>
      </c>
      <c r="AE58" s="1"/>
      <c r="AF58" s="1">
        <f>G58*P58</f>
        <v>80.88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41</v>
      </c>
      <c r="C59" s="1">
        <v>239</v>
      </c>
      <c r="D59" s="1">
        <v>1</v>
      </c>
      <c r="E59" s="1">
        <v>192</v>
      </c>
      <c r="F59" s="1">
        <v>39</v>
      </c>
      <c r="G59" s="7">
        <v>0.33</v>
      </c>
      <c r="H59" s="1" t="e">
        <v>#N/A</v>
      </c>
      <c r="I59" s="1" t="s">
        <v>37</v>
      </c>
      <c r="J59" s="1">
        <v>193</v>
      </c>
      <c r="K59" s="1">
        <f t="shared" si="7"/>
        <v>-1</v>
      </c>
      <c r="L59" s="1"/>
      <c r="M59" s="1"/>
      <c r="N59" s="1">
        <v>200</v>
      </c>
      <c r="O59" s="1">
        <f t="shared" si="1"/>
        <v>38.4</v>
      </c>
      <c r="P59" s="5">
        <f t="shared" si="6"/>
        <v>260.2</v>
      </c>
      <c r="Q59" s="5"/>
      <c r="R59" s="1"/>
      <c r="S59" s="1">
        <f t="shared" si="3"/>
        <v>13</v>
      </c>
      <c r="T59" s="1">
        <f t="shared" si="4"/>
        <v>6.2239583333333339</v>
      </c>
      <c r="U59" s="1">
        <v>31.6</v>
      </c>
      <c r="V59" s="1">
        <v>28.4</v>
      </c>
      <c r="W59" s="1">
        <v>27</v>
      </c>
      <c r="X59" s="1">
        <v>23</v>
      </c>
      <c r="Y59" s="1">
        <v>23</v>
      </c>
      <c r="Z59" s="1">
        <v>25.6</v>
      </c>
      <c r="AA59" s="1">
        <v>27.6</v>
      </c>
      <c r="AB59" s="1">
        <v>14</v>
      </c>
      <c r="AC59" s="1">
        <v>25.6</v>
      </c>
      <c r="AD59" s="1">
        <v>0</v>
      </c>
      <c r="AE59" s="1" t="s">
        <v>47</v>
      </c>
      <c r="AF59" s="1">
        <f>G59*P59</f>
        <v>85.866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41</v>
      </c>
      <c r="C60" s="1">
        <v>120</v>
      </c>
      <c r="D60" s="1">
        <v>1</v>
      </c>
      <c r="E60" s="1">
        <v>102</v>
      </c>
      <c r="F60" s="1">
        <v>12</v>
      </c>
      <c r="G60" s="7">
        <v>0.35</v>
      </c>
      <c r="H60" s="1" t="e">
        <v>#N/A</v>
      </c>
      <c r="I60" s="1" t="s">
        <v>37</v>
      </c>
      <c r="J60" s="1">
        <v>103</v>
      </c>
      <c r="K60" s="1">
        <f t="shared" si="7"/>
        <v>-1</v>
      </c>
      <c r="L60" s="1"/>
      <c r="M60" s="1"/>
      <c r="N60" s="1">
        <v>170</v>
      </c>
      <c r="O60" s="1">
        <f t="shared" si="1"/>
        <v>20.399999999999999</v>
      </c>
      <c r="P60" s="5">
        <f t="shared" si="6"/>
        <v>83.199999999999989</v>
      </c>
      <c r="Q60" s="5"/>
      <c r="R60" s="1"/>
      <c r="S60" s="1">
        <f t="shared" si="3"/>
        <v>13</v>
      </c>
      <c r="T60" s="1">
        <f t="shared" si="4"/>
        <v>8.9215686274509807</v>
      </c>
      <c r="U60" s="1">
        <v>21</v>
      </c>
      <c r="V60" s="1">
        <v>17.600000000000001</v>
      </c>
      <c r="W60" s="1">
        <v>17.399999999999999</v>
      </c>
      <c r="X60" s="1">
        <v>18.399999999999999</v>
      </c>
      <c r="Y60" s="1">
        <v>19.399999999999999</v>
      </c>
      <c r="Z60" s="1">
        <v>18.8</v>
      </c>
      <c r="AA60" s="1">
        <v>14.4</v>
      </c>
      <c r="AB60" s="1">
        <v>15.2</v>
      </c>
      <c r="AC60" s="1">
        <v>19</v>
      </c>
      <c r="AD60" s="1">
        <v>0</v>
      </c>
      <c r="AE60" s="1" t="s">
        <v>47</v>
      </c>
      <c r="AF60" s="1">
        <f>G60*P60</f>
        <v>29.119999999999994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41</v>
      </c>
      <c r="C61" s="1">
        <v>626</v>
      </c>
      <c r="D61" s="1">
        <v>3</v>
      </c>
      <c r="E61" s="1">
        <v>372</v>
      </c>
      <c r="F61" s="1">
        <v>245</v>
      </c>
      <c r="G61" s="7">
        <v>0.35</v>
      </c>
      <c r="H61" s="1">
        <v>40</v>
      </c>
      <c r="I61" s="1" t="s">
        <v>37</v>
      </c>
      <c r="J61" s="1">
        <v>376</v>
      </c>
      <c r="K61" s="1">
        <f t="shared" si="7"/>
        <v>-4</v>
      </c>
      <c r="L61" s="1"/>
      <c r="M61" s="1"/>
      <c r="N61" s="1">
        <v>269.19999999999987</v>
      </c>
      <c r="O61" s="1">
        <f t="shared" si="1"/>
        <v>74.400000000000006</v>
      </c>
      <c r="P61" s="5">
        <f t="shared" si="6"/>
        <v>453.00000000000023</v>
      </c>
      <c r="Q61" s="5"/>
      <c r="R61" s="1"/>
      <c r="S61" s="1">
        <f t="shared" si="3"/>
        <v>13</v>
      </c>
      <c r="T61" s="1">
        <f t="shared" si="4"/>
        <v>6.9112903225806424</v>
      </c>
      <c r="U61" s="1">
        <v>60.8</v>
      </c>
      <c r="V61" s="1">
        <v>56.2</v>
      </c>
      <c r="W61" s="1">
        <v>56.4</v>
      </c>
      <c r="X61" s="1">
        <v>52.4</v>
      </c>
      <c r="Y61" s="1">
        <v>52.2</v>
      </c>
      <c r="Z61" s="1">
        <v>54.2</v>
      </c>
      <c r="AA61" s="1">
        <v>54.4</v>
      </c>
      <c r="AB61" s="1">
        <v>43.2</v>
      </c>
      <c r="AC61" s="1">
        <v>48.2</v>
      </c>
      <c r="AD61" s="1">
        <v>58</v>
      </c>
      <c r="AE61" s="1"/>
      <c r="AF61" s="1">
        <f>G61*P61</f>
        <v>158.55000000000007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41</v>
      </c>
      <c r="C62" s="1">
        <v>877</v>
      </c>
      <c r="D62" s="1">
        <v>5</v>
      </c>
      <c r="E62" s="19">
        <f>517+E94</f>
        <v>692</v>
      </c>
      <c r="F62" s="19">
        <f>352+F94</f>
        <v>99</v>
      </c>
      <c r="G62" s="7">
        <v>0.35</v>
      </c>
      <c r="H62" s="1">
        <v>45</v>
      </c>
      <c r="I62" s="1" t="s">
        <v>37</v>
      </c>
      <c r="J62" s="1">
        <v>521</v>
      </c>
      <c r="K62" s="1">
        <f t="shared" si="7"/>
        <v>171</v>
      </c>
      <c r="L62" s="1"/>
      <c r="M62" s="1"/>
      <c r="N62" s="1">
        <v>300</v>
      </c>
      <c r="O62" s="1">
        <f t="shared" si="1"/>
        <v>138.4</v>
      </c>
      <c r="P62" s="5">
        <f>11*O62-N62-F62</f>
        <v>1123.4000000000001</v>
      </c>
      <c r="Q62" s="5"/>
      <c r="R62" s="1"/>
      <c r="S62" s="1">
        <f t="shared" si="3"/>
        <v>11</v>
      </c>
      <c r="T62" s="1">
        <f t="shared" si="4"/>
        <v>2.8829479768786128</v>
      </c>
      <c r="U62" s="1">
        <v>92</v>
      </c>
      <c r="V62" s="1">
        <v>116</v>
      </c>
      <c r="W62" s="1">
        <v>111.6</v>
      </c>
      <c r="X62" s="1">
        <v>101.4</v>
      </c>
      <c r="Y62" s="1">
        <v>84.2</v>
      </c>
      <c r="Z62" s="1">
        <v>77.8</v>
      </c>
      <c r="AA62" s="1">
        <v>100.8</v>
      </c>
      <c r="AB62" s="1">
        <v>62</v>
      </c>
      <c r="AC62" s="1">
        <v>80.400000000000006</v>
      </c>
      <c r="AD62" s="1">
        <v>117.6</v>
      </c>
      <c r="AE62" s="1" t="s">
        <v>47</v>
      </c>
      <c r="AF62" s="1">
        <f>G62*P62</f>
        <v>393.19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105</v>
      </c>
      <c r="B63" s="14" t="s">
        <v>36</v>
      </c>
      <c r="C63" s="14">
        <v>123.271</v>
      </c>
      <c r="D63" s="14">
        <v>133.19200000000001</v>
      </c>
      <c r="E63" s="14"/>
      <c r="F63" s="14">
        <v>0.75</v>
      </c>
      <c r="G63" s="15">
        <v>0</v>
      </c>
      <c r="H63" s="14" t="e">
        <v>#N/A</v>
      </c>
      <c r="I63" s="14" t="s">
        <v>50</v>
      </c>
      <c r="J63" s="14"/>
      <c r="K63" s="14">
        <f t="shared" si="7"/>
        <v>0</v>
      </c>
      <c r="L63" s="14"/>
      <c r="M63" s="14"/>
      <c r="N63" s="14">
        <v>0</v>
      </c>
      <c r="O63" s="14">
        <f t="shared" si="1"/>
        <v>0</v>
      </c>
      <c r="P63" s="16"/>
      <c r="Q63" s="16"/>
      <c r="R63" s="14"/>
      <c r="S63" s="14" t="e">
        <f t="shared" si="3"/>
        <v>#DIV/0!</v>
      </c>
      <c r="T63" s="14" t="e">
        <f t="shared" si="4"/>
        <v>#DIV/0!</v>
      </c>
      <c r="U63" s="14">
        <v>85.654200000000003</v>
      </c>
      <c r="V63" s="14">
        <v>35.279600000000002</v>
      </c>
      <c r="W63" s="14">
        <v>44.0974</v>
      </c>
      <c r="X63" s="14">
        <v>55.430999999999997</v>
      </c>
      <c r="Y63" s="14">
        <v>51.376199999999997</v>
      </c>
      <c r="Z63" s="14">
        <v>44.134599999999999</v>
      </c>
      <c r="AA63" s="14">
        <v>39.067599999999999</v>
      </c>
      <c r="AB63" s="14">
        <v>13.9754</v>
      </c>
      <c r="AC63" s="14">
        <v>19.092199999999998</v>
      </c>
      <c r="AD63" s="14">
        <v>13.7348</v>
      </c>
      <c r="AE63" s="14" t="s">
        <v>106</v>
      </c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36</v>
      </c>
      <c r="C64" s="1">
        <v>611.43100000000004</v>
      </c>
      <c r="D64" s="1">
        <v>15.007</v>
      </c>
      <c r="E64" s="1">
        <v>341.36900000000003</v>
      </c>
      <c r="F64" s="1">
        <v>235.15</v>
      </c>
      <c r="G64" s="7">
        <v>1</v>
      </c>
      <c r="H64" s="1">
        <v>60</v>
      </c>
      <c r="I64" s="1" t="s">
        <v>37</v>
      </c>
      <c r="J64" s="1">
        <v>350.4</v>
      </c>
      <c r="K64" s="1">
        <f t="shared" si="7"/>
        <v>-9.0309999999999491</v>
      </c>
      <c r="L64" s="1"/>
      <c r="M64" s="1"/>
      <c r="N64" s="1">
        <v>380.19540000000018</v>
      </c>
      <c r="O64" s="1">
        <f t="shared" si="1"/>
        <v>68.273800000000008</v>
      </c>
      <c r="P64" s="5">
        <f t="shared" ref="P64:P91" si="8">13*O64-N64-F64</f>
        <v>272.21399999999994</v>
      </c>
      <c r="Q64" s="5"/>
      <c r="R64" s="1"/>
      <c r="S64" s="1">
        <f t="shared" si="3"/>
        <v>13</v>
      </c>
      <c r="T64" s="1">
        <f t="shared" si="4"/>
        <v>9.0129068544595441</v>
      </c>
      <c r="U64" s="1">
        <v>65.816600000000008</v>
      </c>
      <c r="V64" s="1">
        <v>60.304200000000002</v>
      </c>
      <c r="W64" s="1">
        <v>61.3992</v>
      </c>
      <c r="X64" s="1">
        <v>61.918999999999997</v>
      </c>
      <c r="Y64" s="1">
        <v>56.887999999999998</v>
      </c>
      <c r="Z64" s="1">
        <v>57.8354</v>
      </c>
      <c r="AA64" s="1">
        <v>47.241599999999998</v>
      </c>
      <c r="AB64" s="1">
        <v>39.537199999999999</v>
      </c>
      <c r="AC64" s="1">
        <v>38.4754</v>
      </c>
      <c r="AD64" s="1">
        <v>54.695999999999998</v>
      </c>
      <c r="AE64" s="1"/>
      <c r="AF64" s="1">
        <f>G64*P64</f>
        <v>272.21399999999994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36</v>
      </c>
      <c r="C65" s="1">
        <v>166.494</v>
      </c>
      <c r="D65" s="1">
        <v>239.07900000000001</v>
      </c>
      <c r="E65" s="1">
        <v>265.62400000000002</v>
      </c>
      <c r="F65" s="1">
        <v>94.769000000000005</v>
      </c>
      <c r="G65" s="7">
        <v>1</v>
      </c>
      <c r="H65" s="1">
        <v>60</v>
      </c>
      <c r="I65" s="1" t="s">
        <v>37</v>
      </c>
      <c r="J65" s="1">
        <v>281</v>
      </c>
      <c r="K65" s="1">
        <f t="shared" si="7"/>
        <v>-15.375999999999976</v>
      </c>
      <c r="L65" s="1"/>
      <c r="M65" s="1"/>
      <c r="N65" s="1">
        <v>300</v>
      </c>
      <c r="O65" s="1">
        <f t="shared" si="1"/>
        <v>53.124800000000008</v>
      </c>
      <c r="P65" s="5">
        <f t="shared" si="8"/>
        <v>295.85340000000008</v>
      </c>
      <c r="Q65" s="5"/>
      <c r="R65" s="1"/>
      <c r="S65" s="1">
        <f t="shared" si="3"/>
        <v>13</v>
      </c>
      <c r="T65" s="1">
        <f t="shared" si="4"/>
        <v>7.4309738577839344</v>
      </c>
      <c r="U65" s="1">
        <v>39.772799999999997</v>
      </c>
      <c r="V65" s="1">
        <v>40.442399999999999</v>
      </c>
      <c r="W65" s="1">
        <v>35.708599999999997</v>
      </c>
      <c r="X65" s="1">
        <v>33.717399999999998</v>
      </c>
      <c r="Y65" s="1">
        <v>30.523800000000001</v>
      </c>
      <c r="Z65" s="1">
        <v>38.373399999999997</v>
      </c>
      <c r="AA65" s="1">
        <v>27.213200000000001</v>
      </c>
      <c r="AB65" s="1">
        <v>26.852</v>
      </c>
      <c r="AC65" s="1">
        <v>31.605599999999999</v>
      </c>
      <c r="AD65" s="1">
        <v>34.776600000000002</v>
      </c>
      <c r="AE65" s="1"/>
      <c r="AF65" s="1">
        <f>G65*P65</f>
        <v>295.85340000000008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36</v>
      </c>
      <c r="C66" s="1">
        <v>257</v>
      </c>
      <c r="D66" s="1">
        <v>739.19600000000003</v>
      </c>
      <c r="E66" s="1">
        <v>392.49</v>
      </c>
      <c r="F66" s="1">
        <v>252.018</v>
      </c>
      <c r="G66" s="7">
        <v>1</v>
      </c>
      <c r="H66" s="1">
        <v>55</v>
      </c>
      <c r="I66" s="1" t="s">
        <v>37</v>
      </c>
      <c r="J66" s="1">
        <v>491.54300000000001</v>
      </c>
      <c r="K66" s="1">
        <f t="shared" si="7"/>
        <v>-99.052999999999997</v>
      </c>
      <c r="L66" s="1"/>
      <c r="M66" s="1"/>
      <c r="N66" s="1">
        <v>650</v>
      </c>
      <c r="O66" s="1">
        <f t="shared" si="1"/>
        <v>78.498000000000005</v>
      </c>
      <c r="P66" s="5">
        <f t="shared" si="8"/>
        <v>118.45600000000005</v>
      </c>
      <c r="Q66" s="5"/>
      <c r="R66" s="1"/>
      <c r="S66" s="1">
        <f t="shared" si="3"/>
        <v>13</v>
      </c>
      <c r="T66" s="1">
        <f t="shared" si="4"/>
        <v>11.490967922749624</v>
      </c>
      <c r="U66" s="1">
        <v>101.631</v>
      </c>
      <c r="V66" s="1">
        <v>88.272800000000004</v>
      </c>
      <c r="W66" s="1">
        <v>80.346000000000004</v>
      </c>
      <c r="X66" s="1">
        <v>63.917200000000001</v>
      </c>
      <c r="Y66" s="1">
        <v>60.584400000000002</v>
      </c>
      <c r="Z66" s="1">
        <v>66.019199999999998</v>
      </c>
      <c r="AA66" s="1">
        <v>55.646599999999999</v>
      </c>
      <c r="AB66" s="1">
        <v>54.573999999999998</v>
      </c>
      <c r="AC66" s="1">
        <v>56.7318</v>
      </c>
      <c r="AD66" s="1">
        <v>59.277000000000001</v>
      </c>
      <c r="AE66" s="1"/>
      <c r="AF66" s="1">
        <f>G66*P66</f>
        <v>118.45600000000005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41</v>
      </c>
      <c r="C67" s="1">
        <v>77.512</v>
      </c>
      <c r="D67" s="1"/>
      <c r="E67" s="1">
        <v>66</v>
      </c>
      <c r="F67" s="1">
        <v>10.512</v>
      </c>
      <c r="G67" s="7">
        <v>0.5</v>
      </c>
      <c r="H67" s="1">
        <v>60</v>
      </c>
      <c r="I67" s="1" t="s">
        <v>37</v>
      </c>
      <c r="J67" s="1">
        <v>69</v>
      </c>
      <c r="K67" s="1">
        <f t="shared" si="7"/>
        <v>-3</v>
      </c>
      <c r="L67" s="1"/>
      <c r="M67" s="1"/>
      <c r="N67" s="1">
        <v>174.95679999999999</v>
      </c>
      <c r="O67" s="1">
        <f t="shared" si="1"/>
        <v>13.2</v>
      </c>
      <c r="P67" s="5"/>
      <c r="Q67" s="5"/>
      <c r="R67" s="1"/>
      <c r="S67" s="1">
        <f t="shared" si="3"/>
        <v>14.050666666666666</v>
      </c>
      <c r="T67" s="1">
        <f t="shared" si="4"/>
        <v>14.050666666666666</v>
      </c>
      <c r="U67" s="1">
        <v>18.497599999999998</v>
      </c>
      <c r="V67" s="1">
        <v>11.2</v>
      </c>
      <c r="W67" s="1">
        <v>12.6</v>
      </c>
      <c r="X67" s="1">
        <v>12.4</v>
      </c>
      <c r="Y67" s="1">
        <v>11</v>
      </c>
      <c r="Z67" s="1">
        <v>12.4</v>
      </c>
      <c r="AA67" s="1">
        <v>12</v>
      </c>
      <c r="AB67" s="1">
        <v>10.8</v>
      </c>
      <c r="AC67" s="1">
        <v>10.8</v>
      </c>
      <c r="AD67" s="1">
        <v>5.6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36</v>
      </c>
      <c r="C68" s="1">
        <v>40.244</v>
      </c>
      <c r="D68" s="1">
        <v>135.07300000000001</v>
      </c>
      <c r="E68" s="1">
        <v>98.338999999999999</v>
      </c>
      <c r="F68" s="1">
        <v>4.2270000000000003</v>
      </c>
      <c r="G68" s="7">
        <v>1</v>
      </c>
      <c r="H68" s="1">
        <v>55</v>
      </c>
      <c r="I68" s="1" t="s">
        <v>37</v>
      </c>
      <c r="J68" s="1">
        <v>139.19999999999999</v>
      </c>
      <c r="K68" s="1">
        <f t="shared" si="7"/>
        <v>-40.86099999999999</v>
      </c>
      <c r="L68" s="1"/>
      <c r="M68" s="1"/>
      <c r="N68" s="1">
        <v>205.672</v>
      </c>
      <c r="O68" s="1">
        <f t="shared" si="1"/>
        <v>19.6678</v>
      </c>
      <c r="P68" s="5">
        <f t="shared" si="8"/>
        <v>45.782399999999996</v>
      </c>
      <c r="Q68" s="5"/>
      <c r="R68" s="1"/>
      <c r="S68" s="1">
        <f t="shared" si="3"/>
        <v>13</v>
      </c>
      <c r="T68" s="1">
        <f t="shared" si="4"/>
        <v>10.672215499445795</v>
      </c>
      <c r="U68" s="1">
        <v>22.219200000000001</v>
      </c>
      <c r="V68" s="1">
        <v>16.947600000000001</v>
      </c>
      <c r="W68" s="1">
        <v>16.679600000000001</v>
      </c>
      <c r="X68" s="1">
        <v>14.010400000000001</v>
      </c>
      <c r="Y68" s="1">
        <v>18.037600000000001</v>
      </c>
      <c r="Z68" s="1">
        <v>20.993200000000002</v>
      </c>
      <c r="AA68" s="1">
        <v>8.3078000000000003</v>
      </c>
      <c r="AB68" s="1">
        <v>18.062999999999999</v>
      </c>
      <c r="AC68" s="1">
        <v>12.6912</v>
      </c>
      <c r="AD68" s="1">
        <v>16.6296</v>
      </c>
      <c r="AE68" s="1" t="s">
        <v>55</v>
      </c>
      <c r="AF68" s="1">
        <f>G68*P68</f>
        <v>45.782399999999996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36</v>
      </c>
      <c r="C69" s="1">
        <v>135.834</v>
      </c>
      <c r="D69" s="1">
        <v>30.672000000000001</v>
      </c>
      <c r="E69" s="1">
        <v>96.953999999999994</v>
      </c>
      <c r="F69" s="1">
        <v>13.616</v>
      </c>
      <c r="G69" s="7">
        <v>1</v>
      </c>
      <c r="H69" s="1">
        <v>55</v>
      </c>
      <c r="I69" s="1" t="s">
        <v>37</v>
      </c>
      <c r="J69" s="1">
        <v>120</v>
      </c>
      <c r="K69" s="1">
        <f t="shared" si="7"/>
        <v>-23.046000000000006</v>
      </c>
      <c r="L69" s="1"/>
      <c r="M69" s="1"/>
      <c r="N69" s="1">
        <v>112.035</v>
      </c>
      <c r="O69" s="1">
        <f t="shared" si="1"/>
        <v>19.390799999999999</v>
      </c>
      <c r="P69" s="5">
        <f t="shared" si="8"/>
        <v>126.4294</v>
      </c>
      <c r="Q69" s="5"/>
      <c r="R69" s="1"/>
      <c r="S69" s="1">
        <f t="shared" si="3"/>
        <v>13</v>
      </c>
      <c r="T69" s="1">
        <f t="shared" si="4"/>
        <v>6.4799286259463251</v>
      </c>
      <c r="U69" s="1">
        <v>16.940999999999999</v>
      </c>
      <c r="V69" s="1">
        <v>15.0158</v>
      </c>
      <c r="W69" s="1">
        <v>19.6248</v>
      </c>
      <c r="X69" s="1">
        <v>23.060400000000001</v>
      </c>
      <c r="Y69" s="1">
        <v>22.537199999999999</v>
      </c>
      <c r="Z69" s="1">
        <v>21.775200000000002</v>
      </c>
      <c r="AA69" s="1">
        <v>4.8327999999999998</v>
      </c>
      <c r="AB69" s="1">
        <v>18.2502</v>
      </c>
      <c r="AC69" s="1">
        <v>10.1488</v>
      </c>
      <c r="AD69" s="1">
        <v>13.023</v>
      </c>
      <c r="AE69" s="1" t="s">
        <v>55</v>
      </c>
      <c r="AF69" s="1">
        <f>G69*P69</f>
        <v>126.4294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41</v>
      </c>
      <c r="C70" s="1">
        <v>340</v>
      </c>
      <c r="D70" s="1">
        <v>16</v>
      </c>
      <c r="E70" s="1">
        <v>292</v>
      </c>
      <c r="F70" s="1">
        <v>47</v>
      </c>
      <c r="G70" s="7">
        <v>0.5</v>
      </c>
      <c r="H70" s="1">
        <v>40</v>
      </c>
      <c r="I70" s="1" t="s">
        <v>37</v>
      </c>
      <c r="J70" s="1">
        <v>296</v>
      </c>
      <c r="K70" s="1">
        <f t="shared" ref="K70:K91" si="9">E70-J70</f>
        <v>-4</v>
      </c>
      <c r="L70" s="1"/>
      <c r="M70" s="1"/>
      <c r="N70" s="1">
        <v>308.60000000000002</v>
      </c>
      <c r="O70" s="1">
        <f t="shared" si="1"/>
        <v>58.4</v>
      </c>
      <c r="P70" s="5">
        <f t="shared" si="8"/>
        <v>403.59999999999991</v>
      </c>
      <c r="Q70" s="5"/>
      <c r="R70" s="1"/>
      <c r="S70" s="1">
        <f t="shared" si="3"/>
        <v>13</v>
      </c>
      <c r="T70" s="1">
        <f t="shared" si="4"/>
        <v>6.0890410958904111</v>
      </c>
      <c r="U70" s="1">
        <v>43.4</v>
      </c>
      <c r="V70" s="1">
        <v>43.8</v>
      </c>
      <c r="W70" s="1">
        <v>41</v>
      </c>
      <c r="X70" s="1">
        <v>37.4</v>
      </c>
      <c r="Y70" s="1">
        <v>41.2</v>
      </c>
      <c r="Z70" s="1">
        <v>44.4</v>
      </c>
      <c r="AA70" s="1">
        <v>45.2</v>
      </c>
      <c r="AB70" s="1">
        <v>34.4</v>
      </c>
      <c r="AC70" s="1">
        <v>39</v>
      </c>
      <c r="AD70" s="1">
        <v>34.6</v>
      </c>
      <c r="AE70" s="1" t="s">
        <v>47</v>
      </c>
      <c r="AF70" s="1">
        <f>G70*P70</f>
        <v>201.79999999999995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41</v>
      </c>
      <c r="C71" s="1">
        <v>102</v>
      </c>
      <c r="D71" s="1">
        <v>40</v>
      </c>
      <c r="E71" s="1">
        <v>104</v>
      </c>
      <c r="F71" s="1">
        <v>37</v>
      </c>
      <c r="G71" s="7">
        <v>0.5</v>
      </c>
      <c r="H71" s="1">
        <v>60</v>
      </c>
      <c r="I71" s="1" t="s">
        <v>37</v>
      </c>
      <c r="J71" s="1">
        <v>113</v>
      </c>
      <c r="K71" s="1">
        <f t="shared" si="9"/>
        <v>-9</v>
      </c>
      <c r="L71" s="1"/>
      <c r="M71" s="1"/>
      <c r="N71" s="1">
        <v>230.8</v>
      </c>
      <c r="O71" s="1">
        <f t="shared" ref="O71:O91" si="10">E71/5</f>
        <v>20.8</v>
      </c>
      <c r="P71" s="5"/>
      <c r="Q71" s="5"/>
      <c r="R71" s="1"/>
      <c r="S71" s="1">
        <f t="shared" ref="S71:S91" si="11">(F71+N71+P71)/O71</f>
        <v>12.875</v>
      </c>
      <c r="T71" s="1">
        <f t="shared" ref="T71:T91" si="12">(F71+N71)/O71</f>
        <v>12.875</v>
      </c>
      <c r="U71" s="1">
        <v>25</v>
      </c>
      <c r="V71" s="1">
        <v>19.399999999999999</v>
      </c>
      <c r="W71" s="1">
        <v>17.600000000000001</v>
      </c>
      <c r="X71" s="1">
        <v>18.600000000000001</v>
      </c>
      <c r="Y71" s="1">
        <v>18.2</v>
      </c>
      <c r="Z71" s="1">
        <v>19</v>
      </c>
      <c r="AA71" s="1">
        <v>6.4</v>
      </c>
      <c r="AB71" s="1">
        <v>18</v>
      </c>
      <c r="AC71" s="1">
        <v>14.6</v>
      </c>
      <c r="AD71" s="1">
        <v>10.199999999999999</v>
      </c>
      <c r="AE71" s="1"/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41</v>
      </c>
      <c r="C72" s="1">
        <v>226</v>
      </c>
      <c r="D72" s="1">
        <v>88</v>
      </c>
      <c r="E72" s="1">
        <v>175</v>
      </c>
      <c r="F72" s="1">
        <v>93</v>
      </c>
      <c r="G72" s="7">
        <v>0.4</v>
      </c>
      <c r="H72" s="1">
        <v>55</v>
      </c>
      <c r="I72" s="1" t="s">
        <v>37</v>
      </c>
      <c r="J72" s="1">
        <v>183</v>
      </c>
      <c r="K72" s="1">
        <f t="shared" si="9"/>
        <v>-8</v>
      </c>
      <c r="L72" s="1"/>
      <c r="M72" s="1"/>
      <c r="N72" s="1">
        <v>234.8000000000001</v>
      </c>
      <c r="O72" s="1">
        <f t="shared" si="10"/>
        <v>35</v>
      </c>
      <c r="P72" s="5">
        <f t="shared" si="8"/>
        <v>127.1999999999999</v>
      </c>
      <c r="Q72" s="5"/>
      <c r="R72" s="1"/>
      <c r="S72" s="1">
        <f t="shared" si="11"/>
        <v>13</v>
      </c>
      <c r="T72" s="1">
        <f t="shared" si="12"/>
        <v>9.3657142857142883</v>
      </c>
      <c r="U72" s="1">
        <v>33.200000000000003</v>
      </c>
      <c r="V72" s="1">
        <v>30.2</v>
      </c>
      <c r="W72" s="1">
        <v>29.2</v>
      </c>
      <c r="X72" s="1">
        <v>29.6</v>
      </c>
      <c r="Y72" s="1">
        <v>22.2</v>
      </c>
      <c r="Z72" s="1">
        <v>23</v>
      </c>
      <c r="AA72" s="1">
        <v>26.8</v>
      </c>
      <c r="AB72" s="1">
        <v>23</v>
      </c>
      <c r="AC72" s="1">
        <v>25.4</v>
      </c>
      <c r="AD72" s="1">
        <v>0.8</v>
      </c>
      <c r="AE72" s="1"/>
      <c r="AF72" s="1">
        <f>G72*P72</f>
        <v>50.879999999999967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36</v>
      </c>
      <c r="C73" s="1">
        <v>614.72500000000002</v>
      </c>
      <c r="D73" s="1">
        <v>237.375</v>
      </c>
      <c r="E73" s="1">
        <v>360.51400000000001</v>
      </c>
      <c r="F73" s="1">
        <v>244.28100000000001</v>
      </c>
      <c r="G73" s="7">
        <v>1</v>
      </c>
      <c r="H73" s="1">
        <v>55</v>
      </c>
      <c r="I73" s="1" t="s">
        <v>37</v>
      </c>
      <c r="J73" s="1">
        <v>476.7</v>
      </c>
      <c r="K73" s="1">
        <f t="shared" si="9"/>
        <v>-116.18599999999998</v>
      </c>
      <c r="L73" s="1"/>
      <c r="M73" s="1"/>
      <c r="N73" s="1">
        <v>150</v>
      </c>
      <c r="O73" s="1">
        <f t="shared" si="10"/>
        <v>72.102800000000002</v>
      </c>
      <c r="P73" s="5">
        <f t="shared" si="8"/>
        <v>543.05539999999996</v>
      </c>
      <c r="Q73" s="5"/>
      <c r="R73" s="1"/>
      <c r="S73" s="1">
        <f t="shared" si="11"/>
        <v>12.999999999999998</v>
      </c>
      <c r="T73" s="1">
        <f t="shared" si="12"/>
        <v>5.4683174578518452</v>
      </c>
      <c r="U73" s="1">
        <v>71.871400000000008</v>
      </c>
      <c r="V73" s="1">
        <v>50.831600000000002</v>
      </c>
      <c r="W73" s="1">
        <v>84.114599999999996</v>
      </c>
      <c r="X73" s="1">
        <v>91.318200000000004</v>
      </c>
      <c r="Y73" s="1">
        <v>83.299000000000007</v>
      </c>
      <c r="Z73" s="1">
        <v>80.762</v>
      </c>
      <c r="AA73" s="1">
        <v>50.281599999999997</v>
      </c>
      <c r="AB73" s="1">
        <v>23.444199999999999</v>
      </c>
      <c r="AC73" s="1">
        <v>88.813199999999995</v>
      </c>
      <c r="AD73" s="1">
        <v>24.265000000000001</v>
      </c>
      <c r="AE73" s="1"/>
      <c r="AF73" s="1">
        <f>G73*P73</f>
        <v>543.05539999999996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36</v>
      </c>
      <c r="C74" s="1">
        <v>65.150000000000006</v>
      </c>
      <c r="D74" s="1">
        <v>7.1280000000000001</v>
      </c>
      <c r="E74" s="1">
        <v>17.585000000000001</v>
      </c>
      <c r="F74" s="1">
        <v>36.835000000000001</v>
      </c>
      <c r="G74" s="7">
        <v>1</v>
      </c>
      <c r="H74" s="1" t="e">
        <v>#N/A</v>
      </c>
      <c r="I74" s="1" t="s">
        <v>37</v>
      </c>
      <c r="J74" s="1">
        <v>25.28</v>
      </c>
      <c r="K74" s="1">
        <f t="shared" si="9"/>
        <v>-7.6950000000000003</v>
      </c>
      <c r="L74" s="1"/>
      <c r="M74" s="1"/>
      <c r="N74" s="1">
        <v>0</v>
      </c>
      <c r="O74" s="1">
        <f t="shared" si="10"/>
        <v>3.5170000000000003</v>
      </c>
      <c r="P74" s="5">
        <f t="shared" si="8"/>
        <v>8.8860000000000028</v>
      </c>
      <c r="Q74" s="5"/>
      <c r="R74" s="1"/>
      <c r="S74" s="1">
        <f t="shared" si="11"/>
        <v>13</v>
      </c>
      <c r="T74" s="1">
        <f t="shared" si="12"/>
        <v>10.473414842195051</v>
      </c>
      <c r="U74" s="1">
        <v>4.6736000000000004</v>
      </c>
      <c r="V74" s="1">
        <v>7.1765999999999996</v>
      </c>
      <c r="W74" s="1">
        <v>7.1765999999999996</v>
      </c>
      <c r="X74" s="1">
        <v>2.5327999999999999</v>
      </c>
      <c r="Y74" s="1">
        <v>2.9049999999999998</v>
      </c>
      <c r="Z74" s="1">
        <v>2.9081999999999999</v>
      </c>
      <c r="AA74" s="1">
        <v>8.7040000000000006</v>
      </c>
      <c r="AB74" s="1">
        <v>2.8892000000000002</v>
      </c>
      <c r="AC74" s="1">
        <v>4.2060000000000004</v>
      </c>
      <c r="AD74" s="1">
        <v>0</v>
      </c>
      <c r="AE74" s="1" t="s">
        <v>64</v>
      </c>
      <c r="AF74" s="1">
        <f>G74*P74</f>
        <v>8.8860000000000028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41</v>
      </c>
      <c r="C75" s="1">
        <v>92</v>
      </c>
      <c r="D75" s="1">
        <v>71</v>
      </c>
      <c r="E75" s="1">
        <v>121</v>
      </c>
      <c r="F75" s="1">
        <v>39</v>
      </c>
      <c r="G75" s="7">
        <v>0.4</v>
      </c>
      <c r="H75" s="1">
        <v>55</v>
      </c>
      <c r="I75" s="1" t="s">
        <v>37</v>
      </c>
      <c r="J75" s="1">
        <v>122</v>
      </c>
      <c r="K75" s="1">
        <f t="shared" si="9"/>
        <v>-1</v>
      </c>
      <c r="L75" s="1"/>
      <c r="M75" s="1"/>
      <c r="N75" s="1">
        <v>150</v>
      </c>
      <c r="O75" s="1">
        <f t="shared" si="10"/>
        <v>24.2</v>
      </c>
      <c r="P75" s="5">
        <f t="shared" si="8"/>
        <v>125.59999999999997</v>
      </c>
      <c r="Q75" s="5"/>
      <c r="R75" s="1"/>
      <c r="S75" s="1">
        <f t="shared" si="11"/>
        <v>12.999999999999998</v>
      </c>
      <c r="T75" s="1">
        <f t="shared" si="12"/>
        <v>7.8099173553719012</v>
      </c>
      <c r="U75" s="1">
        <v>24</v>
      </c>
      <c r="V75" s="1">
        <v>19.600000000000001</v>
      </c>
      <c r="W75" s="1">
        <v>18.600000000000001</v>
      </c>
      <c r="X75" s="1">
        <v>16.600000000000001</v>
      </c>
      <c r="Y75" s="1">
        <v>17</v>
      </c>
      <c r="Z75" s="1">
        <v>17.399999999999999</v>
      </c>
      <c r="AA75" s="1">
        <v>14.2</v>
      </c>
      <c r="AB75" s="1">
        <v>20</v>
      </c>
      <c r="AC75" s="1">
        <v>16.600000000000001</v>
      </c>
      <c r="AD75" s="1">
        <v>14</v>
      </c>
      <c r="AE75" s="1"/>
      <c r="AF75" s="1">
        <f>G75*P75</f>
        <v>50.239999999999988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36</v>
      </c>
      <c r="C76" s="1">
        <v>87.001000000000005</v>
      </c>
      <c r="D76" s="1"/>
      <c r="E76" s="1">
        <v>90.075999999999993</v>
      </c>
      <c r="F76" s="1">
        <v>-3.0750000000000002</v>
      </c>
      <c r="G76" s="7">
        <v>1</v>
      </c>
      <c r="H76" s="1">
        <v>55</v>
      </c>
      <c r="I76" s="1" t="s">
        <v>37</v>
      </c>
      <c r="J76" s="1">
        <v>88.3</v>
      </c>
      <c r="K76" s="1">
        <f t="shared" si="9"/>
        <v>1.7759999999999962</v>
      </c>
      <c r="L76" s="1"/>
      <c r="M76" s="1"/>
      <c r="N76" s="1">
        <v>40.928599999999989</v>
      </c>
      <c r="O76" s="1">
        <f t="shared" si="10"/>
        <v>18.0152</v>
      </c>
      <c r="P76" s="5">
        <f>10*O76-N76-F76</f>
        <v>142.29839999999999</v>
      </c>
      <c r="Q76" s="5"/>
      <c r="R76" s="1"/>
      <c r="S76" s="1">
        <f t="shared" si="11"/>
        <v>10</v>
      </c>
      <c r="T76" s="1">
        <f t="shared" si="12"/>
        <v>2.1012034282161722</v>
      </c>
      <c r="U76" s="1">
        <v>8.6573999999999991</v>
      </c>
      <c r="V76" s="1">
        <v>10.0962</v>
      </c>
      <c r="W76" s="1">
        <v>11.690799999999999</v>
      </c>
      <c r="X76" s="1">
        <v>13.2746</v>
      </c>
      <c r="Y76" s="1">
        <v>14.1038</v>
      </c>
      <c r="Z76" s="1">
        <v>7.7931999999999997</v>
      </c>
      <c r="AA76" s="1">
        <v>13.248200000000001</v>
      </c>
      <c r="AB76" s="1">
        <v>9.4125999999999994</v>
      </c>
      <c r="AC76" s="1">
        <v>11.0084</v>
      </c>
      <c r="AD76" s="1">
        <v>12.35</v>
      </c>
      <c r="AE76" s="1" t="s">
        <v>47</v>
      </c>
      <c r="AF76" s="1">
        <f>G76*P76</f>
        <v>142.29839999999999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41</v>
      </c>
      <c r="C77" s="1">
        <v>225</v>
      </c>
      <c r="D77" s="1">
        <v>90</v>
      </c>
      <c r="E77" s="1">
        <v>266</v>
      </c>
      <c r="F77" s="1">
        <v>38</v>
      </c>
      <c r="G77" s="7">
        <v>0.3</v>
      </c>
      <c r="H77" s="1">
        <v>40</v>
      </c>
      <c r="I77" s="1" t="s">
        <v>37</v>
      </c>
      <c r="J77" s="1">
        <v>268.00000000000011</v>
      </c>
      <c r="K77" s="1">
        <f t="shared" si="9"/>
        <v>-2.0000000000001137</v>
      </c>
      <c r="L77" s="1"/>
      <c r="M77" s="1"/>
      <c r="N77" s="1">
        <v>350</v>
      </c>
      <c r="O77" s="1">
        <f t="shared" si="10"/>
        <v>53.2</v>
      </c>
      <c r="P77" s="5">
        <f t="shared" si="8"/>
        <v>303.60000000000002</v>
      </c>
      <c r="Q77" s="5"/>
      <c r="R77" s="1"/>
      <c r="S77" s="1">
        <f t="shared" si="11"/>
        <v>13</v>
      </c>
      <c r="T77" s="1">
        <f t="shared" si="12"/>
        <v>7.2932330827067666</v>
      </c>
      <c r="U77" s="1">
        <v>47.6</v>
      </c>
      <c r="V77" s="1">
        <v>39.6</v>
      </c>
      <c r="W77" s="1">
        <v>36.6</v>
      </c>
      <c r="X77" s="1">
        <v>32</v>
      </c>
      <c r="Y77" s="1">
        <v>33.6</v>
      </c>
      <c r="Z77" s="1">
        <v>35.799999999999997</v>
      </c>
      <c r="AA77" s="1">
        <v>39.799999999999997</v>
      </c>
      <c r="AB77" s="1">
        <v>13.4</v>
      </c>
      <c r="AC77" s="1">
        <v>37.200000000000003</v>
      </c>
      <c r="AD77" s="1">
        <v>5.4</v>
      </c>
      <c r="AE77" s="1"/>
      <c r="AF77" s="1">
        <f>G77*P77</f>
        <v>91.08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41</v>
      </c>
      <c r="C78" s="1">
        <v>132</v>
      </c>
      <c r="D78" s="1">
        <v>80</v>
      </c>
      <c r="E78" s="1">
        <v>178</v>
      </c>
      <c r="F78" s="1">
        <v>25</v>
      </c>
      <c r="G78" s="7">
        <v>0.3</v>
      </c>
      <c r="H78" s="1">
        <v>40</v>
      </c>
      <c r="I78" s="1" t="s">
        <v>37</v>
      </c>
      <c r="J78" s="1">
        <v>178</v>
      </c>
      <c r="K78" s="1">
        <f t="shared" si="9"/>
        <v>0</v>
      </c>
      <c r="L78" s="1"/>
      <c r="M78" s="1"/>
      <c r="N78" s="1">
        <v>100</v>
      </c>
      <c r="O78" s="1">
        <f t="shared" si="10"/>
        <v>35.6</v>
      </c>
      <c r="P78" s="5">
        <f>12*O78-N78-F78</f>
        <v>302.20000000000005</v>
      </c>
      <c r="Q78" s="5"/>
      <c r="R78" s="1"/>
      <c r="S78" s="1">
        <f t="shared" si="11"/>
        <v>12</v>
      </c>
      <c r="T78" s="1">
        <f t="shared" si="12"/>
        <v>3.5112359550561796</v>
      </c>
      <c r="U78" s="1">
        <v>21.4</v>
      </c>
      <c r="V78" s="1">
        <v>23</v>
      </c>
      <c r="W78" s="1">
        <v>23</v>
      </c>
      <c r="X78" s="1">
        <v>21.4</v>
      </c>
      <c r="Y78" s="1">
        <v>17.8</v>
      </c>
      <c r="Z78" s="1">
        <v>21.4</v>
      </c>
      <c r="AA78" s="1">
        <v>21.4</v>
      </c>
      <c r="AB78" s="1">
        <v>18</v>
      </c>
      <c r="AC78" s="1">
        <v>20.399999999999999</v>
      </c>
      <c r="AD78" s="1">
        <v>10.4</v>
      </c>
      <c r="AE78" s="1"/>
      <c r="AF78" s="1">
        <f>G78*P78</f>
        <v>90.660000000000011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41</v>
      </c>
      <c r="C79" s="1">
        <v>75</v>
      </c>
      <c r="D79" s="1">
        <v>3</v>
      </c>
      <c r="E79" s="1">
        <v>75</v>
      </c>
      <c r="F79" s="1">
        <v>-1</v>
      </c>
      <c r="G79" s="7">
        <v>0.3</v>
      </c>
      <c r="H79" s="1">
        <v>40</v>
      </c>
      <c r="I79" s="1" t="s">
        <v>37</v>
      </c>
      <c r="J79" s="1">
        <v>78</v>
      </c>
      <c r="K79" s="1">
        <f t="shared" si="9"/>
        <v>-3</v>
      </c>
      <c r="L79" s="1"/>
      <c r="M79" s="1"/>
      <c r="N79" s="1">
        <v>200</v>
      </c>
      <c r="O79" s="1">
        <f t="shared" si="10"/>
        <v>15</v>
      </c>
      <c r="P79" s="5"/>
      <c r="Q79" s="5"/>
      <c r="R79" s="1"/>
      <c r="S79" s="1">
        <f t="shared" si="11"/>
        <v>13.266666666666667</v>
      </c>
      <c r="T79" s="1">
        <f t="shared" si="12"/>
        <v>13.266666666666667</v>
      </c>
      <c r="U79" s="1">
        <v>19</v>
      </c>
      <c r="V79" s="1">
        <v>11.6</v>
      </c>
      <c r="W79" s="1">
        <v>11.2</v>
      </c>
      <c r="X79" s="1">
        <v>15</v>
      </c>
      <c r="Y79" s="1">
        <v>15.4</v>
      </c>
      <c r="Z79" s="1">
        <v>16.2</v>
      </c>
      <c r="AA79" s="1">
        <v>12.4</v>
      </c>
      <c r="AB79" s="1">
        <v>21.6</v>
      </c>
      <c r="AC79" s="1">
        <v>15.2</v>
      </c>
      <c r="AD79" s="1">
        <v>11.2</v>
      </c>
      <c r="AE79" s="1"/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41</v>
      </c>
      <c r="C80" s="1">
        <v>3</v>
      </c>
      <c r="D80" s="1">
        <v>55</v>
      </c>
      <c r="E80" s="1">
        <v>58</v>
      </c>
      <c r="F80" s="1">
        <v>-1</v>
      </c>
      <c r="G80" s="7">
        <v>0.12</v>
      </c>
      <c r="H80" s="1">
        <v>45</v>
      </c>
      <c r="I80" s="1" t="s">
        <v>37</v>
      </c>
      <c r="J80" s="1">
        <v>78</v>
      </c>
      <c r="K80" s="1">
        <f t="shared" si="9"/>
        <v>-20</v>
      </c>
      <c r="L80" s="1"/>
      <c r="M80" s="1"/>
      <c r="N80" s="1">
        <v>140.4</v>
      </c>
      <c r="O80" s="1">
        <f t="shared" si="10"/>
        <v>11.6</v>
      </c>
      <c r="P80" s="5">
        <f t="shared" si="8"/>
        <v>11.399999999999977</v>
      </c>
      <c r="Q80" s="5"/>
      <c r="R80" s="1"/>
      <c r="S80" s="1">
        <f t="shared" si="11"/>
        <v>12.999999999999998</v>
      </c>
      <c r="T80" s="1">
        <f t="shared" si="12"/>
        <v>12.017241379310345</v>
      </c>
      <c r="U80" s="1">
        <v>15.6</v>
      </c>
      <c r="V80" s="1">
        <v>9.6</v>
      </c>
      <c r="W80" s="1">
        <v>3.6</v>
      </c>
      <c r="X80" s="1">
        <v>10.8</v>
      </c>
      <c r="Y80" s="1">
        <v>9.1999999999999993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60</v>
      </c>
      <c r="AF80" s="1">
        <f>G80*P80</f>
        <v>1.3679999999999972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41</v>
      </c>
      <c r="C81" s="1">
        <v>73</v>
      </c>
      <c r="D81" s="1"/>
      <c r="E81" s="1">
        <v>73</v>
      </c>
      <c r="F81" s="1"/>
      <c r="G81" s="7">
        <v>7.0000000000000007E-2</v>
      </c>
      <c r="H81" s="1">
        <v>60</v>
      </c>
      <c r="I81" s="1" t="s">
        <v>37</v>
      </c>
      <c r="J81" s="1">
        <v>85</v>
      </c>
      <c r="K81" s="1">
        <f t="shared" si="9"/>
        <v>-12</v>
      </c>
      <c r="L81" s="1"/>
      <c r="M81" s="1"/>
      <c r="N81" s="1">
        <v>150</v>
      </c>
      <c r="O81" s="1">
        <f t="shared" si="10"/>
        <v>14.6</v>
      </c>
      <c r="P81" s="5">
        <f t="shared" si="8"/>
        <v>39.799999999999983</v>
      </c>
      <c r="Q81" s="5"/>
      <c r="R81" s="1"/>
      <c r="S81" s="1">
        <f t="shared" si="11"/>
        <v>13</v>
      </c>
      <c r="T81" s="1">
        <f t="shared" si="12"/>
        <v>10.273972602739727</v>
      </c>
      <c r="U81" s="1">
        <v>11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125</v>
      </c>
      <c r="AF81" s="1">
        <f>G81*P81</f>
        <v>2.7859999999999991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41</v>
      </c>
      <c r="C82" s="1">
        <v>101</v>
      </c>
      <c r="D82" s="1"/>
      <c r="E82" s="1">
        <v>100</v>
      </c>
      <c r="F82" s="1"/>
      <c r="G82" s="7">
        <v>0.12</v>
      </c>
      <c r="H82" s="1">
        <v>90</v>
      </c>
      <c r="I82" s="1" t="s">
        <v>37</v>
      </c>
      <c r="J82" s="1">
        <v>100</v>
      </c>
      <c r="K82" s="1">
        <f t="shared" si="9"/>
        <v>0</v>
      </c>
      <c r="L82" s="1"/>
      <c r="M82" s="1"/>
      <c r="N82" s="1">
        <v>150</v>
      </c>
      <c r="O82" s="1">
        <f t="shared" si="10"/>
        <v>20</v>
      </c>
      <c r="P82" s="5">
        <f t="shared" si="8"/>
        <v>110</v>
      </c>
      <c r="Q82" s="5"/>
      <c r="R82" s="1"/>
      <c r="S82" s="1">
        <f t="shared" si="11"/>
        <v>13</v>
      </c>
      <c r="T82" s="1">
        <f t="shared" si="12"/>
        <v>7.5</v>
      </c>
      <c r="U82" s="1">
        <v>12.2</v>
      </c>
      <c r="V82" s="1">
        <v>9.6</v>
      </c>
      <c r="W82" s="1">
        <v>7.4</v>
      </c>
      <c r="X82" s="1">
        <v>8.1999999999999993</v>
      </c>
      <c r="Y82" s="1">
        <v>5.4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60</v>
      </c>
      <c r="AF82" s="1">
        <f>G82*P82</f>
        <v>13.2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127</v>
      </c>
      <c r="B83" s="1" t="s">
        <v>36</v>
      </c>
      <c r="C83" s="1"/>
      <c r="D83" s="1">
        <v>53.567999999999998</v>
      </c>
      <c r="E83" s="1"/>
      <c r="F83" s="1">
        <v>52.874000000000002</v>
      </c>
      <c r="G83" s="7">
        <v>1</v>
      </c>
      <c r="H83" s="1" t="e">
        <v>#N/A</v>
      </c>
      <c r="I83" s="1" t="s">
        <v>37</v>
      </c>
      <c r="J83" s="1"/>
      <c r="K83" s="1">
        <f t="shared" ref="K83" si="13">E83-J83</f>
        <v>0</v>
      </c>
      <c r="L83" s="1"/>
      <c r="M83" s="1"/>
      <c r="N83" s="1">
        <v>0</v>
      </c>
      <c r="O83" s="1">
        <f t="shared" ref="O83" si="14">E83/5</f>
        <v>0</v>
      </c>
      <c r="P83" s="5"/>
      <c r="Q83" s="5"/>
      <c r="R83" s="1"/>
      <c r="S83" s="1" t="e">
        <f t="shared" ref="S83" si="15">(F83+N83+P83)/O83</f>
        <v>#DIV/0!</v>
      </c>
      <c r="T83" s="1" t="e">
        <f t="shared" ref="T83" si="16">(F83+N83)/O83</f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125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128</v>
      </c>
      <c r="B84" s="1" t="s">
        <v>41</v>
      </c>
      <c r="C84" s="1"/>
      <c r="D84" s="1"/>
      <c r="E84" s="1"/>
      <c r="F84" s="1"/>
      <c r="G84" s="7">
        <v>7.0000000000000007E-2</v>
      </c>
      <c r="H84" s="1">
        <v>90</v>
      </c>
      <c r="I84" s="1" t="s">
        <v>37</v>
      </c>
      <c r="J84" s="1"/>
      <c r="K84" s="1">
        <f t="shared" si="9"/>
        <v>0</v>
      </c>
      <c r="L84" s="1"/>
      <c r="M84" s="1"/>
      <c r="N84" s="1">
        <v>150</v>
      </c>
      <c r="O84" s="1">
        <f t="shared" si="10"/>
        <v>0</v>
      </c>
      <c r="P84" s="5"/>
      <c r="Q84" s="5"/>
      <c r="R84" s="1"/>
      <c r="S84" s="1" t="e">
        <f t="shared" si="11"/>
        <v>#DIV/0!</v>
      </c>
      <c r="T84" s="1" t="e">
        <f t="shared" si="12"/>
        <v>#DIV/0!</v>
      </c>
      <c r="U84" s="1">
        <v>0</v>
      </c>
      <c r="V84" s="1">
        <v>0</v>
      </c>
      <c r="W84" s="1">
        <v>0.8</v>
      </c>
      <c r="X84" s="1">
        <v>14.4</v>
      </c>
      <c r="Y84" s="1">
        <v>13.6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129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41</v>
      </c>
      <c r="C85" s="1">
        <v>42</v>
      </c>
      <c r="D85" s="1"/>
      <c r="E85" s="1">
        <v>42.999999999999993</v>
      </c>
      <c r="F85" s="1">
        <v>-1</v>
      </c>
      <c r="G85" s="7">
        <v>0.05</v>
      </c>
      <c r="H85" s="1">
        <v>90</v>
      </c>
      <c r="I85" s="1" t="s">
        <v>37</v>
      </c>
      <c r="J85" s="1">
        <v>54</v>
      </c>
      <c r="K85" s="1">
        <f t="shared" si="9"/>
        <v>-11.000000000000007</v>
      </c>
      <c r="L85" s="1"/>
      <c r="M85" s="1"/>
      <c r="N85" s="1">
        <v>300</v>
      </c>
      <c r="O85" s="1">
        <f t="shared" si="10"/>
        <v>8.5999999999999979</v>
      </c>
      <c r="P85" s="5"/>
      <c r="Q85" s="5"/>
      <c r="R85" s="1"/>
      <c r="S85" s="1">
        <f t="shared" si="11"/>
        <v>34.767441860465127</v>
      </c>
      <c r="T85" s="1">
        <f t="shared" si="12"/>
        <v>34.767441860465127</v>
      </c>
      <c r="U85" s="1">
        <v>25.6</v>
      </c>
      <c r="V85" s="1">
        <v>13.2</v>
      </c>
      <c r="W85" s="1">
        <v>3.2</v>
      </c>
      <c r="X85" s="1">
        <v>13.8</v>
      </c>
      <c r="Y85" s="1">
        <v>13.2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47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41</v>
      </c>
      <c r="C86" s="1"/>
      <c r="D86" s="1">
        <v>126</v>
      </c>
      <c r="E86" s="1">
        <v>107</v>
      </c>
      <c r="F86" s="1">
        <v>19</v>
      </c>
      <c r="G86" s="7">
        <v>5.5E-2</v>
      </c>
      <c r="H86" s="1">
        <v>90</v>
      </c>
      <c r="I86" s="1" t="s">
        <v>37</v>
      </c>
      <c r="J86" s="1">
        <v>109</v>
      </c>
      <c r="K86" s="1">
        <f t="shared" si="9"/>
        <v>-2</v>
      </c>
      <c r="L86" s="1"/>
      <c r="M86" s="1"/>
      <c r="N86" s="1">
        <v>200</v>
      </c>
      <c r="O86" s="1">
        <f t="shared" si="10"/>
        <v>21.4</v>
      </c>
      <c r="P86" s="5">
        <f t="shared" si="8"/>
        <v>59.199999999999989</v>
      </c>
      <c r="Q86" s="5"/>
      <c r="R86" s="1"/>
      <c r="S86" s="1">
        <f t="shared" si="11"/>
        <v>13</v>
      </c>
      <c r="T86" s="1">
        <f t="shared" si="12"/>
        <v>10.233644859813085</v>
      </c>
      <c r="U86" s="1">
        <v>16.600000000000001</v>
      </c>
      <c r="V86" s="1">
        <v>12.2</v>
      </c>
      <c r="W86" s="1">
        <v>6.8</v>
      </c>
      <c r="X86" s="1">
        <v>14.4</v>
      </c>
      <c r="Y86" s="1">
        <v>10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60</v>
      </c>
      <c r="AF86" s="1">
        <f>G86*P86</f>
        <v>3.2559999999999993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41</v>
      </c>
      <c r="C87" s="1"/>
      <c r="D87" s="1">
        <v>126</v>
      </c>
      <c r="E87" s="1">
        <v>90</v>
      </c>
      <c r="F87" s="1">
        <v>33</v>
      </c>
      <c r="G87" s="7">
        <v>5.5E-2</v>
      </c>
      <c r="H87" s="1">
        <v>90</v>
      </c>
      <c r="I87" s="1" t="s">
        <v>37</v>
      </c>
      <c r="J87" s="1">
        <v>96</v>
      </c>
      <c r="K87" s="1">
        <f t="shared" si="9"/>
        <v>-6</v>
      </c>
      <c r="L87" s="1"/>
      <c r="M87" s="1"/>
      <c r="N87" s="1">
        <v>200</v>
      </c>
      <c r="O87" s="1">
        <f t="shared" si="10"/>
        <v>18</v>
      </c>
      <c r="P87" s="5"/>
      <c r="Q87" s="5"/>
      <c r="R87" s="1"/>
      <c r="S87" s="1">
        <f t="shared" si="11"/>
        <v>12.944444444444445</v>
      </c>
      <c r="T87" s="1">
        <f t="shared" si="12"/>
        <v>12.944444444444445</v>
      </c>
      <c r="U87" s="1">
        <v>18.399999999999999</v>
      </c>
      <c r="V87" s="1">
        <v>10.199999999999999</v>
      </c>
      <c r="W87" s="1">
        <v>6</v>
      </c>
      <c r="X87" s="1">
        <v>14.6</v>
      </c>
      <c r="Y87" s="1">
        <v>10.8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60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41</v>
      </c>
      <c r="C88" s="1">
        <v>128</v>
      </c>
      <c r="D88" s="1"/>
      <c r="E88" s="1">
        <v>98</v>
      </c>
      <c r="F88" s="1">
        <v>30</v>
      </c>
      <c r="G88" s="7">
        <v>5.5E-2</v>
      </c>
      <c r="H88" s="1">
        <v>90</v>
      </c>
      <c r="I88" s="1" t="s">
        <v>37</v>
      </c>
      <c r="J88" s="1">
        <v>99</v>
      </c>
      <c r="K88" s="1">
        <f t="shared" si="9"/>
        <v>-1</v>
      </c>
      <c r="L88" s="1"/>
      <c r="M88" s="1"/>
      <c r="N88" s="1">
        <v>150</v>
      </c>
      <c r="O88" s="1">
        <f t="shared" si="10"/>
        <v>19.600000000000001</v>
      </c>
      <c r="P88" s="5">
        <f t="shared" si="8"/>
        <v>74.800000000000011</v>
      </c>
      <c r="Q88" s="5"/>
      <c r="R88" s="1"/>
      <c r="S88" s="1">
        <f t="shared" si="11"/>
        <v>13</v>
      </c>
      <c r="T88" s="1">
        <f t="shared" si="12"/>
        <v>9.1836734693877542</v>
      </c>
      <c r="U88" s="1">
        <v>14.6</v>
      </c>
      <c r="V88" s="1">
        <v>12.4</v>
      </c>
      <c r="W88" s="1">
        <v>9.4</v>
      </c>
      <c r="X88" s="1">
        <v>11.8</v>
      </c>
      <c r="Y88" s="1">
        <v>7.4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60</v>
      </c>
      <c r="AF88" s="1">
        <f>G88*P88</f>
        <v>4.1140000000000008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41</v>
      </c>
      <c r="C89" s="1">
        <v>470</v>
      </c>
      <c r="D89" s="1">
        <v>1</v>
      </c>
      <c r="E89" s="1">
        <v>387</v>
      </c>
      <c r="F89" s="1">
        <v>68</v>
      </c>
      <c r="G89" s="7">
        <v>0.375</v>
      </c>
      <c r="H89" s="1">
        <v>50</v>
      </c>
      <c r="I89" s="1" t="s">
        <v>37</v>
      </c>
      <c r="J89" s="1">
        <v>389</v>
      </c>
      <c r="K89" s="1">
        <f t="shared" si="9"/>
        <v>-2</v>
      </c>
      <c r="L89" s="1"/>
      <c r="M89" s="1"/>
      <c r="N89" s="1">
        <v>500</v>
      </c>
      <c r="O89" s="1">
        <f t="shared" si="10"/>
        <v>77.400000000000006</v>
      </c>
      <c r="P89" s="5">
        <f t="shared" si="8"/>
        <v>438.20000000000005</v>
      </c>
      <c r="Q89" s="5"/>
      <c r="R89" s="1"/>
      <c r="S89" s="1">
        <f t="shared" si="11"/>
        <v>13</v>
      </c>
      <c r="T89" s="1">
        <f t="shared" si="12"/>
        <v>7.3385012919896635</v>
      </c>
      <c r="U89" s="1">
        <v>73.400000000000006</v>
      </c>
      <c r="V89" s="1">
        <v>64</v>
      </c>
      <c r="W89" s="1">
        <v>59.6</v>
      </c>
      <c r="X89" s="1">
        <v>53.4</v>
      </c>
      <c r="Y89" s="1">
        <v>52.8</v>
      </c>
      <c r="Z89" s="1">
        <v>51.4</v>
      </c>
      <c r="AA89" s="1">
        <v>54.6</v>
      </c>
      <c r="AB89" s="1">
        <v>48.2</v>
      </c>
      <c r="AC89" s="1">
        <v>53.6</v>
      </c>
      <c r="AD89" s="1">
        <v>32</v>
      </c>
      <c r="AE89" s="1" t="s">
        <v>47</v>
      </c>
      <c r="AF89" s="1">
        <f>G89*P89</f>
        <v>164.32500000000002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141</v>
      </c>
      <c r="B90" s="1" t="s">
        <v>41</v>
      </c>
      <c r="C90" s="1"/>
      <c r="D90" s="1"/>
      <c r="E90" s="1"/>
      <c r="F90" s="1"/>
      <c r="G90" s="7">
        <v>7.0000000000000007E-2</v>
      </c>
      <c r="H90" s="1">
        <v>90</v>
      </c>
      <c r="I90" s="1" t="s">
        <v>37</v>
      </c>
      <c r="J90" s="1"/>
      <c r="K90" s="1">
        <f t="shared" si="9"/>
        <v>0</v>
      </c>
      <c r="L90" s="1"/>
      <c r="M90" s="1"/>
      <c r="N90" s="1">
        <v>150</v>
      </c>
      <c r="O90" s="1">
        <f t="shared" si="10"/>
        <v>0</v>
      </c>
      <c r="P90" s="5"/>
      <c r="Q90" s="5"/>
      <c r="R90" s="1"/>
      <c r="S90" s="1" t="e">
        <f t="shared" si="11"/>
        <v>#DIV/0!</v>
      </c>
      <c r="T90" s="1" t="e">
        <f t="shared" si="12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129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7" t="s">
        <v>142</v>
      </c>
      <c r="B91" s="1" t="s">
        <v>41</v>
      </c>
      <c r="C91" s="1"/>
      <c r="D91" s="1"/>
      <c r="E91" s="1"/>
      <c r="F91" s="1"/>
      <c r="G91" s="7">
        <v>7.0000000000000007E-2</v>
      </c>
      <c r="H91" s="1">
        <v>90</v>
      </c>
      <c r="I91" s="1" t="s">
        <v>37</v>
      </c>
      <c r="J91" s="1"/>
      <c r="K91" s="1">
        <f t="shared" si="9"/>
        <v>0</v>
      </c>
      <c r="L91" s="1"/>
      <c r="M91" s="1"/>
      <c r="N91" s="1">
        <v>150</v>
      </c>
      <c r="O91" s="1">
        <f t="shared" si="10"/>
        <v>0</v>
      </c>
      <c r="P91" s="5"/>
      <c r="Q91" s="5"/>
      <c r="R91" s="1"/>
      <c r="S91" s="1" t="e">
        <f t="shared" si="11"/>
        <v>#DIV/0!</v>
      </c>
      <c r="T91" s="1" t="e">
        <f t="shared" si="12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129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135</v>
      </c>
      <c r="B92" s="10" t="s">
        <v>41</v>
      </c>
      <c r="C92" s="10">
        <v>-24</v>
      </c>
      <c r="D92" s="10"/>
      <c r="E92" s="19">
        <v>31</v>
      </c>
      <c r="F92" s="19">
        <v>-55</v>
      </c>
      <c r="G92" s="11">
        <v>0</v>
      </c>
      <c r="H92" s="10" t="e">
        <v>#N/A</v>
      </c>
      <c r="I92" s="10" t="s">
        <v>136</v>
      </c>
      <c r="J92" s="10">
        <v>31</v>
      </c>
      <c r="K92" s="10">
        <f>E92-J92</f>
        <v>0</v>
      </c>
      <c r="L92" s="10"/>
      <c r="M92" s="10"/>
      <c r="N92" s="10">
        <v>0</v>
      </c>
      <c r="O92" s="10">
        <f>E92/5</f>
        <v>6.2</v>
      </c>
      <c r="P92" s="12"/>
      <c r="Q92" s="12"/>
      <c r="R92" s="10"/>
      <c r="S92" s="10">
        <f>(F92+N92+P92)/O92</f>
        <v>-8.870967741935484</v>
      </c>
      <c r="T92" s="10">
        <f>(F92+N92)/O92</f>
        <v>-8.870967741935484</v>
      </c>
      <c r="U92" s="10">
        <v>4.5999999999999996</v>
      </c>
      <c r="V92" s="10">
        <v>0</v>
      </c>
      <c r="W92" s="10">
        <v>0</v>
      </c>
      <c r="X92" s="10">
        <v>0</v>
      </c>
      <c r="Y92" s="10">
        <v>1.4</v>
      </c>
      <c r="Z92" s="10">
        <v>3.4</v>
      </c>
      <c r="AA92" s="10">
        <v>2.8</v>
      </c>
      <c r="AB92" s="10">
        <v>0</v>
      </c>
      <c r="AC92" s="10">
        <v>3.2</v>
      </c>
      <c r="AD92" s="10">
        <v>4.2</v>
      </c>
      <c r="AE92" s="10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137</v>
      </c>
      <c r="B93" s="10" t="s">
        <v>41</v>
      </c>
      <c r="C93" s="10">
        <v>-97</v>
      </c>
      <c r="D93" s="10">
        <v>3</v>
      </c>
      <c r="E93" s="19">
        <v>209</v>
      </c>
      <c r="F93" s="19">
        <v>-319</v>
      </c>
      <c r="G93" s="11">
        <v>0</v>
      </c>
      <c r="H93" s="10" t="e">
        <v>#N/A</v>
      </c>
      <c r="I93" s="10" t="s">
        <v>136</v>
      </c>
      <c r="J93" s="10">
        <v>219</v>
      </c>
      <c r="K93" s="10">
        <f>E93-J93</f>
        <v>-10</v>
      </c>
      <c r="L93" s="10"/>
      <c r="M93" s="10"/>
      <c r="N93" s="10">
        <v>0</v>
      </c>
      <c r="O93" s="10">
        <f>E93/5</f>
        <v>41.8</v>
      </c>
      <c r="P93" s="12"/>
      <c r="Q93" s="12"/>
      <c r="R93" s="10"/>
      <c r="S93" s="10">
        <f>(F93+N93+P93)/O93</f>
        <v>-7.6315789473684212</v>
      </c>
      <c r="T93" s="10">
        <f>(F93+N93)/O93</f>
        <v>-7.6315789473684212</v>
      </c>
      <c r="U93" s="10">
        <v>22</v>
      </c>
      <c r="V93" s="10">
        <v>23.6</v>
      </c>
      <c r="W93" s="10">
        <v>20.399999999999999</v>
      </c>
      <c r="X93" s="10">
        <v>16.399999999999999</v>
      </c>
      <c r="Y93" s="10">
        <v>18</v>
      </c>
      <c r="Z93" s="10">
        <v>18.399999999999999</v>
      </c>
      <c r="AA93" s="10">
        <v>6.6</v>
      </c>
      <c r="AB93" s="10">
        <v>0</v>
      </c>
      <c r="AC93" s="10">
        <v>2.2000000000000002</v>
      </c>
      <c r="AD93" s="10">
        <v>6.8</v>
      </c>
      <c r="AE93" s="10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138</v>
      </c>
      <c r="B94" s="10" t="s">
        <v>41</v>
      </c>
      <c r="C94" s="10">
        <v>-74</v>
      </c>
      <c r="D94" s="10">
        <v>1</v>
      </c>
      <c r="E94" s="19">
        <v>175</v>
      </c>
      <c r="F94" s="19">
        <v>-253</v>
      </c>
      <c r="G94" s="11">
        <v>0</v>
      </c>
      <c r="H94" s="10" t="e">
        <v>#N/A</v>
      </c>
      <c r="I94" s="10" t="s">
        <v>136</v>
      </c>
      <c r="J94" s="10">
        <v>178</v>
      </c>
      <c r="K94" s="10">
        <f>E94-J94</f>
        <v>-3</v>
      </c>
      <c r="L94" s="10"/>
      <c r="M94" s="10"/>
      <c r="N94" s="10">
        <v>0</v>
      </c>
      <c r="O94" s="10">
        <f>E94/5</f>
        <v>35</v>
      </c>
      <c r="P94" s="12"/>
      <c r="Q94" s="12"/>
      <c r="R94" s="10"/>
      <c r="S94" s="10">
        <f>(F94+N94+P94)/O94</f>
        <v>-7.2285714285714286</v>
      </c>
      <c r="T94" s="10">
        <f>(F94+N94)/O94</f>
        <v>-7.2285714285714286</v>
      </c>
      <c r="U94" s="10">
        <v>16</v>
      </c>
      <c r="V94" s="10">
        <v>27.6</v>
      </c>
      <c r="W94" s="10">
        <v>27</v>
      </c>
      <c r="X94" s="10">
        <v>22.8</v>
      </c>
      <c r="Y94" s="10">
        <v>18.8</v>
      </c>
      <c r="Z94" s="10">
        <v>15</v>
      </c>
      <c r="AA94" s="10">
        <v>13</v>
      </c>
      <c r="AB94" s="10">
        <v>0</v>
      </c>
      <c r="AC94" s="10">
        <v>4.8</v>
      </c>
      <c r="AD94" s="10">
        <v>0</v>
      </c>
      <c r="AE94" s="10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139</v>
      </c>
      <c r="B95" s="10" t="s">
        <v>36</v>
      </c>
      <c r="C95" s="10">
        <v>-72.119</v>
      </c>
      <c r="D95" s="10"/>
      <c r="E95" s="19">
        <v>183.511</v>
      </c>
      <c r="F95" s="19">
        <v>-271.03800000000001</v>
      </c>
      <c r="G95" s="11">
        <v>0</v>
      </c>
      <c r="H95" s="10" t="e">
        <v>#N/A</v>
      </c>
      <c r="I95" s="10" t="s">
        <v>136</v>
      </c>
      <c r="J95" s="10">
        <v>190</v>
      </c>
      <c r="K95" s="10">
        <f>E95-J95</f>
        <v>-6.4890000000000043</v>
      </c>
      <c r="L95" s="10"/>
      <c r="M95" s="10"/>
      <c r="N95" s="10">
        <v>0</v>
      </c>
      <c r="O95" s="10">
        <f>E95/5</f>
        <v>36.702199999999998</v>
      </c>
      <c r="P95" s="12"/>
      <c r="Q95" s="12"/>
      <c r="R95" s="10"/>
      <c r="S95" s="10">
        <f>(F95+N95+P95)/O95</f>
        <v>-7.3847889227348773</v>
      </c>
      <c r="T95" s="10">
        <f>(F95+N95)/O95</f>
        <v>-7.3847889227348773</v>
      </c>
      <c r="U95" s="10">
        <v>12.4278</v>
      </c>
      <c r="V95" s="10">
        <v>31.918600000000001</v>
      </c>
      <c r="W95" s="10">
        <v>28.9282</v>
      </c>
      <c r="X95" s="10">
        <v>3.0005999999999999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140</v>
      </c>
      <c r="B96" s="10" t="s">
        <v>36</v>
      </c>
      <c r="C96" s="10">
        <v>-3.6160000000000001</v>
      </c>
      <c r="D96" s="10">
        <v>0.72299999999999998</v>
      </c>
      <c r="E96" s="19">
        <v>14.473000000000001</v>
      </c>
      <c r="F96" s="19">
        <v>-18.088999999999999</v>
      </c>
      <c r="G96" s="11">
        <v>0</v>
      </c>
      <c r="H96" s="10" t="e">
        <v>#N/A</v>
      </c>
      <c r="I96" s="10" t="s">
        <v>136</v>
      </c>
      <c r="J96" s="10">
        <v>14.7</v>
      </c>
      <c r="K96" s="10">
        <f>E96-J96</f>
        <v>-0.22699999999999854</v>
      </c>
      <c r="L96" s="10"/>
      <c r="M96" s="10"/>
      <c r="N96" s="10">
        <v>0</v>
      </c>
      <c r="O96" s="10">
        <f>E96/5</f>
        <v>2.8946000000000001</v>
      </c>
      <c r="P96" s="12"/>
      <c r="Q96" s="12"/>
      <c r="R96" s="10"/>
      <c r="S96" s="10">
        <f>(F96+N96+P96)/O96</f>
        <v>-6.2492226905271879</v>
      </c>
      <c r="T96" s="10">
        <f>(F96+N96)/O96</f>
        <v>-6.2492226905271879</v>
      </c>
      <c r="U96" s="10">
        <v>0.42959999999999998</v>
      </c>
      <c r="V96" s="10">
        <v>1.0138</v>
      </c>
      <c r="W96" s="10">
        <v>0.28620000000000001</v>
      </c>
      <c r="X96" s="10">
        <v>1.4366000000000001</v>
      </c>
      <c r="Y96" s="10">
        <v>2.1564000000000001</v>
      </c>
      <c r="Z96" s="10">
        <v>1.7252000000000001</v>
      </c>
      <c r="AA96" s="10">
        <v>0.1426</v>
      </c>
      <c r="AB96" s="10">
        <v>0</v>
      </c>
      <c r="AC96" s="10">
        <v>0</v>
      </c>
      <c r="AD96" s="10">
        <v>0</v>
      </c>
      <c r="AE96" s="10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9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2025-06-13T08:25:03Z</dcterms:created>
  <dcterms:modified xsi:type="dcterms:W3CDTF">2025-06-13T08:44:07Z</dcterms:modified>
</cp:coreProperties>
</file>