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06DAC99-1988-4C4A-A1D6-4EF6516FCD7D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O505" i="1"/>
  <c r="BM505" i="1"/>
  <c r="Y505" i="1"/>
  <c r="BP505" i="1" s="1"/>
  <c r="BO504" i="1"/>
  <c r="BM504" i="1"/>
  <c r="Y504" i="1"/>
  <c r="BN504" i="1" s="1"/>
  <c r="BO503" i="1"/>
  <c r="BM503" i="1"/>
  <c r="Y503" i="1"/>
  <c r="X501" i="1"/>
  <c r="X500" i="1"/>
  <c r="BO499" i="1"/>
  <c r="BM499" i="1"/>
  <c r="Y499" i="1"/>
  <c r="BP499" i="1" s="1"/>
  <c r="BO498" i="1"/>
  <c r="BM498" i="1"/>
  <c r="Y498" i="1"/>
  <c r="Y500" i="1" s="1"/>
  <c r="X496" i="1"/>
  <c r="X495" i="1"/>
  <c r="BO494" i="1"/>
  <c r="BM494" i="1"/>
  <c r="Y494" i="1"/>
  <c r="BP494" i="1" s="1"/>
  <c r="BO493" i="1"/>
  <c r="BM493" i="1"/>
  <c r="Y493" i="1"/>
  <c r="Y495" i="1" s="1"/>
  <c r="X491" i="1"/>
  <c r="X490" i="1"/>
  <c r="BO489" i="1"/>
  <c r="BM489" i="1"/>
  <c r="Y489" i="1"/>
  <c r="Z489" i="1" s="1"/>
  <c r="BO488" i="1"/>
  <c r="BM488" i="1"/>
  <c r="Y488" i="1"/>
  <c r="BP488" i="1" s="1"/>
  <c r="BO487" i="1"/>
  <c r="BM487" i="1"/>
  <c r="Y487" i="1"/>
  <c r="BP487" i="1" s="1"/>
  <c r="BO486" i="1"/>
  <c r="BM486" i="1"/>
  <c r="Y486" i="1"/>
  <c r="X484" i="1"/>
  <c r="X483" i="1"/>
  <c r="BO482" i="1"/>
  <c r="BM482" i="1"/>
  <c r="Y482" i="1"/>
  <c r="BO481" i="1"/>
  <c r="BM481" i="1"/>
  <c r="Y481" i="1"/>
  <c r="Z481" i="1" s="1"/>
  <c r="BO480" i="1"/>
  <c r="BM480" i="1"/>
  <c r="Y480" i="1"/>
  <c r="X476" i="1"/>
  <c r="X475" i="1"/>
  <c r="BO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BP468" i="1" s="1"/>
  <c r="P468" i="1"/>
  <c r="BO467" i="1"/>
  <c r="BM467" i="1"/>
  <c r="Y467" i="1"/>
  <c r="BN467" i="1" s="1"/>
  <c r="P467" i="1"/>
  <c r="BO466" i="1"/>
  <c r="BM466" i="1"/>
  <c r="Y466" i="1"/>
  <c r="BN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Z462" i="1" s="1"/>
  <c r="P462" i="1"/>
  <c r="X460" i="1"/>
  <c r="X459" i="1"/>
  <c r="BO458" i="1"/>
  <c r="BM458" i="1"/>
  <c r="Y458" i="1"/>
  <c r="BN458" i="1" s="1"/>
  <c r="P458" i="1"/>
  <c r="BP457" i="1"/>
  <c r="BO457" i="1"/>
  <c r="BM457" i="1"/>
  <c r="Z457" i="1"/>
  <c r="Y457" i="1"/>
  <c r="BN457" i="1" s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BN451" i="1" s="1"/>
  <c r="P451" i="1"/>
  <c r="BO450" i="1"/>
  <c r="BM450" i="1"/>
  <c r="Y450" i="1"/>
  <c r="BN450" i="1" s="1"/>
  <c r="P450" i="1"/>
  <c r="BO449" i="1"/>
  <c r="BM449" i="1"/>
  <c r="Y449" i="1"/>
  <c r="BP449" i="1" s="1"/>
  <c r="P449" i="1"/>
  <c r="BO448" i="1"/>
  <c r="BM448" i="1"/>
  <c r="Y448" i="1"/>
  <c r="BN448" i="1" s="1"/>
  <c r="P448" i="1"/>
  <c r="BO447" i="1"/>
  <c r="BM447" i="1"/>
  <c r="Y447" i="1"/>
  <c r="BP447" i="1" s="1"/>
  <c r="P447" i="1"/>
  <c r="BO446" i="1"/>
  <c r="BM446" i="1"/>
  <c r="Y446" i="1"/>
  <c r="Z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O443" i="1"/>
  <c r="BN443" i="1"/>
  <c r="BM443" i="1"/>
  <c r="Z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N441" i="1" s="1"/>
  <c r="P441" i="1"/>
  <c r="BO440" i="1"/>
  <c r="BM440" i="1"/>
  <c r="Y440" i="1"/>
  <c r="BN440" i="1" s="1"/>
  <c r="P440" i="1"/>
  <c r="X436" i="1"/>
  <c r="X435" i="1"/>
  <c r="BO434" i="1"/>
  <c r="BM434" i="1"/>
  <c r="Y434" i="1"/>
  <c r="Y524" i="1" s="1"/>
  <c r="P434" i="1"/>
  <c r="X431" i="1"/>
  <c r="X430" i="1"/>
  <c r="BO429" i="1"/>
  <c r="BM429" i="1"/>
  <c r="Y429" i="1"/>
  <c r="Y430" i="1" s="1"/>
  <c r="P429" i="1"/>
  <c r="X426" i="1"/>
  <c r="X425" i="1"/>
  <c r="BO424" i="1"/>
  <c r="BM424" i="1"/>
  <c r="Y424" i="1"/>
  <c r="BP424" i="1" s="1"/>
  <c r="P424" i="1"/>
  <c r="BO423" i="1"/>
  <c r="BM423" i="1"/>
  <c r="Y423" i="1"/>
  <c r="BN423" i="1" s="1"/>
  <c r="P423" i="1"/>
  <c r="BP422" i="1"/>
  <c r="BO422" i="1"/>
  <c r="BM422" i="1"/>
  <c r="Y422" i="1"/>
  <c r="P422" i="1"/>
  <c r="BO421" i="1"/>
  <c r="BN421" i="1"/>
  <c r="BM421" i="1"/>
  <c r="Z421" i="1"/>
  <c r="Y421" i="1"/>
  <c r="BP421" i="1" s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3" i="1"/>
  <c r="X412" i="1"/>
  <c r="BO411" i="1"/>
  <c r="BM411" i="1"/>
  <c r="Y411" i="1"/>
  <c r="BP411" i="1" s="1"/>
  <c r="P411" i="1"/>
  <c r="BO410" i="1"/>
  <c r="BM410" i="1"/>
  <c r="Y410" i="1"/>
  <c r="P410" i="1"/>
  <c r="X408" i="1"/>
  <c r="X407" i="1"/>
  <c r="BO406" i="1"/>
  <c r="BN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Y404" i="1"/>
  <c r="Z404" i="1" s="1"/>
  <c r="P404" i="1"/>
  <c r="BO403" i="1"/>
  <c r="BN403" i="1"/>
  <c r="BM403" i="1"/>
  <c r="Y403" i="1"/>
  <c r="BP403" i="1" s="1"/>
  <c r="P403" i="1"/>
  <c r="BO402" i="1"/>
  <c r="BM402" i="1"/>
  <c r="Y402" i="1"/>
  <c r="BP402" i="1" s="1"/>
  <c r="P402" i="1"/>
  <c r="BO401" i="1"/>
  <c r="BN401" i="1"/>
  <c r="BM401" i="1"/>
  <c r="Y401" i="1"/>
  <c r="BP401" i="1" s="1"/>
  <c r="P401" i="1"/>
  <c r="BO400" i="1"/>
  <c r="BM400" i="1"/>
  <c r="Y400" i="1"/>
  <c r="BN400" i="1" s="1"/>
  <c r="P400" i="1"/>
  <c r="BO399" i="1"/>
  <c r="BM399" i="1"/>
  <c r="Y399" i="1"/>
  <c r="BP399" i="1" s="1"/>
  <c r="P399" i="1"/>
  <c r="BO398" i="1"/>
  <c r="BM398" i="1"/>
  <c r="Y398" i="1"/>
  <c r="BN398" i="1" s="1"/>
  <c r="P398" i="1"/>
  <c r="BP397" i="1"/>
  <c r="BO397" i="1"/>
  <c r="BM397" i="1"/>
  <c r="Z397" i="1"/>
  <c r="Y397" i="1"/>
  <c r="P397" i="1"/>
  <c r="X393" i="1"/>
  <c r="X392" i="1"/>
  <c r="BO391" i="1"/>
  <c r="BM391" i="1"/>
  <c r="Y391" i="1"/>
  <c r="BP391" i="1" s="1"/>
  <c r="P391" i="1"/>
  <c r="X389" i="1"/>
  <c r="X388" i="1"/>
  <c r="BO387" i="1"/>
  <c r="BM387" i="1"/>
  <c r="Y387" i="1"/>
  <c r="BP387" i="1" s="1"/>
  <c r="P387" i="1"/>
  <c r="BP386" i="1"/>
  <c r="BO386" i="1"/>
  <c r="BN386" i="1"/>
  <c r="BM386" i="1"/>
  <c r="Y386" i="1"/>
  <c r="Z386" i="1" s="1"/>
  <c r="P386" i="1"/>
  <c r="X384" i="1"/>
  <c r="X383" i="1"/>
  <c r="BO382" i="1"/>
  <c r="BM382" i="1"/>
  <c r="Y382" i="1"/>
  <c r="Y383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Z370" i="1" s="1"/>
  <c r="Z371" i="1" s="1"/>
  <c r="P370" i="1"/>
  <c r="X368" i="1"/>
  <c r="X367" i="1"/>
  <c r="BO366" i="1"/>
  <c r="BM366" i="1"/>
  <c r="Z366" i="1"/>
  <c r="Y366" i="1"/>
  <c r="P366" i="1"/>
  <c r="BO365" i="1"/>
  <c r="BM365" i="1"/>
  <c r="Y365" i="1"/>
  <c r="BN365" i="1" s="1"/>
  <c r="P365" i="1"/>
  <c r="X363" i="1"/>
  <c r="X362" i="1"/>
  <c r="BP361" i="1"/>
  <c r="BO361" i="1"/>
  <c r="BM361" i="1"/>
  <c r="Y361" i="1"/>
  <c r="BN361" i="1" s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O355" i="1"/>
  <c r="BM355" i="1"/>
  <c r="Y355" i="1"/>
  <c r="BP355" i="1" s="1"/>
  <c r="P355" i="1"/>
  <c r="BO354" i="1"/>
  <c r="BN354" i="1"/>
  <c r="BM354" i="1"/>
  <c r="Y354" i="1"/>
  <c r="BP354" i="1" s="1"/>
  <c r="P354" i="1"/>
  <c r="BP353" i="1"/>
  <c r="BO353" i="1"/>
  <c r="BM353" i="1"/>
  <c r="Z353" i="1"/>
  <c r="Y353" i="1"/>
  <c r="BN353" i="1" s="1"/>
  <c r="P353" i="1"/>
  <c r="BO352" i="1"/>
  <c r="BM352" i="1"/>
  <c r="Y352" i="1"/>
  <c r="BP352" i="1" s="1"/>
  <c r="P352" i="1"/>
  <c r="BO351" i="1"/>
  <c r="BM351" i="1"/>
  <c r="Y351" i="1"/>
  <c r="BN351" i="1" s="1"/>
  <c r="P351" i="1"/>
  <c r="BO350" i="1"/>
  <c r="BM350" i="1"/>
  <c r="Y350" i="1"/>
  <c r="P350" i="1"/>
  <c r="X346" i="1"/>
  <c r="X345" i="1"/>
  <c r="BO344" i="1"/>
  <c r="BN344" i="1"/>
  <c r="BM344" i="1"/>
  <c r="Z344" i="1"/>
  <c r="Y344" i="1"/>
  <c r="BP344" i="1" s="1"/>
  <c r="P344" i="1"/>
  <c r="BO343" i="1"/>
  <c r="BM343" i="1"/>
  <c r="Y343" i="1"/>
  <c r="BN343" i="1" s="1"/>
  <c r="P343" i="1"/>
  <c r="BO342" i="1"/>
  <c r="BM342" i="1"/>
  <c r="Y342" i="1"/>
  <c r="P342" i="1"/>
  <c r="Y339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N335" i="1"/>
  <c r="BM335" i="1"/>
  <c r="Z335" i="1"/>
  <c r="Y335" i="1"/>
  <c r="BP335" i="1" s="1"/>
  <c r="P335" i="1"/>
  <c r="X333" i="1"/>
  <c r="X332" i="1"/>
  <c r="BO331" i="1"/>
  <c r="BM331" i="1"/>
  <c r="Y331" i="1"/>
  <c r="BP331" i="1" s="1"/>
  <c r="P331" i="1"/>
  <c r="BO330" i="1"/>
  <c r="BM330" i="1"/>
  <c r="Y330" i="1"/>
  <c r="Z330" i="1" s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BN327" i="1" s="1"/>
  <c r="X325" i="1"/>
  <c r="X324" i="1"/>
  <c r="BO323" i="1"/>
  <c r="BM323" i="1"/>
  <c r="Y323" i="1"/>
  <c r="BP323" i="1" s="1"/>
  <c r="P323" i="1"/>
  <c r="BO322" i="1"/>
  <c r="BM322" i="1"/>
  <c r="Y322" i="1"/>
  <c r="Z322" i="1" s="1"/>
  <c r="P322" i="1"/>
  <c r="BO321" i="1"/>
  <c r="BM321" i="1"/>
  <c r="Y321" i="1"/>
  <c r="BP321" i="1" s="1"/>
  <c r="P321" i="1"/>
  <c r="X319" i="1"/>
  <c r="X318" i="1"/>
  <c r="BO317" i="1"/>
  <c r="BN317" i="1"/>
  <c r="BM317" i="1"/>
  <c r="Z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Z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Z306" i="1" s="1"/>
  <c r="P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N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Z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Z295" i="1"/>
  <c r="Y295" i="1"/>
  <c r="P295" i="1"/>
  <c r="BO294" i="1"/>
  <c r="BM294" i="1"/>
  <c r="Y294" i="1"/>
  <c r="BP294" i="1" s="1"/>
  <c r="P294" i="1"/>
  <c r="X291" i="1"/>
  <c r="X290" i="1"/>
  <c r="BO289" i="1"/>
  <c r="BM289" i="1"/>
  <c r="Y289" i="1"/>
  <c r="Z289" i="1" s="1"/>
  <c r="Z290" i="1" s="1"/>
  <c r="P289" i="1"/>
  <c r="X286" i="1"/>
  <c r="X285" i="1"/>
  <c r="BP284" i="1"/>
  <c r="BO284" i="1"/>
  <c r="BM284" i="1"/>
  <c r="Y284" i="1"/>
  <c r="Y286" i="1" s="1"/>
  <c r="P284" i="1"/>
  <c r="X282" i="1"/>
  <c r="X281" i="1"/>
  <c r="BO280" i="1"/>
  <c r="BM280" i="1"/>
  <c r="Y280" i="1"/>
  <c r="BP280" i="1" s="1"/>
  <c r="P280" i="1"/>
  <c r="X277" i="1"/>
  <c r="X276" i="1"/>
  <c r="BO275" i="1"/>
  <c r="BM275" i="1"/>
  <c r="Y275" i="1"/>
  <c r="BP275" i="1" s="1"/>
  <c r="P275" i="1"/>
  <c r="BP274" i="1"/>
  <c r="BO274" i="1"/>
  <c r="BM274" i="1"/>
  <c r="Y274" i="1"/>
  <c r="Z274" i="1" s="1"/>
  <c r="P274" i="1"/>
  <c r="BO273" i="1"/>
  <c r="BM273" i="1"/>
  <c r="Y273" i="1"/>
  <c r="BP273" i="1" s="1"/>
  <c r="P273" i="1"/>
  <c r="X270" i="1"/>
  <c r="X269" i="1"/>
  <c r="BO268" i="1"/>
  <c r="BM268" i="1"/>
  <c r="Y268" i="1"/>
  <c r="BN268" i="1" s="1"/>
  <c r="BO267" i="1"/>
  <c r="BM267" i="1"/>
  <c r="Y267" i="1"/>
  <c r="BP267" i="1" s="1"/>
  <c r="P267" i="1"/>
  <c r="BO266" i="1"/>
  <c r="BM266" i="1"/>
  <c r="Y266" i="1"/>
  <c r="Z266" i="1" s="1"/>
  <c r="P266" i="1"/>
  <c r="BO265" i="1"/>
  <c r="BM265" i="1"/>
  <c r="Y265" i="1"/>
  <c r="BN265" i="1" s="1"/>
  <c r="P265" i="1"/>
  <c r="X262" i="1"/>
  <c r="X261" i="1"/>
  <c r="BO260" i="1"/>
  <c r="BM260" i="1"/>
  <c r="Y260" i="1"/>
  <c r="BP260" i="1" s="1"/>
  <c r="P260" i="1"/>
  <c r="BO259" i="1"/>
  <c r="BN259" i="1"/>
  <c r="BM259" i="1"/>
  <c r="Z259" i="1"/>
  <c r="Y259" i="1"/>
  <c r="BP259" i="1" s="1"/>
  <c r="P259" i="1"/>
  <c r="BO258" i="1"/>
  <c r="BM258" i="1"/>
  <c r="Y258" i="1"/>
  <c r="P258" i="1"/>
  <c r="BP257" i="1"/>
  <c r="BO257" i="1"/>
  <c r="BN257" i="1"/>
  <c r="BM257" i="1"/>
  <c r="Y257" i="1"/>
  <c r="Z257" i="1" s="1"/>
  <c r="P257" i="1"/>
  <c r="BP256" i="1"/>
  <c r="BO256" i="1"/>
  <c r="BM256" i="1"/>
  <c r="Y256" i="1"/>
  <c r="BN256" i="1" s="1"/>
  <c r="P256" i="1"/>
  <c r="X253" i="1"/>
  <c r="X252" i="1"/>
  <c r="BO251" i="1"/>
  <c r="BN251" i="1"/>
  <c r="BM251" i="1"/>
  <c r="Z251" i="1"/>
  <c r="Y251" i="1"/>
  <c r="BP251" i="1" s="1"/>
  <c r="P251" i="1"/>
  <c r="BO250" i="1"/>
  <c r="BN250" i="1"/>
  <c r="BM250" i="1"/>
  <c r="Y250" i="1"/>
  <c r="BP250" i="1" s="1"/>
  <c r="P250" i="1"/>
  <c r="BO249" i="1"/>
  <c r="BM249" i="1"/>
  <c r="Y249" i="1"/>
  <c r="Z249" i="1" s="1"/>
  <c r="P249" i="1"/>
  <c r="BP248" i="1"/>
  <c r="BO248" i="1"/>
  <c r="BM248" i="1"/>
  <c r="Y248" i="1"/>
  <c r="Z248" i="1" s="1"/>
  <c r="P248" i="1"/>
  <c r="BO247" i="1"/>
  <c r="BM247" i="1"/>
  <c r="Y247" i="1"/>
  <c r="BN247" i="1" s="1"/>
  <c r="BO246" i="1"/>
  <c r="BN246" i="1"/>
  <c r="BM246" i="1"/>
  <c r="Y246" i="1"/>
  <c r="P246" i="1"/>
  <c r="X244" i="1"/>
  <c r="X243" i="1"/>
  <c r="BO242" i="1"/>
  <c r="BM242" i="1"/>
  <c r="Y242" i="1"/>
  <c r="Z242" i="1" s="1"/>
  <c r="BO241" i="1"/>
  <c r="BM241" i="1"/>
  <c r="Y241" i="1"/>
  <c r="BN241" i="1" s="1"/>
  <c r="P241" i="1"/>
  <c r="X239" i="1"/>
  <c r="X238" i="1"/>
  <c r="BO237" i="1"/>
  <c r="BM237" i="1"/>
  <c r="Y237" i="1"/>
  <c r="BN237" i="1" s="1"/>
  <c r="P237" i="1"/>
  <c r="BP236" i="1"/>
  <c r="BO236" i="1"/>
  <c r="BM236" i="1"/>
  <c r="Y236" i="1"/>
  <c r="BN236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N230" i="1" s="1"/>
  <c r="P230" i="1"/>
  <c r="BO229" i="1"/>
  <c r="BM229" i="1"/>
  <c r="Y229" i="1"/>
  <c r="P229" i="1"/>
  <c r="BO228" i="1"/>
  <c r="BM228" i="1"/>
  <c r="Y228" i="1"/>
  <c r="BN228" i="1" s="1"/>
  <c r="P228" i="1"/>
  <c r="BP227" i="1"/>
  <c r="BO227" i="1"/>
  <c r="BM227" i="1"/>
  <c r="Y227" i="1"/>
  <c r="BN227" i="1" s="1"/>
  <c r="P227" i="1"/>
  <c r="BO226" i="1"/>
  <c r="BM226" i="1"/>
  <c r="Y226" i="1"/>
  <c r="BP226" i="1" s="1"/>
  <c r="P226" i="1"/>
  <c r="X223" i="1"/>
  <c r="X222" i="1"/>
  <c r="BP221" i="1"/>
  <c r="BO221" i="1"/>
  <c r="BM221" i="1"/>
  <c r="Y221" i="1"/>
  <c r="BN221" i="1" s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N213" i="1" s="1"/>
  <c r="P213" i="1"/>
  <c r="BO212" i="1"/>
  <c r="BM212" i="1"/>
  <c r="Y212" i="1"/>
  <c r="BN212" i="1" s="1"/>
  <c r="P212" i="1"/>
  <c r="BO211" i="1"/>
  <c r="BM211" i="1"/>
  <c r="Y211" i="1"/>
  <c r="BN211" i="1" s="1"/>
  <c r="P211" i="1"/>
  <c r="BO210" i="1"/>
  <c r="BM210" i="1"/>
  <c r="Y210" i="1"/>
  <c r="BN210" i="1" s="1"/>
  <c r="P210" i="1"/>
  <c r="BO209" i="1"/>
  <c r="BM209" i="1"/>
  <c r="Y209" i="1"/>
  <c r="Z209" i="1" s="1"/>
  <c r="P209" i="1"/>
  <c r="BO208" i="1"/>
  <c r="BM208" i="1"/>
  <c r="Y208" i="1"/>
  <c r="P208" i="1"/>
  <c r="X206" i="1"/>
  <c r="X205" i="1"/>
  <c r="BO204" i="1"/>
  <c r="BM204" i="1"/>
  <c r="Y204" i="1"/>
  <c r="BN204" i="1" s="1"/>
  <c r="P204" i="1"/>
  <c r="BO203" i="1"/>
  <c r="BM203" i="1"/>
  <c r="Y203" i="1"/>
  <c r="BN203" i="1" s="1"/>
  <c r="P203" i="1"/>
  <c r="BO202" i="1"/>
  <c r="BM202" i="1"/>
  <c r="Y202" i="1"/>
  <c r="BN202" i="1" s="1"/>
  <c r="P202" i="1"/>
  <c r="BO201" i="1"/>
  <c r="BN201" i="1"/>
  <c r="BM201" i="1"/>
  <c r="Z201" i="1"/>
  <c r="Y201" i="1"/>
  <c r="BP201" i="1" s="1"/>
  <c r="P201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Z198" i="1" s="1"/>
  <c r="P198" i="1"/>
  <c r="BO197" i="1"/>
  <c r="BM197" i="1"/>
  <c r="Y197" i="1"/>
  <c r="BP197" i="1" s="1"/>
  <c r="P197" i="1"/>
  <c r="X195" i="1"/>
  <c r="X194" i="1"/>
  <c r="BP193" i="1"/>
  <c r="BO193" i="1"/>
  <c r="BN193" i="1"/>
  <c r="BM193" i="1"/>
  <c r="Y193" i="1"/>
  <c r="Z193" i="1" s="1"/>
  <c r="P193" i="1"/>
  <c r="BO192" i="1"/>
  <c r="BM192" i="1"/>
  <c r="Y192" i="1"/>
  <c r="BN192" i="1" s="1"/>
  <c r="P192" i="1"/>
  <c r="X190" i="1"/>
  <c r="X189" i="1"/>
  <c r="BO188" i="1"/>
  <c r="BM188" i="1"/>
  <c r="Y188" i="1"/>
  <c r="BN188" i="1" s="1"/>
  <c r="P188" i="1"/>
  <c r="BO187" i="1"/>
  <c r="BM187" i="1"/>
  <c r="Y187" i="1"/>
  <c r="BN187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Z178" i="1" s="1"/>
  <c r="P178" i="1"/>
  <c r="BO177" i="1"/>
  <c r="BM177" i="1"/>
  <c r="Y177" i="1"/>
  <c r="BP177" i="1" s="1"/>
  <c r="P177" i="1"/>
  <c r="BP176" i="1"/>
  <c r="BO176" i="1"/>
  <c r="BM176" i="1"/>
  <c r="Y176" i="1"/>
  <c r="BN176" i="1" s="1"/>
  <c r="P176" i="1"/>
  <c r="X174" i="1"/>
  <c r="X173" i="1"/>
  <c r="BO172" i="1"/>
  <c r="BM172" i="1"/>
  <c r="Y172" i="1"/>
  <c r="Z172" i="1" s="1"/>
  <c r="P172" i="1"/>
  <c r="BO171" i="1"/>
  <c r="BM171" i="1"/>
  <c r="Y171" i="1"/>
  <c r="BN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Y168" i="1"/>
  <c r="Z168" i="1" s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BP164" i="1" s="1"/>
  <c r="P164" i="1"/>
  <c r="X162" i="1"/>
  <c r="X161" i="1"/>
  <c r="BO160" i="1"/>
  <c r="BM160" i="1"/>
  <c r="Y160" i="1"/>
  <c r="Z160" i="1" s="1"/>
  <c r="Z161" i="1" s="1"/>
  <c r="P160" i="1"/>
  <c r="X156" i="1"/>
  <c r="Y155" i="1"/>
  <c r="X155" i="1"/>
  <c r="BO154" i="1"/>
  <c r="BM154" i="1"/>
  <c r="Y154" i="1"/>
  <c r="Z154" i="1" s="1"/>
  <c r="P154" i="1"/>
  <c r="BO153" i="1"/>
  <c r="BM153" i="1"/>
  <c r="Z153" i="1"/>
  <c r="Z155" i="1" s="1"/>
  <c r="Y153" i="1"/>
  <c r="BN153" i="1" s="1"/>
  <c r="P153" i="1"/>
  <c r="BP152" i="1"/>
  <c r="BO152" i="1"/>
  <c r="BN152" i="1"/>
  <c r="BM152" i="1"/>
  <c r="Z152" i="1"/>
  <c r="Y152" i="1"/>
  <c r="Y156" i="1" s="1"/>
  <c r="P152" i="1"/>
  <c r="X150" i="1"/>
  <c r="X149" i="1"/>
  <c r="BO148" i="1"/>
  <c r="BM148" i="1"/>
  <c r="Y148" i="1"/>
  <c r="Z148" i="1" s="1"/>
  <c r="Z149" i="1" s="1"/>
  <c r="P148" i="1"/>
  <c r="X145" i="1"/>
  <c r="X144" i="1"/>
  <c r="BO143" i="1"/>
  <c r="BM143" i="1"/>
  <c r="Y143" i="1"/>
  <c r="BP143" i="1" s="1"/>
  <c r="P143" i="1"/>
  <c r="BO142" i="1"/>
  <c r="BM142" i="1"/>
  <c r="Y142" i="1"/>
  <c r="Z142" i="1" s="1"/>
  <c r="P142" i="1"/>
  <c r="X140" i="1"/>
  <c r="X139" i="1"/>
  <c r="BO138" i="1"/>
  <c r="BM138" i="1"/>
  <c r="Y138" i="1"/>
  <c r="Y140" i="1" s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P132" i="1"/>
  <c r="X129" i="1"/>
  <c r="X128" i="1"/>
  <c r="BO127" i="1"/>
  <c r="BM127" i="1"/>
  <c r="Y127" i="1"/>
  <c r="BP127" i="1" s="1"/>
  <c r="P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Z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N114" i="1"/>
  <c r="BM114" i="1"/>
  <c r="Z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X110" i="1"/>
  <c r="X109" i="1"/>
  <c r="BO108" i="1"/>
  <c r="BN108" i="1"/>
  <c r="BM108" i="1"/>
  <c r="Y108" i="1"/>
  <c r="Z108" i="1" s="1"/>
  <c r="P108" i="1"/>
  <c r="BO107" i="1"/>
  <c r="BM107" i="1"/>
  <c r="Y107" i="1"/>
  <c r="BN107" i="1" s="1"/>
  <c r="P107" i="1"/>
  <c r="BP106" i="1"/>
  <c r="BO106" i="1"/>
  <c r="BM106" i="1"/>
  <c r="Y106" i="1"/>
  <c r="BN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Z99" i="1" s="1"/>
  <c r="P99" i="1"/>
  <c r="BO98" i="1"/>
  <c r="BM98" i="1"/>
  <c r="Z98" i="1"/>
  <c r="Y98" i="1"/>
  <c r="BN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Z95" i="1" s="1"/>
  <c r="X93" i="1"/>
  <c r="X92" i="1"/>
  <c r="BO91" i="1"/>
  <c r="BM91" i="1"/>
  <c r="Y91" i="1"/>
  <c r="BP91" i="1" s="1"/>
  <c r="P91" i="1"/>
  <c r="BO90" i="1"/>
  <c r="BM90" i="1"/>
  <c r="Y90" i="1"/>
  <c r="Y92" i="1" s="1"/>
  <c r="P90" i="1"/>
  <c r="BO89" i="1"/>
  <c r="BM89" i="1"/>
  <c r="Y89" i="1"/>
  <c r="P89" i="1"/>
  <c r="X86" i="1"/>
  <c r="X85" i="1"/>
  <c r="BO84" i="1"/>
  <c r="BM84" i="1"/>
  <c r="Y84" i="1"/>
  <c r="Z84" i="1" s="1"/>
  <c r="P84" i="1"/>
  <c r="BO83" i="1"/>
  <c r="BM83" i="1"/>
  <c r="Y83" i="1"/>
  <c r="BP83" i="1" s="1"/>
  <c r="P83" i="1"/>
  <c r="X81" i="1"/>
  <c r="X80" i="1"/>
  <c r="BO79" i="1"/>
  <c r="BN79" i="1"/>
  <c r="BM79" i="1"/>
  <c r="Y79" i="1"/>
  <c r="BP79" i="1" s="1"/>
  <c r="P79" i="1"/>
  <c r="BO78" i="1"/>
  <c r="BM78" i="1"/>
  <c r="Y78" i="1"/>
  <c r="BN78" i="1" s="1"/>
  <c r="P78" i="1"/>
  <c r="BO77" i="1"/>
  <c r="BM77" i="1"/>
  <c r="Y77" i="1"/>
  <c r="BN77" i="1" s="1"/>
  <c r="P77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P70" i="1"/>
  <c r="BO70" i="1"/>
  <c r="BM70" i="1"/>
  <c r="Y70" i="1"/>
  <c r="BN70" i="1" s="1"/>
  <c r="P70" i="1"/>
  <c r="BO69" i="1"/>
  <c r="BM69" i="1"/>
  <c r="Y69" i="1"/>
  <c r="BN69" i="1" s="1"/>
  <c r="P69" i="1"/>
  <c r="BO68" i="1"/>
  <c r="BM68" i="1"/>
  <c r="Y68" i="1"/>
  <c r="P68" i="1"/>
  <c r="X66" i="1"/>
  <c r="X65" i="1"/>
  <c r="BO64" i="1"/>
  <c r="BM64" i="1"/>
  <c r="Y64" i="1"/>
  <c r="BN64" i="1" s="1"/>
  <c r="P64" i="1"/>
  <c r="BO63" i="1"/>
  <c r="BM63" i="1"/>
  <c r="Y63" i="1"/>
  <c r="BN63" i="1" s="1"/>
  <c r="P63" i="1"/>
  <c r="BO62" i="1"/>
  <c r="BM62" i="1"/>
  <c r="Y62" i="1"/>
  <c r="BN62" i="1" s="1"/>
  <c r="P62" i="1"/>
  <c r="BO61" i="1"/>
  <c r="BM61" i="1"/>
  <c r="Y61" i="1"/>
  <c r="P61" i="1"/>
  <c r="X59" i="1"/>
  <c r="X58" i="1"/>
  <c r="BO57" i="1"/>
  <c r="BM57" i="1"/>
  <c r="Y57" i="1"/>
  <c r="BN57" i="1" s="1"/>
  <c r="P57" i="1"/>
  <c r="BO56" i="1"/>
  <c r="BM56" i="1"/>
  <c r="Y56" i="1"/>
  <c r="BN56" i="1" s="1"/>
  <c r="P56" i="1"/>
  <c r="BP55" i="1"/>
  <c r="BO55" i="1"/>
  <c r="BN55" i="1"/>
  <c r="BM55" i="1"/>
  <c r="Z55" i="1"/>
  <c r="Y55" i="1"/>
  <c r="P55" i="1"/>
  <c r="BO54" i="1"/>
  <c r="BM54" i="1"/>
  <c r="Y54" i="1"/>
  <c r="BN54" i="1" s="1"/>
  <c r="P54" i="1"/>
  <c r="BO53" i="1"/>
  <c r="BM53" i="1"/>
  <c r="Y53" i="1"/>
  <c r="BN53" i="1" s="1"/>
  <c r="P53" i="1"/>
  <c r="BO52" i="1"/>
  <c r="BM52" i="1"/>
  <c r="Y52" i="1"/>
  <c r="Z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Z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Z31" i="1"/>
  <c r="Y31" i="1"/>
  <c r="BN31" i="1" s="1"/>
  <c r="P31" i="1"/>
  <c r="BP30" i="1"/>
  <c r="BO30" i="1"/>
  <c r="BM30" i="1"/>
  <c r="Y30" i="1"/>
  <c r="BN30" i="1" s="1"/>
  <c r="P30" i="1"/>
  <c r="BO29" i="1"/>
  <c r="BM29" i="1"/>
  <c r="Y29" i="1"/>
  <c r="BP29" i="1" s="1"/>
  <c r="P29" i="1"/>
  <c r="BO28" i="1"/>
  <c r="BM28" i="1"/>
  <c r="Y28" i="1"/>
  <c r="Z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Z22" i="1" s="1"/>
  <c r="Z23" i="1" s="1"/>
  <c r="H10" i="1"/>
  <c r="A9" i="1"/>
  <c r="F10" i="1" s="1"/>
  <c r="D7" i="1"/>
  <c r="Q6" i="1"/>
  <c r="P2" i="1"/>
  <c r="Z294" i="1" l="1"/>
  <c r="Z327" i="1"/>
  <c r="BN481" i="1"/>
  <c r="BP47" i="1"/>
  <c r="BN113" i="1"/>
  <c r="Y262" i="1"/>
  <c r="BN280" i="1"/>
  <c r="Y379" i="1"/>
  <c r="BN391" i="1"/>
  <c r="Z442" i="1"/>
  <c r="BN99" i="1"/>
  <c r="Z107" i="1"/>
  <c r="Z137" i="1"/>
  <c r="BP192" i="1"/>
  <c r="BP210" i="1"/>
  <c r="Z258" i="1"/>
  <c r="BN273" i="1"/>
  <c r="BN294" i="1"/>
  <c r="BN404" i="1"/>
  <c r="Z465" i="1"/>
  <c r="BP481" i="1"/>
  <c r="Z391" i="1"/>
  <c r="Z392" i="1" s="1"/>
  <c r="BP120" i="1"/>
  <c r="BP247" i="1"/>
  <c r="BP400" i="1"/>
  <c r="BN442" i="1"/>
  <c r="Y483" i="1"/>
  <c r="C524" i="1"/>
  <c r="BP99" i="1"/>
  <c r="BN137" i="1"/>
  <c r="BN154" i="1"/>
  <c r="BP230" i="1"/>
  <c r="BP404" i="1"/>
  <c r="BN465" i="1"/>
  <c r="BP22" i="1"/>
  <c r="BN169" i="1"/>
  <c r="BN266" i="1"/>
  <c r="BN328" i="1"/>
  <c r="BN356" i="1"/>
  <c r="BP451" i="1"/>
  <c r="BP63" i="1"/>
  <c r="BP154" i="1"/>
  <c r="Y184" i="1"/>
  <c r="Y300" i="1"/>
  <c r="BP365" i="1"/>
  <c r="Z401" i="1"/>
  <c r="Z473" i="1"/>
  <c r="BN216" i="1"/>
  <c r="BN248" i="1"/>
  <c r="BP266" i="1"/>
  <c r="BN274" i="1"/>
  <c r="G524" i="1"/>
  <c r="Y358" i="1"/>
  <c r="Z280" i="1"/>
  <c r="Z281" i="1" s="1"/>
  <c r="Z79" i="1"/>
  <c r="Z97" i="1"/>
  <c r="Z122" i="1"/>
  <c r="BN170" i="1"/>
  <c r="Y496" i="1"/>
  <c r="BP57" i="1"/>
  <c r="BN97" i="1"/>
  <c r="BN122" i="1"/>
  <c r="Z213" i="1"/>
  <c r="BN249" i="1"/>
  <c r="Z268" i="1"/>
  <c r="BN275" i="1"/>
  <c r="BN296" i="1"/>
  <c r="BN387" i="1"/>
  <c r="Z444" i="1"/>
  <c r="Z133" i="1"/>
  <c r="Z171" i="1"/>
  <c r="BN260" i="1"/>
  <c r="BP330" i="1"/>
  <c r="BN337" i="1"/>
  <c r="BP440" i="1"/>
  <c r="Z449" i="1"/>
  <c r="BN112" i="1"/>
  <c r="BN133" i="1"/>
  <c r="BP160" i="1"/>
  <c r="BP188" i="1"/>
  <c r="BN209" i="1"/>
  <c r="BP249" i="1"/>
  <c r="BP268" i="1"/>
  <c r="Z361" i="1"/>
  <c r="Y161" i="1"/>
  <c r="BP171" i="1"/>
  <c r="BP209" i="1"/>
  <c r="J9" i="1"/>
  <c r="BP62" i="1"/>
  <c r="Z100" i="1"/>
  <c r="BN119" i="1"/>
  <c r="BP138" i="1"/>
  <c r="Z165" i="1"/>
  <c r="BN172" i="1"/>
  <c r="BN178" i="1"/>
  <c r="Y217" i="1"/>
  <c r="BP211" i="1"/>
  <c r="Y234" i="1"/>
  <c r="BN258" i="1"/>
  <c r="Z265" i="1"/>
  <c r="BN295" i="1"/>
  <c r="BN331" i="1"/>
  <c r="Y368" i="1"/>
  <c r="BP375" i="1"/>
  <c r="Y380" i="1"/>
  <c r="BN405" i="1"/>
  <c r="BP504" i="1"/>
  <c r="Y285" i="1"/>
  <c r="Y413" i="1"/>
  <c r="BN165" i="1"/>
  <c r="BP172" i="1"/>
  <c r="BP178" i="1"/>
  <c r="Y252" i="1"/>
  <c r="BP258" i="1"/>
  <c r="BP327" i="1"/>
  <c r="Y357" i="1"/>
  <c r="U524" i="1"/>
  <c r="BP429" i="1"/>
  <c r="Z505" i="1"/>
  <c r="Z91" i="1"/>
  <c r="Y128" i="1"/>
  <c r="BP208" i="1"/>
  <c r="K524" i="1"/>
  <c r="BP229" i="1"/>
  <c r="BP265" i="1"/>
  <c r="Y277" i="1"/>
  <c r="Y311" i="1"/>
  <c r="Z350" i="1"/>
  <c r="Z376" i="1"/>
  <c r="Y389" i="1"/>
  <c r="Y419" i="1"/>
  <c r="Y426" i="1"/>
  <c r="BN449" i="1"/>
  <c r="Y460" i="1"/>
  <c r="BP466" i="1"/>
  <c r="BN473" i="1"/>
  <c r="Z482" i="1"/>
  <c r="BN42" i="1"/>
  <c r="Z63" i="1"/>
  <c r="X515" i="1"/>
  <c r="X517" i="1" s="1"/>
  <c r="BN28" i="1"/>
  <c r="BP31" i="1"/>
  <c r="BP56" i="1"/>
  <c r="Y101" i="1"/>
  <c r="BP107" i="1"/>
  <c r="Z226" i="1"/>
  <c r="Y270" i="1"/>
  <c r="Z296" i="1"/>
  <c r="Z303" i="1"/>
  <c r="Y333" i="1"/>
  <c r="S524" i="1"/>
  <c r="Z354" i="1"/>
  <c r="BP366" i="1"/>
  <c r="BN382" i="1"/>
  <c r="Z406" i="1"/>
  <c r="BP441" i="1"/>
  <c r="BN505" i="1"/>
  <c r="B524" i="1"/>
  <c r="BN22" i="1"/>
  <c r="BN91" i="1"/>
  <c r="BN120" i="1"/>
  <c r="BN160" i="1"/>
  <c r="Y174" i="1"/>
  <c r="BP212" i="1"/>
  <c r="Y253" i="1"/>
  <c r="BN376" i="1"/>
  <c r="BP398" i="1"/>
  <c r="Y431" i="1"/>
  <c r="BN482" i="1"/>
  <c r="X516" i="1"/>
  <c r="BP28" i="1"/>
  <c r="Y102" i="1"/>
  <c r="Z170" i="1"/>
  <c r="Y180" i="1"/>
  <c r="BP202" i="1"/>
  <c r="BN226" i="1"/>
  <c r="Z230" i="1"/>
  <c r="Z246" i="1"/>
  <c r="Z256" i="1"/>
  <c r="BP350" i="1"/>
  <c r="Y367" i="1"/>
  <c r="BP382" i="1"/>
  <c r="BP456" i="1"/>
  <c r="Z493" i="1"/>
  <c r="BP482" i="1"/>
  <c r="Y507" i="1"/>
  <c r="F524" i="1"/>
  <c r="Z417" i="1"/>
  <c r="Z434" i="1"/>
  <c r="Z435" i="1" s="1"/>
  <c r="BP467" i="1"/>
  <c r="BN493" i="1"/>
  <c r="Y23" i="1"/>
  <c r="BN43" i="1"/>
  <c r="BN127" i="1"/>
  <c r="Y218" i="1"/>
  <c r="BN329" i="1"/>
  <c r="Z343" i="1"/>
  <c r="Z377" i="1"/>
  <c r="Y384" i="1"/>
  <c r="Y501" i="1"/>
  <c r="BN29" i="1"/>
  <c r="BN105" i="1"/>
  <c r="BP108" i="1"/>
  <c r="BP246" i="1"/>
  <c r="R524" i="1"/>
  <c r="Z304" i="1"/>
  <c r="BN417" i="1"/>
  <c r="BP450" i="1"/>
  <c r="BP493" i="1"/>
  <c r="Y508" i="1"/>
  <c r="Y135" i="1"/>
  <c r="Y81" i="1"/>
  <c r="BN95" i="1"/>
  <c r="BP98" i="1"/>
  <c r="BN121" i="1"/>
  <c r="BP153" i="1"/>
  <c r="Y162" i="1"/>
  <c r="BN167" i="1"/>
  <c r="BP203" i="1"/>
  <c r="BP213" i="1"/>
  <c r="Y223" i="1"/>
  <c r="BP237" i="1"/>
  <c r="Z250" i="1"/>
  <c r="Z260" i="1"/>
  <c r="Y281" i="1"/>
  <c r="BP351" i="1"/>
  <c r="BN377" i="1"/>
  <c r="Y392" i="1"/>
  <c r="Y412" i="1"/>
  <c r="BP423" i="1"/>
  <c r="Y484" i="1"/>
  <c r="AA524" i="1"/>
  <c r="X514" i="1"/>
  <c r="Y24" i="1"/>
  <c r="BP54" i="1"/>
  <c r="BP64" i="1"/>
  <c r="Z74" i="1"/>
  <c r="BP78" i="1"/>
  <c r="Z231" i="1"/>
  <c r="Z247" i="1"/>
  <c r="Z267" i="1"/>
  <c r="BN304" i="1"/>
  <c r="Z309" i="1"/>
  <c r="Y338" i="1"/>
  <c r="BP343" i="1"/>
  <c r="Z400" i="1"/>
  <c r="Y435" i="1"/>
  <c r="Z480" i="1"/>
  <c r="Z483" i="1" s="1"/>
  <c r="Z494" i="1"/>
  <c r="BN503" i="1"/>
  <c r="Y37" i="1"/>
  <c r="Y129" i="1"/>
  <c r="Y173" i="1"/>
  <c r="X518" i="1"/>
  <c r="Y66" i="1"/>
  <c r="E524" i="1"/>
  <c r="BP95" i="1"/>
  <c r="Y33" i="1"/>
  <c r="Z30" i="1"/>
  <c r="BN74" i="1"/>
  <c r="Z89" i="1"/>
  <c r="Z106" i="1"/>
  <c r="Y116" i="1"/>
  <c r="Y124" i="1"/>
  <c r="Z164" i="1"/>
  <c r="BN177" i="1"/>
  <c r="BP200" i="1"/>
  <c r="Z214" i="1"/>
  <c r="BN231" i="1"/>
  <c r="BN267" i="1"/>
  <c r="BN309" i="1"/>
  <c r="BN330" i="1"/>
  <c r="Z365" i="1"/>
  <c r="Z367" i="1" s="1"/>
  <c r="Y393" i="1"/>
  <c r="BN480" i="1"/>
  <c r="BN494" i="1"/>
  <c r="BP503" i="1"/>
  <c r="Y71" i="1"/>
  <c r="BP187" i="1"/>
  <c r="BP204" i="1"/>
  <c r="BN214" i="1"/>
  <c r="Z221" i="1"/>
  <c r="Y261" i="1"/>
  <c r="Z284" i="1"/>
  <c r="Z285" i="1" s="1"/>
  <c r="Z375" i="1"/>
  <c r="Y408" i="1"/>
  <c r="Y425" i="1"/>
  <c r="Z440" i="1"/>
  <c r="BP480" i="1"/>
  <c r="Z504" i="1"/>
  <c r="BN96" i="1"/>
  <c r="BN411" i="1"/>
  <c r="Y513" i="1"/>
  <c r="BP41" i="1"/>
  <c r="BP132" i="1"/>
  <c r="BP228" i="1"/>
  <c r="BP241" i="1"/>
  <c r="BN375" i="1"/>
  <c r="BP448" i="1"/>
  <c r="BP458" i="1"/>
  <c r="Q524" i="1"/>
  <c r="Z90" i="1"/>
  <c r="H524" i="1"/>
  <c r="Y58" i="1"/>
  <c r="BN90" i="1"/>
  <c r="Y44" i="1"/>
  <c r="Z132" i="1"/>
  <c r="Z134" i="1" s="1"/>
  <c r="Z188" i="1"/>
  <c r="BN198" i="1"/>
  <c r="Z204" i="1"/>
  <c r="Z229" i="1"/>
  <c r="Z237" i="1"/>
  <c r="BN242" i="1"/>
  <c r="BN289" i="1"/>
  <c r="BN298" i="1"/>
  <c r="BN306" i="1"/>
  <c r="BN314" i="1"/>
  <c r="BN322" i="1"/>
  <c r="Z342" i="1"/>
  <c r="Z345" i="1" s="1"/>
  <c r="Y345" i="1"/>
  <c r="Z352" i="1"/>
  <c r="Z360" i="1"/>
  <c r="Z362" i="1" s="1"/>
  <c r="BN370" i="1"/>
  <c r="Z399" i="1"/>
  <c r="Z416" i="1"/>
  <c r="Z418" i="1" s="1"/>
  <c r="Z424" i="1"/>
  <c r="BN446" i="1"/>
  <c r="Z452" i="1"/>
  <c r="BN462" i="1"/>
  <c r="Z468" i="1"/>
  <c r="Z486" i="1"/>
  <c r="BN489" i="1"/>
  <c r="I524" i="1"/>
  <c r="BN148" i="1"/>
  <c r="Z41" i="1"/>
  <c r="BN76" i="1"/>
  <c r="Z402" i="1"/>
  <c r="Z506" i="1"/>
  <c r="J524" i="1"/>
  <c r="BN52" i="1"/>
  <c r="Z212" i="1"/>
  <c r="Z220" i="1"/>
  <c r="Z222" i="1" s="1"/>
  <c r="Z26" i="1"/>
  <c r="BP90" i="1"/>
  <c r="Z126" i="1"/>
  <c r="Z166" i="1"/>
  <c r="Z182" i="1"/>
  <c r="Z183" i="1" s="1"/>
  <c r="Z215" i="1"/>
  <c r="Z355" i="1"/>
  <c r="BP376" i="1"/>
  <c r="Y32" i="1"/>
  <c r="Y59" i="1"/>
  <c r="BP68" i="1"/>
  <c r="BP76" i="1"/>
  <c r="BP84" i="1"/>
  <c r="Z96" i="1"/>
  <c r="Z101" i="1" s="1"/>
  <c r="Z105" i="1"/>
  <c r="Z113" i="1"/>
  <c r="Z121" i="1"/>
  <c r="BN132" i="1"/>
  <c r="BP142" i="1"/>
  <c r="Z169" i="1"/>
  <c r="Z177" i="1"/>
  <c r="BP198" i="1"/>
  <c r="BN220" i="1"/>
  <c r="BN229" i="1"/>
  <c r="BP242" i="1"/>
  <c r="Y269" i="1"/>
  <c r="Z275" i="1"/>
  <c r="BP289" i="1"/>
  <c r="BP298" i="1"/>
  <c r="BP306" i="1"/>
  <c r="BP314" i="1"/>
  <c r="BP322" i="1"/>
  <c r="Z328" i="1"/>
  <c r="Z331" i="1"/>
  <c r="BN342" i="1"/>
  <c r="BN352" i="1"/>
  <c r="BN360" i="1"/>
  <c r="BP370" i="1"/>
  <c r="Z387" i="1"/>
  <c r="Z388" i="1" s="1"/>
  <c r="BN399" i="1"/>
  <c r="Z405" i="1"/>
  <c r="BN416" i="1"/>
  <c r="BN424" i="1"/>
  <c r="BP446" i="1"/>
  <c r="BN452" i="1"/>
  <c r="BP462" i="1"/>
  <c r="BN468" i="1"/>
  <c r="BN486" i="1"/>
  <c r="BP489" i="1"/>
  <c r="BN68" i="1"/>
  <c r="BN84" i="1"/>
  <c r="BN142" i="1"/>
  <c r="Y72" i="1"/>
  <c r="Z118" i="1"/>
  <c r="BP148" i="1"/>
  <c r="Z232" i="1"/>
  <c r="BP295" i="1"/>
  <c r="BP303" i="1"/>
  <c r="Z336" i="1"/>
  <c r="Z410" i="1"/>
  <c r="F9" i="1"/>
  <c r="Z29" i="1"/>
  <c r="BN41" i="1"/>
  <c r="BP52" i="1"/>
  <c r="H9" i="1"/>
  <c r="BN26" i="1"/>
  <c r="Y45" i="1"/>
  <c r="BN118" i="1"/>
  <c r="BN126" i="1"/>
  <c r="Y149" i="1"/>
  <c r="BN166" i="1"/>
  <c r="BN182" i="1"/>
  <c r="BN215" i="1"/>
  <c r="BN232" i="1"/>
  <c r="Y282" i="1"/>
  <c r="BN336" i="1"/>
  <c r="Y346" i="1"/>
  <c r="BN355" i="1"/>
  <c r="Z382" i="1"/>
  <c r="Z383" i="1" s="1"/>
  <c r="BN402" i="1"/>
  <c r="BN410" i="1"/>
  <c r="Z441" i="1"/>
  <c r="Z503" i="1"/>
  <c r="BN506" i="1"/>
  <c r="L524" i="1"/>
  <c r="BP220" i="1"/>
  <c r="Y243" i="1"/>
  <c r="BP342" i="1"/>
  <c r="BP360" i="1"/>
  <c r="Y371" i="1"/>
  <c r="BP416" i="1"/>
  <c r="BP486" i="1"/>
  <c r="Y490" i="1"/>
  <c r="M524" i="1"/>
  <c r="Z77" i="1"/>
  <c r="Z143" i="1"/>
  <c r="Z144" i="1" s="1"/>
  <c r="BP166" i="1"/>
  <c r="BP182" i="1"/>
  <c r="Y194" i="1"/>
  <c r="Z199" i="1"/>
  <c r="Z299" i="1"/>
  <c r="Z307" i="1"/>
  <c r="Y310" i="1"/>
  <c r="Z315" i="1"/>
  <c r="Y318" i="1"/>
  <c r="Z323" i="1"/>
  <c r="BP336" i="1"/>
  <c r="BP410" i="1"/>
  <c r="Z447" i="1"/>
  <c r="Z463" i="1"/>
  <c r="BP506" i="1"/>
  <c r="O524" i="1"/>
  <c r="Y290" i="1"/>
  <c r="A10" i="1"/>
  <c r="BP26" i="1"/>
  <c r="Z53" i="1"/>
  <c r="Z61" i="1"/>
  <c r="Z69" i="1"/>
  <c r="Y80" i="1"/>
  <c r="BP118" i="1"/>
  <c r="BP126" i="1"/>
  <c r="Z47" i="1"/>
  <c r="Z48" i="1" s="1"/>
  <c r="Z56" i="1"/>
  <c r="Z64" i="1"/>
  <c r="BP105" i="1"/>
  <c r="Z138" i="1"/>
  <c r="Z139" i="1" s="1"/>
  <c r="Y150" i="1"/>
  <c r="Y189" i="1"/>
  <c r="Z202" i="1"/>
  <c r="Y205" i="1"/>
  <c r="Z210" i="1"/>
  <c r="Z227" i="1"/>
  <c r="Y238" i="1"/>
  <c r="Z422" i="1"/>
  <c r="BN434" i="1"/>
  <c r="BN444" i="1"/>
  <c r="Z450" i="1"/>
  <c r="Y453" i="1"/>
  <c r="Z458" i="1"/>
  <c r="Z466" i="1"/>
  <c r="Y469" i="1"/>
  <c r="Z474" i="1"/>
  <c r="Z487" i="1"/>
  <c r="Z498" i="1"/>
  <c r="P524" i="1"/>
  <c r="Y233" i="1"/>
  <c r="Y244" i="1"/>
  <c r="Y291" i="1"/>
  <c r="BN299" i="1"/>
  <c r="BN307" i="1"/>
  <c r="BN315" i="1"/>
  <c r="BN323" i="1"/>
  <c r="Y372" i="1"/>
  <c r="BN447" i="1"/>
  <c r="BN463" i="1"/>
  <c r="Y491" i="1"/>
  <c r="Z27" i="1"/>
  <c r="Z35" i="1"/>
  <c r="Z36" i="1" s="1"/>
  <c r="BN47" i="1"/>
  <c r="BP74" i="1"/>
  <c r="Z119" i="1"/>
  <c r="Z127" i="1"/>
  <c r="BN138" i="1"/>
  <c r="Z167" i="1"/>
  <c r="Y195" i="1"/>
  <c r="Z216" i="1"/>
  <c r="Z273" i="1"/>
  <c r="Z276" i="1" s="1"/>
  <c r="Y276" i="1"/>
  <c r="BN284" i="1"/>
  <c r="Y319" i="1"/>
  <c r="Z329" i="1"/>
  <c r="Y332" i="1"/>
  <c r="Z337" i="1"/>
  <c r="Z338" i="1" s="1"/>
  <c r="BN350" i="1"/>
  <c r="Z356" i="1"/>
  <c r="BN366" i="1"/>
  <c r="Y388" i="1"/>
  <c r="BN397" i="1"/>
  <c r="Z403" i="1"/>
  <c r="Z411" i="1"/>
  <c r="BN422" i="1"/>
  <c r="BP434" i="1"/>
  <c r="BN474" i="1"/>
  <c r="BN487" i="1"/>
  <c r="BN498" i="1"/>
  <c r="Y86" i="1"/>
  <c r="BN143" i="1"/>
  <c r="BN199" i="1"/>
  <c r="BP53" i="1"/>
  <c r="BP61" i="1"/>
  <c r="BP69" i="1"/>
  <c r="BP77" i="1"/>
  <c r="Y109" i="1"/>
  <c r="BN164" i="1"/>
  <c r="Y190" i="1"/>
  <c r="Y206" i="1"/>
  <c r="Y239" i="1"/>
  <c r="Y454" i="1"/>
  <c r="Y470" i="1"/>
  <c r="BP498" i="1"/>
  <c r="T524" i="1"/>
  <c r="Z313" i="1"/>
  <c r="Z321" i="1"/>
  <c r="Y324" i="1"/>
  <c r="Z378" i="1"/>
  <c r="Z445" i="1"/>
  <c r="Y85" i="1"/>
  <c r="BN27" i="1"/>
  <c r="Z75" i="1"/>
  <c r="Y144" i="1"/>
  <c r="BP35" i="1"/>
  <c r="Y48" i="1"/>
  <c r="Z54" i="1"/>
  <c r="Z62" i="1"/>
  <c r="Y65" i="1"/>
  <c r="Z70" i="1"/>
  <c r="Z78" i="1"/>
  <c r="BN89" i="1"/>
  <c r="BN100" i="1"/>
  <c r="Y110" i="1"/>
  <c r="Y139" i="1"/>
  <c r="Z192" i="1"/>
  <c r="Z194" i="1" s="1"/>
  <c r="Z200" i="1"/>
  <c r="Z208" i="1"/>
  <c r="Z241" i="1"/>
  <c r="Z243" i="1" s="1"/>
  <c r="Z308" i="1"/>
  <c r="Z316" i="1"/>
  <c r="Z429" i="1"/>
  <c r="Z430" i="1" s="1"/>
  <c r="Z448" i="1"/>
  <c r="Z456" i="1"/>
  <c r="Y459" i="1"/>
  <c r="Z464" i="1"/>
  <c r="Z472" i="1"/>
  <c r="Z475" i="1" s="1"/>
  <c r="Y475" i="1"/>
  <c r="Z488" i="1"/>
  <c r="Z499" i="1"/>
  <c r="Z511" i="1"/>
  <c r="Z512" i="1" s="1"/>
  <c r="V524" i="1"/>
  <c r="Z305" i="1"/>
  <c r="BN83" i="1"/>
  <c r="Y93" i="1"/>
  <c r="Y134" i="1"/>
  <c r="Z187" i="1"/>
  <c r="Z189" i="1" s="1"/>
  <c r="BN197" i="1"/>
  <c r="Z203" i="1"/>
  <c r="Z211" i="1"/>
  <c r="Y222" i="1"/>
  <c r="Z228" i="1"/>
  <c r="Z236" i="1"/>
  <c r="Z238" i="1" s="1"/>
  <c r="BN297" i="1"/>
  <c r="BN305" i="1"/>
  <c r="BN313" i="1"/>
  <c r="BN321" i="1"/>
  <c r="Z351" i="1"/>
  <c r="Y362" i="1"/>
  <c r="BN378" i="1"/>
  <c r="Z398" i="1"/>
  <c r="Y418" i="1"/>
  <c r="Z423" i="1"/>
  <c r="Y436" i="1"/>
  <c r="BN445" i="1"/>
  <c r="Z451" i="1"/>
  <c r="Z467" i="1"/>
  <c r="W524" i="1"/>
  <c r="Z297" i="1"/>
  <c r="Z57" i="1"/>
  <c r="BN75" i="1"/>
  <c r="Y145" i="1"/>
  <c r="Y301" i="1"/>
  <c r="BN308" i="1"/>
  <c r="BN316" i="1"/>
  <c r="Y325" i="1"/>
  <c r="BN429" i="1"/>
  <c r="BN456" i="1"/>
  <c r="BN464" i="1"/>
  <c r="BN472" i="1"/>
  <c r="BN488" i="1"/>
  <c r="BN499" i="1"/>
  <c r="BN511" i="1"/>
  <c r="X524" i="1"/>
  <c r="BN61" i="1"/>
  <c r="BN35" i="1"/>
  <c r="Z83" i="1"/>
  <c r="Z85" i="1" s="1"/>
  <c r="Z197" i="1"/>
  <c r="Z43" i="1"/>
  <c r="BP89" i="1"/>
  <c r="BN208" i="1"/>
  <c r="Z112" i="1"/>
  <c r="Y115" i="1"/>
  <c r="Y123" i="1"/>
  <c r="Z176" i="1"/>
  <c r="Y179" i="1"/>
  <c r="Y407" i="1"/>
  <c r="Y476" i="1"/>
  <c r="D524" i="1"/>
  <c r="BP511" i="1"/>
  <c r="Z524" i="1"/>
  <c r="Z68" i="1"/>
  <c r="Y512" i="1"/>
  <c r="Z357" i="1" l="1"/>
  <c r="Z115" i="1"/>
  <c r="Z379" i="1"/>
  <c r="Y514" i="1"/>
  <c r="Z324" i="1"/>
  <c r="Z495" i="1"/>
  <c r="Z92" i="1"/>
  <c r="Z71" i="1"/>
  <c r="Z310" i="1"/>
  <c r="Z58" i="1"/>
  <c r="Z407" i="1"/>
  <c r="Y516" i="1"/>
  <c r="Z109" i="1"/>
  <c r="Z269" i="1"/>
  <c r="Z332" i="1"/>
  <c r="Z261" i="1"/>
  <c r="Z233" i="1"/>
  <c r="Z252" i="1"/>
  <c r="Z179" i="1"/>
  <c r="Z123" i="1"/>
  <c r="Z459" i="1"/>
  <c r="Z469" i="1"/>
  <c r="Z425" i="1"/>
  <c r="Z80" i="1"/>
  <c r="Y518" i="1"/>
  <c r="Y515" i="1"/>
  <c r="Z300" i="1"/>
  <c r="Z500" i="1"/>
  <c r="Z507" i="1"/>
  <c r="Z453" i="1"/>
  <c r="Z44" i="1"/>
  <c r="Z490" i="1"/>
  <c r="Z217" i="1"/>
  <c r="Z173" i="1"/>
  <c r="Z128" i="1"/>
  <c r="Z318" i="1"/>
  <c r="Z32" i="1"/>
  <c r="Z205" i="1"/>
  <c r="Z412" i="1"/>
  <c r="Z65" i="1"/>
  <c r="Y517" i="1" l="1"/>
  <c r="Z519" i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<sst xmlns="http://schemas.openxmlformats.org/spreadsheetml/2006/main" count="2311" uniqueCount="834">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</sst>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833</v>
      </c>
      <c r="I5" s="841"/>
      <c r="J5" s="841"/>
      <c r="K5" s="841"/>
      <c r="L5" s="841"/>
      <c r="M5" s="669"/>
      <c r="N5" s="69"/>
      <c r="P5" s="26" t="s">
        <v>10</v>
      </c>
      <c r="Q5" s="892">
        <v>45824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4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/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19</v>
      </c>
      <c r="Q8" s="713">
        <v>0.5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20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21</v>
      </c>
      <c r="Q10" s="781"/>
      <c r="R10" s="782"/>
      <c r="U10" s="26" t="s">
        <v>22</v>
      </c>
      <c r="V10" s="628" t="s">
        <v>23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11"/>
      <c r="R11" s="712"/>
      <c r="U11" s="26" t="s">
        <v>26</v>
      </c>
      <c r="V11" s="854" t="s">
        <v>27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28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29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30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31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32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33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34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35</v>
      </c>
      <c r="B17" s="622" t="s">
        <v>36</v>
      </c>
      <c r="C17" s="740" t="s">
        <v>37</v>
      </c>
      <c r="D17" s="622" t="s">
        <v>38</v>
      </c>
      <c r="E17" s="683"/>
      <c r="F17" s="622" t="s">
        <v>39</v>
      </c>
      <c r="G17" s="622" t="s">
        <v>40</v>
      </c>
      <c r="H17" s="622" t="s">
        <v>41</v>
      </c>
      <c r="I17" s="622" t="s">
        <v>42</v>
      </c>
      <c r="J17" s="622" t="s">
        <v>43</v>
      </c>
      <c r="K17" s="622" t="s">
        <v>44</v>
      </c>
      <c r="L17" s="622" t="s">
        <v>45</v>
      </c>
      <c r="M17" s="622" t="s">
        <v>46</v>
      </c>
      <c r="N17" s="622" t="s">
        <v>47</v>
      </c>
      <c r="O17" s="622" t="s">
        <v>48</v>
      </c>
      <c r="P17" s="622" t="s">
        <v>49</v>
      </c>
      <c r="Q17" s="682"/>
      <c r="R17" s="682"/>
      <c r="S17" s="682"/>
      <c r="T17" s="683"/>
      <c r="U17" s="918" t="s">
        <v>50</v>
      </c>
      <c r="V17" s="581"/>
      <c r="W17" s="622" t="s">
        <v>51</v>
      </c>
      <c r="X17" s="622" t="s">
        <v>52</v>
      </c>
      <c r="Y17" s="916" t="s">
        <v>53</v>
      </c>
      <c r="Z17" s="835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60</v>
      </c>
      <c r="V18" s="78" t="s">
        <v>61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31" t="s">
        <v>68</v>
      </c>
      <c r="Q22" s="585"/>
      <c r="R22" s="585"/>
      <c r="S22" s="585"/>
      <c r="T22" s="586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71</v>
      </c>
      <c r="Q23" s="598"/>
      <c r="R23" s="598"/>
      <c r="S23" s="598"/>
      <c r="T23" s="598"/>
      <c r="U23" s="598"/>
      <c r="V23" s="599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71</v>
      </c>
      <c r="Q24" s="598"/>
      <c r="R24" s="598"/>
      <c r="S24" s="598"/>
      <c r="T24" s="598"/>
      <c r="U24" s="598"/>
      <c r="V24" s="599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71</v>
      </c>
      <c r="Q32" s="598"/>
      <c r="R32" s="598"/>
      <c r="S32" s="598"/>
      <c r="T32" s="598"/>
      <c r="U32" s="598"/>
      <c r="V32" s="599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71</v>
      </c>
      <c r="Q33" s="598"/>
      <c r="R33" s="598"/>
      <c r="S33" s="598"/>
      <c r="T33" s="598"/>
      <c r="U33" s="598"/>
      <c r="V33" s="599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71</v>
      </c>
      <c r="Q36" s="598"/>
      <c r="R36" s="598"/>
      <c r="S36" s="598"/>
      <c r="T36" s="598"/>
      <c r="U36" s="598"/>
      <c r="V36" s="599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71</v>
      </c>
      <c r="Q37" s="598"/>
      <c r="R37" s="598"/>
      <c r="S37" s="598"/>
      <c r="T37" s="598"/>
      <c r="U37" s="598"/>
      <c r="V37" s="599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hidden="1" customHeight="1" x14ac:dyDescent="0.25">
      <c r="A41" s="60" t="s">
        <v>103</v>
      </c>
      <c r="B41" s="60" t="s">
        <v>104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69</v>
      </c>
      <c r="X41" s="56">
        <v>0</v>
      </c>
      <c r="Y41" s="53">
        <f>IFERROR(IF(X41="",0,CEILING((X41/$H41),1)*$H41),"")</f>
        <v>0</v>
      </c>
      <c r="Z41" s="39" t="str">
        <f>IFERROR(IF(Y41=0,"",ROUNDUP(Y41/H41,0)*0.01898),"")</f>
        <v/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hidden="1" customHeight="1" x14ac:dyDescent="0.25">
      <c r="A43" s="60" t="s">
        <v>111</v>
      </c>
      <c r="B43" s="60" t="s">
        <v>112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hidden="1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71</v>
      </c>
      <c r="Q44" s="598"/>
      <c r="R44" s="598"/>
      <c r="S44" s="598"/>
      <c r="T44" s="598"/>
      <c r="U44" s="598"/>
      <c r="V44" s="599"/>
      <c r="W44" s="40" t="s">
        <v>72</v>
      </c>
      <c r="X44" s="41">
        <f>IFERROR(X41/H41,"0")+IFERROR(X42/H42,"0")+IFERROR(X43/H43,"0")</f>
        <v>0</v>
      </c>
      <c r="Y44" s="41">
        <f>IFERROR(Y41/H41,"0")+IFERROR(Y42/H42,"0")+IFERROR(Y43/H43,"0")</f>
        <v>0</v>
      </c>
      <c r="Z44" s="41">
        <f>IFERROR(IF(Z41="",0,Z41),"0")+IFERROR(IF(Z42="",0,Z42),"0")+IFERROR(IF(Z43="",0,Z43),"0")</f>
        <v>0</v>
      </c>
      <c r="AA44" s="64"/>
      <c r="AB44" s="64"/>
      <c r="AC44" s="64"/>
    </row>
    <row r="45" spans="1:68" hidden="1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71</v>
      </c>
      <c r="Q45" s="598"/>
      <c r="R45" s="598"/>
      <c r="S45" s="598"/>
      <c r="T45" s="598"/>
      <c r="U45" s="598"/>
      <c r="V45" s="599"/>
      <c r="W45" s="40" t="s">
        <v>69</v>
      </c>
      <c r="X45" s="41">
        <f>IFERROR(SUM(X41:X43),"0")</f>
        <v>0</v>
      </c>
      <c r="Y45" s="41">
        <f>IFERROR(SUM(Y41:Y43),"0")</f>
        <v>0</v>
      </c>
      <c r="Z45" s="40"/>
      <c r="AA45" s="64"/>
      <c r="AB45" s="64"/>
      <c r="AC45" s="64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71</v>
      </c>
      <c r="Q48" s="598"/>
      <c r="R48" s="598"/>
      <c r="S48" s="598"/>
      <c r="T48" s="598"/>
      <c r="U48" s="598"/>
      <c r="V48" s="599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71</v>
      </c>
      <c r="Q49" s="598"/>
      <c r="R49" s="598"/>
      <c r="S49" s="598"/>
      <c r="T49" s="598"/>
      <c r="U49" s="598"/>
      <c r="V49" s="599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hidden="1" customHeight="1" x14ac:dyDescent="0.25">
      <c r="A52" s="60" t="s">
        <v>117</v>
      </c>
      <c r="B52" s="60" t="s">
        <v>118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69</v>
      </c>
      <c r="X52" s="56">
        <v>0</v>
      </c>
      <c r="Y52" s="53">
        <f t="shared" ref="Y52:Y57" si="6">IFERROR(IF(X52="",0,CEILING((X52/$H52),1)*$H52),"")</f>
        <v>0</v>
      </c>
      <c r="Z52" s="39" t="str">
        <f>IFERROR(IF(Y52=0,"",ROUNDUP(Y52/H52,0)*0.01898),"")</f>
        <v/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0</v>
      </c>
      <c r="BN52" s="75">
        <f t="shared" ref="BN52:BN57" si="8">IFERROR(Y52*I52/H52,"0")</f>
        <v>0</v>
      </c>
      <c r="BO52" s="75">
        <f t="shared" ref="BO52:BO57" si="9">IFERROR(1/J52*(X52/H52),"0")</f>
        <v>0</v>
      </c>
      <c r="BP52" s="75">
        <f t="shared" ref="BP52:BP57" si="10">IFERROR(1/J52*(Y52/H52),"0")</f>
        <v>0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69</v>
      </c>
      <c r="X53" s="56">
        <v>200</v>
      </c>
      <c r="Y53" s="53">
        <f t="shared" si="6"/>
        <v>205.20000000000002</v>
      </c>
      <c r="Z53" s="39">
        <f>IFERROR(IF(Y53=0,"",ROUNDUP(Y53/H53,0)*0.01898),"")</f>
        <v>0.36062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208.05555555555554</v>
      </c>
      <c r="BN53" s="75">
        <f t="shared" si="8"/>
        <v>213.46499999999997</v>
      </c>
      <c r="BO53" s="75">
        <f t="shared" si="9"/>
        <v>0.28935185185185186</v>
      </c>
      <c r="BP53" s="75">
        <f t="shared" si="10"/>
        <v>0.296875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hidden="1" customHeight="1" x14ac:dyDescent="0.25">
      <c r="A55" s="60" t="s">
        <v>126</v>
      </c>
      <c r="B55" s="60" t="s">
        <v>127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69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71</v>
      </c>
      <c r="Q58" s="598"/>
      <c r="R58" s="598"/>
      <c r="S58" s="598"/>
      <c r="T58" s="598"/>
      <c r="U58" s="598"/>
      <c r="V58" s="599"/>
      <c r="W58" s="40" t="s">
        <v>72</v>
      </c>
      <c r="X58" s="41">
        <f>IFERROR(X52/H52,"0")+IFERROR(X53/H53,"0")+IFERROR(X54/H54,"0")+IFERROR(X55/H55,"0")+IFERROR(X56/H56,"0")+IFERROR(X57/H57,"0")</f>
        <v>18.518518518518519</v>
      </c>
      <c r="Y58" s="41">
        <f>IFERROR(Y52/H52,"0")+IFERROR(Y53/H53,"0")+IFERROR(Y54/H54,"0")+IFERROR(Y55/H55,"0")+IFERROR(Y56/H56,"0")+IFERROR(Y57/H57,"0")</f>
        <v>19</v>
      </c>
      <c r="Z58" s="41">
        <f>IFERROR(IF(Z52="",0,Z52),"0")+IFERROR(IF(Z53="",0,Z53),"0")+IFERROR(IF(Z54="",0,Z54),"0")+IFERROR(IF(Z55="",0,Z55),"0")+IFERROR(IF(Z56="",0,Z56),"0")+IFERROR(IF(Z57="",0,Z57),"0")</f>
        <v>0.36062</v>
      </c>
      <c r="AA58" s="64"/>
      <c r="AB58" s="64"/>
      <c r="AC58" s="64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71</v>
      </c>
      <c r="Q59" s="598"/>
      <c r="R59" s="598"/>
      <c r="S59" s="598"/>
      <c r="T59" s="598"/>
      <c r="U59" s="598"/>
      <c r="V59" s="599"/>
      <c r="W59" s="40" t="s">
        <v>69</v>
      </c>
      <c r="X59" s="41">
        <f>IFERROR(SUM(X52:X57),"0")</f>
        <v>200</v>
      </c>
      <c r="Y59" s="41">
        <f>IFERROR(SUM(Y52:Y57),"0")</f>
        <v>205.20000000000002</v>
      </c>
      <c r="Z59" s="40"/>
      <c r="AA59" s="64"/>
      <c r="AB59" s="64"/>
      <c r="AC59" s="64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69</v>
      </c>
      <c r="X61" s="56">
        <v>100</v>
      </c>
      <c r="Y61" s="53">
        <f>IFERROR(IF(X61="",0,CEILING((X61/$H61),1)*$H61),"")</f>
        <v>108</v>
      </c>
      <c r="Z61" s="39">
        <f>IFERROR(IF(Y61=0,"",ROUNDUP(Y61/H61,0)*0.01898),"")</f>
        <v>0.1898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104.02777777777777</v>
      </c>
      <c r="BN61" s="75">
        <f>IFERROR(Y61*I61/H61,"0")</f>
        <v>112.34999999999998</v>
      </c>
      <c r="BO61" s="75">
        <f>IFERROR(1/J61*(X61/H61),"0")</f>
        <v>0.14467592592592593</v>
      </c>
      <c r="BP61" s="75">
        <f>IFERROR(1/J61*(Y61/H61),"0")</f>
        <v>0.15625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71</v>
      </c>
      <c r="Q65" s="598"/>
      <c r="R65" s="598"/>
      <c r="S65" s="598"/>
      <c r="T65" s="598"/>
      <c r="U65" s="598"/>
      <c r="V65" s="599"/>
      <c r="W65" s="40" t="s">
        <v>72</v>
      </c>
      <c r="X65" s="41">
        <f>IFERROR(X61/H61,"0")+IFERROR(X62/H62,"0")+IFERROR(X63/H63,"0")+IFERROR(X64/H64,"0")</f>
        <v>9.2592592592592595</v>
      </c>
      <c r="Y65" s="41">
        <f>IFERROR(Y61/H61,"0")+IFERROR(Y62/H62,"0")+IFERROR(Y63/H63,"0")+IFERROR(Y64/H64,"0")</f>
        <v>10</v>
      </c>
      <c r="Z65" s="41">
        <f>IFERROR(IF(Z61="",0,Z61),"0")+IFERROR(IF(Z62="",0,Z62),"0")+IFERROR(IF(Z63="",0,Z63),"0")+IFERROR(IF(Z64="",0,Z64),"0")</f>
        <v>0.1898</v>
      </c>
      <c r="AA65" s="64"/>
      <c r="AB65" s="64"/>
      <c r="AC65" s="64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71</v>
      </c>
      <c r="Q66" s="598"/>
      <c r="R66" s="598"/>
      <c r="S66" s="598"/>
      <c r="T66" s="598"/>
      <c r="U66" s="598"/>
      <c r="V66" s="599"/>
      <c r="W66" s="40" t="s">
        <v>69</v>
      </c>
      <c r="X66" s="41">
        <f>IFERROR(SUM(X61:X64),"0")</f>
        <v>100</v>
      </c>
      <c r="Y66" s="41">
        <f>IFERROR(SUM(Y61:Y64),"0")</f>
        <v>108</v>
      </c>
      <c r="Z66" s="40"/>
      <c r="AA66" s="64"/>
      <c r="AB66" s="64"/>
      <c r="AC66" s="64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71</v>
      </c>
      <c r="Q71" s="598"/>
      <c r="R71" s="598"/>
      <c r="S71" s="598"/>
      <c r="T71" s="598"/>
      <c r="U71" s="598"/>
      <c r="V71" s="599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71</v>
      </c>
      <c r="Q72" s="598"/>
      <c r="R72" s="598"/>
      <c r="S72" s="598"/>
      <c r="T72" s="598"/>
      <c r="U72" s="598"/>
      <c r="V72" s="599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hidden="1" customHeight="1" x14ac:dyDescent="0.25">
      <c r="A75" s="60" t="s">
        <v>157</v>
      </c>
      <c r="B75" s="60" t="s">
        <v>158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69</v>
      </c>
      <c r="X76" s="56">
        <v>100</v>
      </c>
      <c r="Y76" s="53">
        <f t="shared" si="11"/>
        <v>100.80000000000001</v>
      </c>
      <c r="Z76" s="39">
        <f>IFERROR(IF(Y76=0,"",ROUNDUP(Y76/H76,0)*0.01898),"")</f>
        <v>0.22776000000000002</v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106.03571428571429</v>
      </c>
      <c r="BN76" s="75">
        <f t="shared" si="13"/>
        <v>106.88400000000001</v>
      </c>
      <c r="BO76" s="75">
        <f t="shared" si="14"/>
        <v>0.18601190476190477</v>
      </c>
      <c r="BP76" s="75">
        <f t="shared" si="15"/>
        <v>0.1875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71</v>
      </c>
      <c r="Q80" s="598"/>
      <c r="R80" s="598"/>
      <c r="S80" s="598"/>
      <c r="T80" s="598"/>
      <c r="U80" s="598"/>
      <c r="V80" s="599"/>
      <c r="W80" s="40" t="s">
        <v>72</v>
      </c>
      <c r="X80" s="41">
        <f>IFERROR(X74/H74,"0")+IFERROR(X75/H75,"0")+IFERROR(X76/H76,"0")+IFERROR(X77/H77,"0")+IFERROR(X78/H78,"0")+IFERROR(X79/H79,"0")</f>
        <v>11.904761904761905</v>
      </c>
      <c r="Y80" s="41">
        <f>IFERROR(Y74/H74,"0")+IFERROR(Y75/H75,"0")+IFERROR(Y76/H76,"0")+IFERROR(Y77/H77,"0")+IFERROR(Y78/H78,"0")+IFERROR(Y79/H79,"0")</f>
        <v>12</v>
      </c>
      <c r="Z80" s="41">
        <f>IFERROR(IF(Z74="",0,Z74),"0")+IFERROR(IF(Z75="",0,Z75),"0")+IFERROR(IF(Z76="",0,Z76),"0")+IFERROR(IF(Z77="",0,Z77),"0")+IFERROR(IF(Z78="",0,Z78),"0")+IFERROR(IF(Z79="",0,Z79),"0")</f>
        <v>0.22776000000000002</v>
      </c>
      <c r="AA80" s="64"/>
      <c r="AB80" s="64"/>
      <c r="AC80" s="64"/>
    </row>
    <row r="81" spans="1:68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71</v>
      </c>
      <c r="Q81" s="598"/>
      <c r="R81" s="598"/>
      <c r="S81" s="598"/>
      <c r="T81" s="598"/>
      <c r="U81" s="598"/>
      <c r="V81" s="599"/>
      <c r="W81" s="40" t="s">
        <v>69</v>
      </c>
      <c r="X81" s="41">
        <f>IFERROR(SUM(X74:X79),"0")</f>
        <v>100</v>
      </c>
      <c r="Y81" s="41">
        <f>IFERROR(SUM(Y74:Y79),"0")</f>
        <v>100.80000000000001</v>
      </c>
      <c r="Z81" s="40"/>
      <c r="AA81" s="64"/>
      <c r="AB81" s="64"/>
      <c r="AC81" s="64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hidden="1" customHeight="1" x14ac:dyDescent="0.25">
      <c r="A83" s="60" t="s">
        <v>170</v>
      </c>
      <c r="B83" s="60" t="s">
        <v>171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69</v>
      </c>
      <c r="X83" s="56">
        <v>0</v>
      </c>
      <c r="Y83" s="53">
        <f>IFERROR(IF(X83="",0,CEILING((X83/$H83),1)*$H83),"")</f>
        <v>0</v>
      </c>
      <c r="Z83" s="39" t="str">
        <f>IFERROR(IF(Y83=0,"",ROUNDUP(Y83/H83,0)*0.01898),"")</f>
        <v/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0</v>
      </c>
      <c r="BN83" s="75">
        <f>IFERROR(Y83*I83/H83,"0")</f>
        <v>0</v>
      </c>
      <c r="BO83" s="75">
        <f>IFERROR(1/J83*(X83/H83),"0")</f>
        <v>0</v>
      </c>
      <c r="BP83" s="75">
        <f>IFERROR(1/J83*(Y83/H83),"0")</f>
        <v>0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hidden="1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71</v>
      </c>
      <c r="Q85" s="598"/>
      <c r="R85" s="598"/>
      <c r="S85" s="598"/>
      <c r="T85" s="598"/>
      <c r="U85" s="598"/>
      <c r="V85" s="599"/>
      <c r="W85" s="40" t="s">
        <v>72</v>
      </c>
      <c r="X85" s="41">
        <f>IFERROR(X83/H83,"0")+IFERROR(X84/H84,"0")</f>
        <v>0</v>
      </c>
      <c r="Y85" s="41">
        <f>IFERROR(Y83/H83,"0")+IFERROR(Y84/H84,"0")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71</v>
      </c>
      <c r="Q86" s="598"/>
      <c r="R86" s="598"/>
      <c r="S86" s="598"/>
      <c r="T86" s="598"/>
      <c r="U86" s="598"/>
      <c r="V86" s="599"/>
      <c r="W86" s="40" t="s">
        <v>69</v>
      </c>
      <c r="X86" s="41">
        <f>IFERROR(SUM(X83:X84),"0")</f>
        <v>0</v>
      </c>
      <c r="Y86" s="41">
        <f>IFERROR(SUM(Y83:Y84),"0")</f>
        <v>0</v>
      </c>
      <c r="Z86" s="40"/>
      <c r="AA86" s="64"/>
      <c r="AB86" s="64"/>
      <c r="AC86" s="64"/>
    </row>
    <row r="87" spans="1:68" ht="16.5" hidden="1" customHeight="1" x14ac:dyDescent="0.25">
      <c r="A87" s="64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hidden="1" customHeight="1" x14ac:dyDescent="0.25">
      <c r="A89" s="60" t="s">
        <v>177</v>
      </c>
      <c r="B89" s="60" t="s">
        <v>178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69</v>
      </c>
      <c r="X89" s="56">
        <v>0</v>
      </c>
      <c r="Y89" s="53">
        <f>IFERROR(IF(X89="",0,CEILING((X89/$H89),1)*$H89),"")</f>
        <v>0</v>
      </c>
      <c r="Z89" s="39" t="str">
        <f>IFERROR(IF(Y89=0,"",ROUNDUP(Y89/H89,0)*0.01898),"")</f>
        <v/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0</v>
      </c>
      <c r="BN89" s="75">
        <f>IFERROR(Y89*I89/H89,"0")</f>
        <v>0</v>
      </c>
      <c r="BO89" s="75">
        <f>IFERROR(1/J89*(X89/H89),"0")</f>
        <v>0</v>
      </c>
      <c r="BP89" s="75">
        <f>IFERROR(1/J89*(Y89/H89),"0")</f>
        <v>0</v>
      </c>
    </row>
    <row r="90" spans="1:68" ht="16.5" hidden="1" customHeight="1" x14ac:dyDescent="0.25">
      <c r="A90" s="60" t="s">
        <v>180</v>
      </c>
      <c r="B90" s="60" t="s">
        <v>181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hidden="1" customHeight="1" x14ac:dyDescent="0.25">
      <c r="A91" s="60" t="s">
        <v>182</v>
      </c>
      <c r="B91" s="60" t="s">
        <v>183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69</v>
      </c>
      <c r="X91" s="56">
        <v>0</v>
      </c>
      <c r="Y91" s="53">
        <f>IFERROR(IF(X91="",0,CEILING((X91/$H91),1)*$H91),"")</f>
        <v>0</v>
      </c>
      <c r="Z91" s="39" t="str">
        <f>IFERROR(IF(Y91=0,"",ROUNDUP(Y91/H91,0)*0.00902),"")</f>
        <v/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0</v>
      </c>
      <c r="BN91" s="75">
        <f>IFERROR(Y91*I91/H91,"0")</f>
        <v>0</v>
      </c>
      <c r="BO91" s="75">
        <f>IFERROR(1/J91*(X91/H91),"0")</f>
        <v>0</v>
      </c>
      <c r="BP91" s="75">
        <f>IFERROR(1/J91*(Y91/H91),"0")</f>
        <v>0</v>
      </c>
    </row>
    <row r="92" spans="1:68" hidden="1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71</v>
      </c>
      <c r="Q92" s="598"/>
      <c r="R92" s="598"/>
      <c r="S92" s="598"/>
      <c r="T92" s="598"/>
      <c r="U92" s="598"/>
      <c r="V92" s="599"/>
      <c r="W92" s="40" t="s">
        <v>72</v>
      </c>
      <c r="X92" s="41">
        <f>IFERROR(X89/H89,"0")+IFERROR(X90/H90,"0")+IFERROR(X91/H91,"0")</f>
        <v>0</v>
      </c>
      <c r="Y92" s="41">
        <f>IFERROR(Y89/H89,"0")+IFERROR(Y90/H90,"0")+IFERROR(Y91/H91,"0")</f>
        <v>0</v>
      </c>
      <c r="Z92" s="41">
        <f>IFERROR(IF(Z89="",0,Z89),"0")+IFERROR(IF(Z90="",0,Z90),"0")+IFERROR(IF(Z91="",0,Z91),"0")</f>
        <v>0</v>
      </c>
      <c r="AA92" s="64"/>
      <c r="AB92" s="64"/>
      <c r="AC92" s="64"/>
    </row>
    <row r="93" spans="1:68" hidden="1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71</v>
      </c>
      <c r="Q93" s="598"/>
      <c r="R93" s="598"/>
      <c r="S93" s="598"/>
      <c r="T93" s="598"/>
      <c r="U93" s="598"/>
      <c r="V93" s="599"/>
      <c r="W93" s="40" t="s">
        <v>69</v>
      </c>
      <c r="X93" s="41">
        <f>IFERROR(SUM(X89:X91),"0")</f>
        <v>0</v>
      </c>
      <c r="Y93" s="41">
        <f>IFERROR(SUM(Y89:Y91),"0")</f>
        <v>0</v>
      </c>
      <c r="Z93" s="40"/>
      <c r="AA93" s="64"/>
      <c r="AB93" s="64"/>
      <c r="AC93" s="64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hidden="1" customHeight="1" x14ac:dyDescent="0.25">
      <c r="A95" s="60" t="s">
        <v>184</v>
      </c>
      <c r="B95" s="60" t="s">
        <v>185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5" t="s">
        <v>186</v>
      </c>
      <c r="Q95" s="585"/>
      <c r="R95" s="585"/>
      <c r="S95" s="585"/>
      <c r="T95" s="586"/>
      <c r="U95" s="37"/>
      <c r="V95" s="37"/>
      <c r="W95" s="38" t="s">
        <v>69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hidden="1" customHeight="1" x14ac:dyDescent="0.25">
      <c r="A96" s="60" t="s">
        <v>184</v>
      </c>
      <c r="B96" s="60" t="s">
        <v>188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189</v>
      </c>
      <c r="B97" s="60" t="s">
        <v>190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192</v>
      </c>
      <c r="B98" s="60" t="s">
        <v>193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hidden="1" customHeight="1" x14ac:dyDescent="0.25">
      <c r="A99" s="60" t="s">
        <v>192</v>
      </c>
      <c r="B99" s="60" t="s">
        <v>194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69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t="16.5" hidden="1" customHeight="1" x14ac:dyDescent="0.25">
      <c r="A100" s="60" t="s">
        <v>196</v>
      </c>
      <c r="B100" s="60" t="s">
        <v>197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hidden="1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71</v>
      </c>
      <c r="Q101" s="598"/>
      <c r="R101" s="598"/>
      <c r="S101" s="598"/>
      <c r="T101" s="598"/>
      <c r="U101" s="598"/>
      <c r="V101" s="599"/>
      <c r="W101" s="40" t="s">
        <v>72</v>
      </c>
      <c r="X101" s="41">
        <f>IFERROR(X95/H95,"0")+IFERROR(X96/H96,"0")+IFERROR(X97/H97,"0")+IFERROR(X98/H98,"0")+IFERROR(X99/H99,"0")+IFERROR(X100/H100,"0")</f>
        <v>0</v>
      </c>
      <c r="Y101" s="41">
        <f>IFERROR(Y95/H95,"0")+IFERROR(Y96/H96,"0")+IFERROR(Y97/H97,"0")+IFERROR(Y98/H98,"0")+IFERROR(Y99/H99,"0")+IFERROR(Y100/H100,"0")</f>
        <v>0</v>
      </c>
      <c r="Z101" s="41">
        <f>IFERROR(IF(Z95="",0,Z95),"0")+IFERROR(IF(Z96="",0,Z96),"0")+IFERROR(IF(Z97="",0,Z97),"0")+IFERROR(IF(Z98="",0,Z98),"0")+IFERROR(IF(Z99="",0,Z99),"0")+IFERROR(IF(Z100="",0,Z100),"0")</f>
        <v>0</v>
      </c>
      <c r="AA101" s="64"/>
      <c r="AB101" s="64"/>
      <c r="AC101" s="64"/>
    </row>
    <row r="102" spans="1:68" hidden="1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71</v>
      </c>
      <c r="Q102" s="598"/>
      <c r="R102" s="598"/>
      <c r="S102" s="598"/>
      <c r="T102" s="598"/>
      <c r="U102" s="598"/>
      <c r="V102" s="599"/>
      <c r="W102" s="40" t="s">
        <v>69</v>
      </c>
      <c r="X102" s="41">
        <f>IFERROR(SUM(X95:X100),"0")</f>
        <v>0</v>
      </c>
      <c r="Y102" s="41">
        <f>IFERROR(SUM(Y95:Y100),"0")</f>
        <v>0</v>
      </c>
      <c r="Z102" s="40"/>
      <c r="AA102" s="64"/>
      <c r="AB102" s="64"/>
      <c r="AC102" s="64"/>
    </row>
    <row r="103" spans="1:68" ht="16.5" hidden="1" customHeight="1" x14ac:dyDescent="0.25">
      <c r="A103" s="64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hidden="1" customHeight="1" x14ac:dyDescent="0.25">
      <c r="A105" s="60" t="s">
        <v>200</v>
      </c>
      <c r="B105" s="60" t="s">
        <v>201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69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IFERROR(IF(Y105=0,"",ROUNDUP(Y105/H105,0)*0.01898),"")</f>
        <v/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203</v>
      </c>
      <c r="B106" s="60" t="s">
        <v>204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205</v>
      </c>
      <c r="B107" s="60" t="s">
        <v>206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hidden="1" customHeight="1" x14ac:dyDescent="0.25">
      <c r="A108" s="60" t="s">
        <v>207</v>
      </c>
      <c r="B108" s="60" t="s">
        <v>208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idden="1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71</v>
      </c>
      <c r="Q109" s="598"/>
      <c r="R109" s="598"/>
      <c r="S109" s="598"/>
      <c r="T109" s="598"/>
      <c r="U109" s="598"/>
      <c r="V109" s="599"/>
      <c r="W109" s="40" t="s">
        <v>72</v>
      </c>
      <c r="X109" s="41">
        <f>IFERROR(X105/H105,"0")+IFERROR(X106/H106,"0")+IFERROR(X107/H107,"0")+IFERROR(X108/H108,"0")</f>
        <v>0</v>
      </c>
      <c r="Y109" s="41">
        <f>IFERROR(Y105/H105,"0")+IFERROR(Y106/H106,"0")+IFERROR(Y107/H107,"0")+IFERROR(Y108/H108,"0")</f>
        <v>0</v>
      </c>
      <c r="Z109" s="41">
        <f>IFERROR(IF(Z105="",0,Z105),"0")+IFERROR(IF(Z106="",0,Z106),"0")+IFERROR(IF(Z107="",0,Z107),"0")+IFERROR(IF(Z108="",0,Z108),"0")</f>
        <v>0</v>
      </c>
      <c r="AA109" s="64"/>
      <c r="AB109" s="64"/>
      <c r="AC109" s="64"/>
    </row>
    <row r="110" spans="1:68" hidden="1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71</v>
      </c>
      <c r="Q110" s="598"/>
      <c r="R110" s="598"/>
      <c r="S110" s="598"/>
      <c r="T110" s="598"/>
      <c r="U110" s="598"/>
      <c r="V110" s="599"/>
      <c r="W110" s="40" t="s">
        <v>69</v>
      </c>
      <c r="X110" s="41">
        <f>IFERROR(SUM(X105:X108),"0")</f>
        <v>0</v>
      </c>
      <c r="Y110" s="41">
        <f>IFERROR(SUM(Y105:Y108),"0")</f>
        <v>0</v>
      </c>
      <c r="Z110" s="40"/>
      <c r="AA110" s="64"/>
      <c r="AB110" s="64"/>
      <c r="AC110" s="64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hidden="1" customHeight="1" x14ac:dyDescent="0.25">
      <c r="A112" s="60" t="s">
        <v>209</v>
      </c>
      <c r="B112" s="60" t="s">
        <v>210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69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IFERROR(IF(Y112=0,"",ROUNDUP(Y112/H112,0)*0.01898),"")</f>
        <v/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212</v>
      </c>
      <c r="B113" s="60" t="s">
        <v>213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214</v>
      </c>
      <c r="B114" s="60" t="s">
        <v>215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idden="1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71</v>
      </c>
      <c r="Q115" s="598"/>
      <c r="R115" s="598"/>
      <c r="S115" s="598"/>
      <c r="T115" s="598"/>
      <c r="U115" s="598"/>
      <c r="V115" s="599"/>
      <c r="W115" s="40" t="s">
        <v>72</v>
      </c>
      <c r="X115" s="41">
        <f>IFERROR(X112/H112,"0")+IFERROR(X113/H113,"0")+IFERROR(X114/H114,"0")</f>
        <v>0</v>
      </c>
      <c r="Y115" s="41">
        <f>IFERROR(Y112/H112,"0")+IFERROR(Y113/H113,"0")+IFERROR(Y114/H114,"0")</f>
        <v>0</v>
      </c>
      <c r="Z115" s="41">
        <f>IFERROR(IF(Z112="",0,Z112),"0")+IFERROR(IF(Z113="",0,Z113),"0")+IFERROR(IF(Z114="",0,Z114),"0")</f>
        <v>0</v>
      </c>
      <c r="AA115" s="64"/>
      <c r="AB115" s="64"/>
      <c r="AC115" s="64"/>
    </row>
    <row r="116" spans="1:68" hidden="1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71</v>
      </c>
      <c r="Q116" s="598"/>
      <c r="R116" s="598"/>
      <c r="S116" s="598"/>
      <c r="T116" s="598"/>
      <c r="U116" s="598"/>
      <c r="V116" s="599"/>
      <c r="W116" s="40" t="s">
        <v>69</v>
      </c>
      <c r="X116" s="41">
        <f>IFERROR(SUM(X112:X114),"0")</f>
        <v>0</v>
      </c>
      <c r="Y116" s="41">
        <f>IFERROR(SUM(Y112:Y114),"0")</f>
        <v>0</v>
      </c>
      <c r="Z116" s="40"/>
      <c r="AA116" s="64"/>
      <c r="AB116" s="64"/>
      <c r="AC116" s="64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216</v>
      </c>
      <c r="B118" s="60" t="s">
        <v>217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hidden="1" customHeight="1" x14ac:dyDescent="0.25">
      <c r="A119" s="60" t="s">
        <v>216</v>
      </c>
      <c r="B119" s="60" t="s">
        <v>219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69</v>
      </c>
      <c r="X119" s="56">
        <v>0</v>
      </c>
      <c r="Y119" s="53">
        <f>IFERROR(IF(X119="",0,CEILING((X119/$H119),1)*$H119),"")</f>
        <v>0</v>
      </c>
      <c r="Z119" s="39" t="str">
        <f>IFERROR(IF(Y119=0,"",ROUNDUP(Y119/H119,0)*0.01898),"")</f>
        <v/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0</v>
      </c>
      <c r="BN119" s="75">
        <f>IFERROR(Y119*I119/H119,"0")</f>
        <v>0</v>
      </c>
      <c r="BO119" s="75">
        <f>IFERROR(1/J119*(X119/H119),"0")</f>
        <v>0</v>
      </c>
      <c r="BP119" s="75">
        <f>IFERROR(1/J119*(Y119/H119),"0")</f>
        <v>0</v>
      </c>
    </row>
    <row r="120" spans="1:68" ht="27" hidden="1" customHeight="1" x14ac:dyDescent="0.25">
      <c r="A120" s="60" t="s">
        <v>221</v>
      </c>
      <c r="B120" s="60" t="s">
        <v>222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hidden="1" customHeight="1" x14ac:dyDescent="0.25">
      <c r="A121" s="60" t="s">
        <v>223</v>
      </c>
      <c r="B121" s="60" t="s">
        <v>224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69</v>
      </c>
      <c r="X121" s="56">
        <v>0</v>
      </c>
      <c r="Y121" s="53">
        <f>IFERROR(IF(X121="",0,CEILING((X121/$H121),1)*$H121),"")</f>
        <v>0</v>
      </c>
      <c r="Z121" s="39" t="str">
        <f>IFERROR(IF(Y121=0,"",ROUNDUP(Y121/H121,0)*0.00651),"")</f>
        <v/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0</v>
      </c>
      <c r="BN121" s="75">
        <f>IFERROR(Y121*I121/H121,"0")</f>
        <v>0</v>
      </c>
      <c r="BO121" s="75">
        <f>IFERROR(1/J121*(X121/H121),"0")</f>
        <v>0</v>
      </c>
      <c r="BP121" s="75">
        <f>IFERROR(1/J121*(Y121/H121),"0")</f>
        <v>0</v>
      </c>
    </row>
    <row r="122" spans="1:68" ht="16.5" hidden="1" customHeight="1" x14ac:dyDescent="0.25">
      <c r="A122" s="60" t="s">
        <v>225</v>
      </c>
      <c r="B122" s="60" t="s">
        <v>226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hidden="1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71</v>
      </c>
      <c r="Q123" s="598"/>
      <c r="R123" s="598"/>
      <c r="S123" s="598"/>
      <c r="T123" s="598"/>
      <c r="U123" s="598"/>
      <c r="V123" s="599"/>
      <c r="W123" s="40" t="s">
        <v>72</v>
      </c>
      <c r="X123" s="41">
        <f>IFERROR(X118/H118,"0")+IFERROR(X119/H119,"0")+IFERROR(X120/H120,"0")+IFERROR(X121/H121,"0")+IFERROR(X122/H122,"0")</f>
        <v>0</v>
      </c>
      <c r="Y123" s="41">
        <f>IFERROR(Y118/H118,"0")+IFERROR(Y119/H119,"0")+IFERROR(Y120/H120,"0")+IFERROR(Y121/H121,"0")+IFERROR(Y122/H122,"0")</f>
        <v>0</v>
      </c>
      <c r="Z123" s="41">
        <f>IFERROR(IF(Z118="",0,Z118),"0")+IFERROR(IF(Z119="",0,Z119),"0")+IFERROR(IF(Z120="",0,Z120),"0")+IFERROR(IF(Z121="",0,Z121),"0")+IFERROR(IF(Z122="",0,Z122),"0")</f>
        <v>0</v>
      </c>
      <c r="AA123" s="64"/>
      <c r="AB123" s="64"/>
      <c r="AC123" s="64"/>
    </row>
    <row r="124" spans="1:68" hidden="1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71</v>
      </c>
      <c r="Q124" s="598"/>
      <c r="R124" s="598"/>
      <c r="S124" s="598"/>
      <c r="T124" s="598"/>
      <c r="U124" s="598"/>
      <c r="V124" s="599"/>
      <c r="W124" s="40" t="s">
        <v>69</v>
      </c>
      <c r="X124" s="41">
        <f>IFERROR(SUM(X118:X122),"0")</f>
        <v>0</v>
      </c>
      <c r="Y124" s="41">
        <f>IFERROR(SUM(Y118:Y122),"0")</f>
        <v>0</v>
      </c>
      <c r="Z124" s="40"/>
      <c r="AA124" s="64"/>
      <c r="AB124" s="64"/>
      <c r="AC124" s="64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228</v>
      </c>
      <c r="B126" s="60" t="s">
        <v>229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231</v>
      </c>
      <c r="B127" s="60" t="s">
        <v>232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71</v>
      </c>
      <c r="Q128" s="598"/>
      <c r="R128" s="598"/>
      <c r="S128" s="598"/>
      <c r="T128" s="598"/>
      <c r="U128" s="598"/>
      <c r="V128" s="599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71</v>
      </c>
      <c r="Q129" s="598"/>
      <c r="R129" s="598"/>
      <c r="S129" s="598"/>
      <c r="T129" s="598"/>
      <c r="U129" s="598"/>
      <c r="V129" s="599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hidden="1" customHeight="1" x14ac:dyDescent="0.25">
      <c r="A130" s="64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235</v>
      </c>
      <c r="B132" s="60" t="s">
        <v>236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235</v>
      </c>
      <c r="B133" s="60" t="s">
        <v>238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71</v>
      </c>
      <c r="Q134" s="598"/>
      <c r="R134" s="598"/>
      <c r="S134" s="598"/>
      <c r="T134" s="598"/>
      <c r="U134" s="598"/>
      <c r="V134" s="599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71</v>
      </c>
      <c r="Q135" s="598"/>
      <c r="R135" s="598"/>
      <c r="S135" s="598"/>
      <c r="T135" s="598"/>
      <c r="U135" s="598"/>
      <c r="V135" s="599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239</v>
      </c>
      <c r="B137" s="60" t="s">
        <v>240</v>
      </c>
      <c r="C137" s="34">
        <v>4301031234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hidden="1" customHeight="1" x14ac:dyDescent="0.25">
      <c r="A138" s="60" t="s">
        <v>239</v>
      </c>
      <c r="B138" s="60" t="s">
        <v>242</v>
      </c>
      <c r="C138" s="34">
        <v>4301031235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71</v>
      </c>
      <c r="Q139" s="598"/>
      <c r="R139" s="598"/>
      <c r="S139" s="598"/>
      <c r="T139" s="598"/>
      <c r="U139" s="598"/>
      <c r="V139" s="599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71</v>
      </c>
      <c r="Q140" s="598"/>
      <c r="R140" s="598"/>
      <c r="S140" s="598"/>
      <c r="T140" s="598"/>
      <c r="U140" s="598"/>
      <c r="V140" s="599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243</v>
      </c>
      <c r="B142" s="60" t="s">
        <v>244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hidden="1" customHeight="1" x14ac:dyDescent="0.25">
      <c r="A143" s="60" t="s">
        <v>243</v>
      </c>
      <c r="B143" s="60" t="s">
        <v>245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71</v>
      </c>
      <c r="Q144" s="598"/>
      <c r="R144" s="598"/>
      <c r="S144" s="598"/>
      <c r="T144" s="598"/>
      <c r="U144" s="598"/>
      <c r="V144" s="599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71</v>
      </c>
      <c r="Q145" s="598"/>
      <c r="R145" s="598"/>
      <c r="S145" s="598"/>
      <c r="T145" s="598"/>
      <c r="U145" s="598"/>
      <c r="V145" s="599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hidden="1" customHeight="1" x14ac:dyDescent="0.25">
      <c r="A146" s="64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246</v>
      </c>
      <c r="B148" s="60" t="s">
        <v>247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71</v>
      </c>
      <c r="Q149" s="598"/>
      <c r="R149" s="598"/>
      <c r="S149" s="598"/>
      <c r="T149" s="598"/>
      <c r="U149" s="598"/>
      <c r="V149" s="599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71</v>
      </c>
      <c r="Q150" s="598"/>
      <c r="R150" s="598"/>
      <c r="S150" s="598"/>
      <c r="T150" s="598"/>
      <c r="U150" s="598"/>
      <c r="V150" s="599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249</v>
      </c>
      <c r="B152" s="60" t="s">
        <v>250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252</v>
      </c>
      <c r="B153" s="60" t="s">
        <v>253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255</v>
      </c>
      <c r="B154" s="60" t="s">
        <v>256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71</v>
      </c>
      <c r="Q155" s="598"/>
      <c r="R155" s="598"/>
      <c r="S155" s="598"/>
      <c r="T155" s="598"/>
      <c r="U155" s="598"/>
      <c r="V155" s="599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71</v>
      </c>
      <c r="Q156" s="598"/>
      <c r="R156" s="598"/>
      <c r="S156" s="598"/>
      <c r="T156" s="598"/>
      <c r="U156" s="598"/>
      <c r="V156" s="599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258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hidden="1" customHeight="1" x14ac:dyDescent="0.25">
      <c r="A160" s="60" t="s">
        <v>260</v>
      </c>
      <c r="B160" s="60" t="s">
        <v>261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71</v>
      </c>
      <c r="Q161" s="598"/>
      <c r="R161" s="598"/>
      <c r="S161" s="598"/>
      <c r="T161" s="598"/>
      <c r="U161" s="598"/>
      <c r="V161" s="599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71</v>
      </c>
      <c r="Q162" s="598"/>
      <c r="R162" s="598"/>
      <c r="S162" s="598"/>
      <c r="T162" s="598"/>
      <c r="U162" s="598"/>
      <c r="V162" s="599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hidden="1" customHeight="1" x14ac:dyDescent="0.25">
      <c r="A164" s="60" t="s">
        <v>263</v>
      </c>
      <c r="B164" s="60" t="s">
        <v>264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69</v>
      </c>
      <c r="X164" s="56">
        <v>0</v>
      </c>
      <c r="Y164" s="53">
        <f t="shared" ref="Y164:Y172" si="21">IFERROR(IF(X164="",0,CEILING((X164/$H164),1)*$H164),"")</f>
        <v>0</v>
      </c>
      <c r="Z164" s="39" t="str">
        <f>IFERROR(IF(Y164=0,"",ROUNDUP(Y164/H164,0)*0.00902),"")</f>
        <v/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0</v>
      </c>
      <c r="BN164" s="75">
        <f t="shared" ref="BN164:BN172" si="23">IFERROR(Y164*I164/H164,"0")</f>
        <v>0</v>
      </c>
      <c r="BO164" s="75">
        <f t="shared" ref="BO164:BO172" si="24">IFERROR(1/J164*(X164/H164),"0")</f>
        <v>0</v>
      </c>
      <c r="BP164" s="75">
        <f t="shared" ref="BP164:BP172" si="25">IFERROR(1/J164*(Y164/H164),"0")</f>
        <v>0</v>
      </c>
    </row>
    <row r="165" spans="1:68" ht="27" hidden="1" customHeight="1" x14ac:dyDescent="0.25">
      <c r="A165" s="60" t="s">
        <v>266</v>
      </c>
      <c r="B165" s="60" t="s">
        <v>267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hidden="1" customHeight="1" x14ac:dyDescent="0.25">
      <c r="A166" s="60" t="s">
        <v>269</v>
      </c>
      <c r="B166" s="60" t="s">
        <v>270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69</v>
      </c>
      <c r="X166" s="56">
        <v>0</v>
      </c>
      <c r="Y166" s="53">
        <f t="shared" si="21"/>
        <v>0</v>
      </c>
      <c r="Z166" s="39" t="str">
        <f>IFERROR(IF(Y166=0,"",ROUNDUP(Y166/H166,0)*0.00902),"")</f>
        <v/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0</v>
      </c>
      <c r="BN166" s="75">
        <f t="shared" si="23"/>
        <v>0</v>
      </c>
      <c r="BO166" s="75">
        <f t="shared" si="24"/>
        <v>0</v>
      </c>
      <c r="BP166" s="75">
        <f t="shared" si="25"/>
        <v>0</v>
      </c>
    </row>
    <row r="167" spans="1:68" ht="27" hidden="1" customHeight="1" x14ac:dyDescent="0.25">
      <c r="A167" s="60" t="s">
        <v>272</v>
      </c>
      <c r="B167" s="60" t="s">
        <v>273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69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hidden="1" customHeight="1" x14ac:dyDescent="0.25">
      <c r="A168" s="60" t="s">
        <v>274</v>
      </c>
      <c r="B168" s="60" t="s">
        <v>275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hidden="1" customHeight="1" x14ac:dyDescent="0.25">
      <c r="A169" s="60" t="s">
        <v>276</v>
      </c>
      <c r="B169" s="60" t="s">
        <v>277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hidden="1" customHeight="1" x14ac:dyDescent="0.25">
      <c r="A170" s="60" t="s">
        <v>279</v>
      </c>
      <c r="B170" s="60" t="s">
        <v>280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69</v>
      </c>
      <c r="X170" s="56">
        <v>0</v>
      </c>
      <c r="Y170" s="53">
        <f t="shared" si="21"/>
        <v>0</v>
      </c>
      <c r="Z170" s="39" t="str">
        <f>IFERROR(IF(Y170=0,"",ROUNDUP(Y170/H170,0)*0.00502),"")</f>
        <v/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0</v>
      </c>
      <c r="BN170" s="75">
        <f t="shared" si="23"/>
        <v>0</v>
      </c>
      <c r="BO170" s="75">
        <f t="shared" si="24"/>
        <v>0</v>
      </c>
      <c r="BP170" s="75">
        <f t="shared" si="25"/>
        <v>0</v>
      </c>
    </row>
    <row r="171" spans="1:68" ht="27" hidden="1" customHeight="1" x14ac:dyDescent="0.25">
      <c r="A171" s="60" t="s">
        <v>281</v>
      </c>
      <c r="B171" s="60" t="s">
        <v>282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hidden="1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71</v>
      </c>
      <c r="Q173" s="598"/>
      <c r="R173" s="598"/>
      <c r="S173" s="598"/>
      <c r="T173" s="598"/>
      <c r="U173" s="598"/>
      <c r="V173" s="599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0</v>
      </c>
      <c r="Y173" s="41">
        <f>IFERROR(Y164/H164,"0")+IFERROR(Y165/H165,"0")+IFERROR(Y166/H166,"0")+IFERROR(Y167/H167,"0")+IFERROR(Y168/H168,"0")+IFERROR(Y169/H169,"0")+IFERROR(Y170/H170,"0")+IFERROR(Y171/H171,"0")+IFERROR(Y172/H172,"0")</f>
        <v>0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4"/>
      <c r="AB173" s="64"/>
      <c r="AC173" s="64"/>
    </row>
    <row r="174" spans="1:68" hidden="1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71</v>
      </c>
      <c r="Q174" s="598"/>
      <c r="R174" s="598"/>
      <c r="S174" s="598"/>
      <c r="T174" s="598"/>
      <c r="U174" s="598"/>
      <c r="V174" s="599"/>
      <c r="W174" s="40" t="s">
        <v>69</v>
      </c>
      <c r="X174" s="41">
        <f>IFERROR(SUM(X164:X172),"0")</f>
        <v>0</v>
      </c>
      <c r="Y174" s="41">
        <f>IFERROR(SUM(Y164:Y172),"0")</f>
        <v>0</v>
      </c>
      <c r="Z174" s="40"/>
      <c r="AA174" s="64"/>
      <c r="AB174" s="64"/>
      <c r="AC174" s="64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286</v>
      </c>
      <c r="B176" s="60" t="s">
        <v>287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291</v>
      </c>
      <c r="B177" s="60" t="s">
        <v>292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294</v>
      </c>
      <c r="B178" s="60" t="s">
        <v>295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71</v>
      </c>
      <c r="Q179" s="598"/>
      <c r="R179" s="598"/>
      <c r="S179" s="598"/>
      <c r="T179" s="598"/>
      <c r="U179" s="598"/>
      <c r="V179" s="599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71</v>
      </c>
      <c r="Q180" s="598"/>
      <c r="R180" s="598"/>
      <c r="S180" s="598"/>
      <c r="T180" s="598"/>
      <c r="U180" s="598"/>
      <c r="V180" s="599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297</v>
      </c>
      <c r="B182" s="60" t="s">
        <v>298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71</v>
      </c>
      <c r="Q183" s="598"/>
      <c r="R183" s="598"/>
      <c r="S183" s="598"/>
      <c r="T183" s="598"/>
      <c r="U183" s="598"/>
      <c r="V183" s="599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71</v>
      </c>
      <c r="Q184" s="598"/>
      <c r="R184" s="598"/>
      <c r="S184" s="598"/>
      <c r="T184" s="598"/>
      <c r="U184" s="598"/>
      <c r="V184" s="599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300</v>
      </c>
      <c r="B187" s="60" t="s">
        <v>301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303</v>
      </c>
      <c r="B188" s="60" t="s">
        <v>304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71</v>
      </c>
      <c r="Q189" s="598"/>
      <c r="R189" s="598"/>
      <c r="S189" s="598"/>
      <c r="T189" s="598"/>
      <c r="U189" s="598"/>
      <c r="V189" s="599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71</v>
      </c>
      <c r="Q190" s="598"/>
      <c r="R190" s="598"/>
      <c r="S190" s="598"/>
      <c r="T190" s="598"/>
      <c r="U190" s="598"/>
      <c r="V190" s="599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305</v>
      </c>
      <c r="B192" s="60" t="s">
        <v>306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hidden="1" customHeight="1" x14ac:dyDescent="0.25">
      <c r="A193" s="60" t="s">
        <v>308</v>
      </c>
      <c r="B193" s="60" t="s">
        <v>309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71</v>
      </c>
      <c r="Q194" s="598"/>
      <c r="R194" s="598"/>
      <c r="S194" s="598"/>
      <c r="T194" s="598"/>
      <c r="U194" s="598"/>
      <c r="V194" s="599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71</v>
      </c>
      <c r="Q195" s="598"/>
      <c r="R195" s="598"/>
      <c r="S195" s="598"/>
      <c r="T195" s="598"/>
      <c r="U195" s="598"/>
      <c r="V195" s="599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hidden="1" customHeight="1" x14ac:dyDescent="0.25">
      <c r="A197" s="60" t="s">
        <v>310</v>
      </c>
      <c r="B197" s="60" t="s">
        <v>311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69</v>
      </c>
      <c r="X197" s="56">
        <v>0</v>
      </c>
      <c r="Y197" s="53">
        <f t="shared" ref="Y197:Y204" si="26">IFERROR(IF(X197="",0,CEILING((X197/$H197),1)*$H197),"")</f>
        <v>0</v>
      </c>
      <c r="Z197" s="39" t="str">
        <f>IFERROR(IF(Y197=0,"",ROUNDUP(Y197/H197,0)*0.00902),"")</f>
        <v/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0</v>
      </c>
      <c r="BN197" s="75">
        <f t="shared" ref="BN197:BN204" si="28">IFERROR(Y197*I197/H197,"0")</f>
        <v>0</v>
      </c>
      <c r="BO197" s="75">
        <f t="shared" ref="BO197:BO204" si="29">IFERROR(1/J197*(X197/H197),"0")</f>
        <v>0</v>
      </c>
      <c r="BP197" s="75">
        <f t="shared" ref="BP197:BP204" si="30">IFERROR(1/J197*(Y197/H197),"0")</f>
        <v>0</v>
      </c>
    </row>
    <row r="198" spans="1:68" ht="27" hidden="1" customHeight="1" x14ac:dyDescent="0.25">
      <c r="A198" s="60" t="s">
        <v>313</v>
      </c>
      <c r="B198" s="60" t="s">
        <v>314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69</v>
      </c>
      <c r="X198" s="56">
        <v>0</v>
      </c>
      <c r="Y198" s="53">
        <f t="shared" si="26"/>
        <v>0</v>
      </c>
      <c r="Z198" s="39" t="str">
        <f>IFERROR(IF(Y198=0,"",ROUNDUP(Y198/H198,0)*0.00902),"")</f>
        <v/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0</v>
      </c>
      <c r="BN198" s="75">
        <f t="shared" si="28"/>
        <v>0</v>
      </c>
      <c r="BO198" s="75">
        <f t="shared" si="29"/>
        <v>0</v>
      </c>
      <c r="BP198" s="75">
        <f t="shared" si="30"/>
        <v>0</v>
      </c>
    </row>
    <row r="199" spans="1:68" ht="27" hidden="1" customHeight="1" x14ac:dyDescent="0.25">
      <c r="A199" s="60" t="s">
        <v>316</v>
      </c>
      <c r="B199" s="60" t="s">
        <v>317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hidden="1" customHeight="1" x14ac:dyDescent="0.25">
      <c r="A200" s="60" t="s">
        <v>319</v>
      </c>
      <c r="B200" s="60" t="s">
        <v>320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69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hidden="1" customHeight="1" x14ac:dyDescent="0.25">
      <c r="A201" s="60" t="s">
        <v>322</v>
      </c>
      <c r="B201" s="60" t="s">
        <v>323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69</v>
      </c>
      <c r="X201" s="56">
        <v>0</v>
      </c>
      <c r="Y201" s="53">
        <f t="shared" si="26"/>
        <v>0</v>
      </c>
      <c r="Z201" s="39" t="str">
        <f>IFERROR(IF(Y201=0,"",ROUNDUP(Y201/H201,0)*0.00502),"")</f>
        <v/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0</v>
      </c>
      <c r="BN201" s="75">
        <f t="shared" si="28"/>
        <v>0</v>
      </c>
      <c r="BO201" s="75">
        <f t="shared" si="29"/>
        <v>0</v>
      </c>
      <c r="BP201" s="75">
        <f t="shared" si="30"/>
        <v>0</v>
      </c>
    </row>
    <row r="202" spans="1:68" ht="27" hidden="1" customHeight="1" x14ac:dyDescent="0.25">
      <c r="A202" s="60" t="s">
        <v>324</v>
      </c>
      <c r="B202" s="60" t="s">
        <v>325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69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hidden="1" customHeight="1" x14ac:dyDescent="0.25">
      <c r="A203" s="60" t="s">
        <v>326</v>
      </c>
      <c r="B203" s="60" t="s">
        <v>327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hidden="1" customHeight="1" x14ac:dyDescent="0.25">
      <c r="A204" s="60" t="s">
        <v>328</v>
      </c>
      <c r="B204" s="60" t="s">
        <v>329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69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idden="1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71</v>
      </c>
      <c r="Q205" s="598"/>
      <c r="R205" s="598"/>
      <c r="S205" s="598"/>
      <c r="T205" s="598"/>
      <c r="U205" s="598"/>
      <c r="V205" s="599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0</v>
      </c>
      <c r="Y205" s="41">
        <f>IFERROR(Y197/H197,"0")+IFERROR(Y198/H198,"0")+IFERROR(Y199/H199,"0")+IFERROR(Y200/H200,"0")+IFERROR(Y201/H201,"0")+IFERROR(Y202/H202,"0")+IFERROR(Y203/H203,"0")+IFERROR(Y204/H204,"0")</f>
        <v>0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4"/>
      <c r="AB205" s="64"/>
      <c r="AC205" s="64"/>
    </row>
    <row r="206" spans="1:68" hidden="1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71</v>
      </c>
      <c r="Q206" s="598"/>
      <c r="R206" s="598"/>
      <c r="S206" s="598"/>
      <c r="T206" s="598"/>
      <c r="U206" s="598"/>
      <c r="V206" s="599"/>
      <c r="W206" s="40" t="s">
        <v>69</v>
      </c>
      <c r="X206" s="41">
        <f>IFERROR(SUM(X197:X204),"0")</f>
        <v>0</v>
      </c>
      <c r="Y206" s="41">
        <f>IFERROR(SUM(Y197:Y204),"0")</f>
        <v>0</v>
      </c>
      <c r="Z206" s="40"/>
      <c r="AA206" s="64"/>
      <c r="AB206" s="64"/>
      <c r="AC206" s="64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330</v>
      </c>
      <c r="B208" s="60" t="s">
        <v>331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333</v>
      </c>
      <c r="B209" s="60" t="s">
        <v>334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hidden="1" customHeight="1" x14ac:dyDescent="0.25">
      <c r="A210" s="60" t="s">
        <v>336</v>
      </c>
      <c r="B210" s="60" t="s">
        <v>337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69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27" hidden="1" customHeight="1" x14ac:dyDescent="0.25">
      <c r="A211" s="60" t="s">
        <v>339</v>
      </c>
      <c r="B211" s="60" t="s">
        <v>340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69</v>
      </c>
      <c r="X211" s="56">
        <v>0</v>
      </c>
      <c r="Y211" s="53">
        <f t="shared" si="31"/>
        <v>0</v>
      </c>
      <c r="Z211" s="39" t="str">
        <f t="shared" ref="Z211:Z216" si="36">IFERROR(IF(Y211=0,"",ROUNDUP(Y211/H211,0)*0.00651),"")</f>
        <v/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0</v>
      </c>
      <c r="BN211" s="75">
        <f t="shared" si="33"/>
        <v>0</v>
      </c>
      <c r="BO211" s="75">
        <f t="shared" si="34"/>
        <v>0</v>
      </c>
      <c r="BP211" s="75">
        <f t="shared" si="35"/>
        <v>0</v>
      </c>
    </row>
    <row r="212" spans="1:68" ht="27" hidden="1" customHeight="1" x14ac:dyDescent="0.25">
      <c r="A212" s="60" t="s">
        <v>341</v>
      </c>
      <c r="B212" s="60" t="s">
        <v>342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hidden="1" customHeight="1" x14ac:dyDescent="0.25">
      <c r="A213" s="60" t="s">
        <v>344</v>
      </c>
      <c r="B213" s="60" t="s">
        <v>345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69</v>
      </c>
      <c r="X213" s="56">
        <v>0</v>
      </c>
      <c r="Y213" s="53">
        <f t="shared" si="31"/>
        <v>0</v>
      </c>
      <c r="Z213" s="39" t="str">
        <f t="shared" si="36"/>
        <v/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0</v>
      </c>
      <c r="BN213" s="75">
        <f t="shared" si="33"/>
        <v>0</v>
      </c>
      <c r="BO213" s="75">
        <f t="shared" si="34"/>
        <v>0</v>
      </c>
      <c r="BP213" s="75">
        <f t="shared" si="35"/>
        <v>0</v>
      </c>
    </row>
    <row r="214" spans="1:68" ht="27" hidden="1" customHeight="1" x14ac:dyDescent="0.25">
      <c r="A214" s="60" t="s">
        <v>346</v>
      </c>
      <c r="B214" s="60" t="s">
        <v>347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69</v>
      </c>
      <c r="X214" s="56">
        <v>0</v>
      </c>
      <c r="Y214" s="53">
        <f t="shared" si="31"/>
        <v>0</v>
      </c>
      <c r="Z214" s="39" t="str">
        <f t="shared" si="36"/>
        <v/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hidden="1" customHeight="1" x14ac:dyDescent="0.25">
      <c r="A215" s="60" t="s">
        <v>348</v>
      </c>
      <c r="B215" s="60" t="s">
        <v>349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69</v>
      </c>
      <c r="X215" s="56">
        <v>0</v>
      </c>
      <c r="Y215" s="53">
        <f t="shared" si="31"/>
        <v>0</v>
      </c>
      <c r="Z215" s="39" t="str">
        <f t="shared" si="36"/>
        <v/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hidden="1" customHeight="1" x14ac:dyDescent="0.25">
      <c r="A216" s="60" t="s">
        <v>351</v>
      </c>
      <c r="B216" s="60" t="s">
        <v>352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69</v>
      </c>
      <c r="X216" s="56">
        <v>0</v>
      </c>
      <c r="Y216" s="53">
        <f t="shared" si="31"/>
        <v>0</v>
      </c>
      <c r="Z216" s="39" t="str">
        <f t="shared" si="36"/>
        <v/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idden="1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71</v>
      </c>
      <c r="Q217" s="598"/>
      <c r="R217" s="598"/>
      <c r="S217" s="598"/>
      <c r="T217" s="598"/>
      <c r="U217" s="598"/>
      <c r="V217" s="599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0</v>
      </c>
      <c r="Y217" s="41">
        <f>IFERROR(Y208/H208,"0")+IFERROR(Y209/H209,"0")+IFERROR(Y210/H210,"0")+IFERROR(Y211/H211,"0")+IFERROR(Y212/H212,"0")+IFERROR(Y213/H213,"0")+IFERROR(Y214/H214,"0")+IFERROR(Y215/H215,"0")+IFERROR(Y216/H216,"0")</f>
        <v>0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4"/>
      <c r="AB217" s="64"/>
      <c r="AC217" s="64"/>
    </row>
    <row r="218" spans="1:68" hidden="1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71</v>
      </c>
      <c r="Q218" s="598"/>
      <c r="R218" s="598"/>
      <c r="S218" s="598"/>
      <c r="T218" s="598"/>
      <c r="U218" s="598"/>
      <c r="V218" s="599"/>
      <c r="W218" s="40" t="s">
        <v>69</v>
      </c>
      <c r="X218" s="41">
        <f>IFERROR(SUM(X208:X216),"0")</f>
        <v>0</v>
      </c>
      <c r="Y218" s="41">
        <f>IFERROR(SUM(Y208:Y216),"0")</f>
        <v>0</v>
      </c>
      <c r="Z218" s="40"/>
      <c r="AA218" s="64"/>
      <c r="AB218" s="64"/>
      <c r="AC218" s="64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hidden="1" customHeight="1" x14ac:dyDescent="0.25">
      <c r="A220" s="60" t="s">
        <v>354</v>
      </c>
      <c r="B220" s="60" t="s">
        <v>355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69</v>
      </c>
      <c r="X220" s="56">
        <v>0</v>
      </c>
      <c r="Y220" s="53">
        <f>IFERROR(IF(X220="",0,CEILING((X220/$H220),1)*$H220),"")</f>
        <v>0</v>
      </c>
      <c r="Z220" s="39" t="str">
        <f>IFERROR(IF(Y220=0,"",ROUNDUP(Y220/H220,0)*0.00651),"")</f>
        <v/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0</v>
      </c>
      <c r="BN220" s="75">
        <f>IFERROR(Y220*I220/H220,"0")</f>
        <v>0</v>
      </c>
      <c r="BO220" s="75">
        <f>IFERROR(1/J220*(X220/H220),"0")</f>
        <v>0</v>
      </c>
      <c r="BP220" s="75">
        <f>IFERROR(1/J220*(Y220/H220),"0")</f>
        <v>0</v>
      </c>
    </row>
    <row r="221" spans="1:68" ht="27" hidden="1" customHeight="1" x14ac:dyDescent="0.25">
      <c r="A221" s="60" t="s">
        <v>357</v>
      </c>
      <c r="B221" s="60" t="s">
        <v>358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idden="1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71</v>
      </c>
      <c r="Q222" s="598"/>
      <c r="R222" s="598"/>
      <c r="S222" s="598"/>
      <c r="T222" s="598"/>
      <c r="U222" s="598"/>
      <c r="V222" s="599"/>
      <c r="W222" s="40" t="s">
        <v>72</v>
      </c>
      <c r="X222" s="41">
        <f>IFERROR(X220/H220,"0")+IFERROR(X221/H221,"0")</f>
        <v>0</v>
      </c>
      <c r="Y222" s="41">
        <f>IFERROR(Y220/H220,"0")+IFERROR(Y221/H221,"0")</f>
        <v>0</v>
      </c>
      <c r="Z222" s="41">
        <f>IFERROR(IF(Z220="",0,Z220),"0")+IFERROR(IF(Z221="",0,Z221),"0")</f>
        <v>0</v>
      </c>
      <c r="AA222" s="64"/>
      <c r="AB222" s="64"/>
      <c r="AC222" s="64"/>
    </row>
    <row r="223" spans="1:68" hidden="1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71</v>
      </c>
      <c r="Q223" s="598"/>
      <c r="R223" s="598"/>
      <c r="S223" s="598"/>
      <c r="T223" s="598"/>
      <c r="U223" s="598"/>
      <c r="V223" s="599"/>
      <c r="W223" s="40" t="s">
        <v>69</v>
      </c>
      <c r="X223" s="41">
        <f>IFERROR(SUM(X220:X221),"0")</f>
        <v>0</v>
      </c>
      <c r="Y223" s="41">
        <f>IFERROR(SUM(Y220:Y221),"0")</f>
        <v>0</v>
      </c>
      <c r="Z223" s="40"/>
      <c r="AA223" s="64"/>
      <c r="AB223" s="64"/>
      <c r="AC223" s="64"/>
    </row>
    <row r="224" spans="1:68" ht="16.5" hidden="1" customHeight="1" x14ac:dyDescent="0.25">
      <c r="A224" s="64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hidden="1" customHeight="1" x14ac:dyDescent="0.25">
      <c r="A226" s="60" t="s">
        <v>361</v>
      </c>
      <c r="B226" s="60" t="s">
        <v>362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hidden="1" customHeight="1" x14ac:dyDescent="0.25">
      <c r="A227" s="60" t="s">
        <v>364</v>
      </c>
      <c r="B227" s="60" t="s">
        <v>365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367</v>
      </c>
      <c r="B228" s="60" t="s">
        <v>368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370</v>
      </c>
      <c r="B229" s="60" t="s">
        <v>371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372</v>
      </c>
      <c r="B230" s="60" t="s">
        <v>373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375</v>
      </c>
      <c r="B231" s="60" t="s">
        <v>376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377</v>
      </c>
      <c r="B232" s="60" t="s">
        <v>378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idden="1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71</v>
      </c>
      <c r="Q233" s="598"/>
      <c r="R233" s="598"/>
      <c r="S233" s="598"/>
      <c r="T233" s="598"/>
      <c r="U233" s="598"/>
      <c r="V233" s="599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hidden="1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71</v>
      </c>
      <c r="Q234" s="598"/>
      <c r="R234" s="598"/>
      <c r="S234" s="598"/>
      <c r="T234" s="598"/>
      <c r="U234" s="598"/>
      <c r="V234" s="599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379</v>
      </c>
      <c r="B236" s="60" t="s">
        <v>380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379</v>
      </c>
      <c r="B237" s="60" t="s">
        <v>382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71</v>
      </c>
      <c r="Q238" s="598"/>
      <c r="R238" s="598"/>
      <c r="S238" s="598"/>
      <c r="T238" s="598"/>
      <c r="U238" s="598"/>
      <c r="V238" s="599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71</v>
      </c>
      <c r="Q239" s="598"/>
      <c r="R239" s="598"/>
      <c r="S239" s="598"/>
      <c r="T239" s="598"/>
      <c r="U239" s="598"/>
      <c r="V239" s="599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hidden="1" customHeight="1" x14ac:dyDescent="0.25">
      <c r="A241" s="60" t="s">
        <v>384</v>
      </c>
      <c r="B241" s="60" t="s">
        <v>385</v>
      </c>
      <c r="C241" s="34">
        <v>4301040361</v>
      </c>
      <c r="D241" s="587">
        <v>4680115886803</v>
      </c>
      <c r="E241" s="588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5"/>
      <c r="R241" s="585"/>
      <c r="S241" s="585"/>
      <c r="T241" s="586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384</v>
      </c>
      <c r="B242" s="60" t="s">
        <v>387</v>
      </c>
      <c r="C242" s="34">
        <v>4301040362</v>
      </c>
      <c r="D242" s="587">
        <v>4680115886803</v>
      </c>
      <c r="E242" s="588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67" t="s">
        <v>388</v>
      </c>
      <c r="Q242" s="585"/>
      <c r="R242" s="585"/>
      <c r="S242" s="585"/>
      <c r="T242" s="58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71</v>
      </c>
      <c r="Q243" s="598"/>
      <c r="R243" s="598"/>
      <c r="S243" s="598"/>
      <c r="T243" s="598"/>
      <c r="U243" s="598"/>
      <c r="V243" s="599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71</v>
      </c>
      <c r="Q244" s="598"/>
      <c r="R244" s="598"/>
      <c r="S244" s="598"/>
      <c r="T244" s="598"/>
      <c r="U244" s="598"/>
      <c r="V244" s="599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390</v>
      </c>
      <c r="B246" s="60" t="s">
        <v>391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393</v>
      </c>
      <c r="B247" s="60" t="s">
        <v>394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7" t="s">
        <v>395</v>
      </c>
      <c r="Q247" s="585"/>
      <c r="R247" s="585"/>
      <c r="S247" s="585"/>
      <c r="T247" s="586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hidden="1" customHeight="1" x14ac:dyDescent="0.25">
      <c r="A248" s="60" t="s">
        <v>393</v>
      </c>
      <c r="B248" s="60" t="s">
        <v>396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hidden="1" customHeight="1" x14ac:dyDescent="0.25">
      <c r="A249" s="60" t="s">
        <v>397</v>
      </c>
      <c r="B249" s="60" t="s">
        <v>398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hidden="1" customHeight="1" x14ac:dyDescent="0.25">
      <c r="A250" s="60" t="s">
        <v>399</v>
      </c>
      <c r="B250" s="60" t="s">
        <v>400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hidden="1" customHeight="1" x14ac:dyDescent="0.25">
      <c r="A251" s="60" t="s">
        <v>401</v>
      </c>
      <c r="B251" s="60" t="s">
        <v>402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71</v>
      </c>
      <c r="Q252" s="598"/>
      <c r="R252" s="598"/>
      <c r="S252" s="598"/>
      <c r="T252" s="598"/>
      <c r="U252" s="598"/>
      <c r="V252" s="599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71</v>
      </c>
      <c r="Q253" s="598"/>
      <c r="R253" s="598"/>
      <c r="S253" s="598"/>
      <c r="T253" s="598"/>
      <c r="U253" s="598"/>
      <c r="V253" s="599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4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404</v>
      </c>
      <c r="B256" s="60" t="s">
        <v>405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407</v>
      </c>
      <c r="B257" s="60" t="s">
        <v>408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410</v>
      </c>
      <c r="B258" s="60" t="s">
        <v>411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413</v>
      </c>
      <c r="B259" s="60" t="s">
        <v>414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416</v>
      </c>
      <c r="B260" s="60" t="s">
        <v>417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71</v>
      </c>
      <c r="Q261" s="598"/>
      <c r="R261" s="598"/>
      <c r="S261" s="598"/>
      <c r="T261" s="598"/>
      <c r="U261" s="598"/>
      <c r="V261" s="599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71</v>
      </c>
      <c r="Q262" s="598"/>
      <c r="R262" s="598"/>
      <c r="S262" s="598"/>
      <c r="T262" s="598"/>
      <c r="U262" s="598"/>
      <c r="V262" s="599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420</v>
      </c>
      <c r="B265" s="60" t="s">
        <v>421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422</v>
      </c>
      <c r="B266" s="60" t="s">
        <v>423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425</v>
      </c>
      <c r="B267" s="60" t="s">
        <v>426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428</v>
      </c>
      <c r="B268" s="60" t="s">
        <v>429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594" t="s">
        <v>430</v>
      </c>
      <c r="Q268" s="585"/>
      <c r="R268" s="585"/>
      <c r="S268" s="585"/>
      <c r="T268" s="586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71</v>
      </c>
      <c r="Q269" s="598"/>
      <c r="R269" s="598"/>
      <c r="S269" s="598"/>
      <c r="T269" s="598"/>
      <c r="U269" s="598"/>
      <c r="V269" s="599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71</v>
      </c>
      <c r="Q270" s="598"/>
      <c r="R270" s="598"/>
      <c r="S270" s="598"/>
      <c r="T270" s="598"/>
      <c r="U270" s="598"/>
      <c r="V270" s="599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433</v>
      </c>
      <c r="B273" s="60" t="s">
        <v>434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hidden="1" customHeight="1" x14ac:dyDescent="0.25">
      <c r="A274" s="60" t="s">
        <v>436</v>
      </c>
      <c r="B274" s="60" t="s">
        <v>437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37.5" hidden="1" customHeight="1" x14ac:dyDescent="0.25">
      <c r="A275" s="60" t="s">
        <v>439</v>
      </c>
      <c r="B275" s="60" t="s">
        <v>440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71</v>
      </c>
      <c r="Q276" s="598"/>
      <c r="R276" s="598"/>
      <c r="S276" s="598"/>
      <c r="T276" s="598"/>
      <c r="U276" s="598"/>
      <c r="V276" s="599"/>
      <c r="W276" s="40" t="s">
        <v>72</v>
      </c>
      <c r="X276" s="41">
        <f>IFERROR(X273/H273,"0")+IFERROR(X274/H274,"0")+IFERROR(X275/H275,"0")</f>
        <v>0</v>
      </c>
      <c r="Y276" s="41">
        <f>IFERROR(Y273/H273,"0")+IFERROR(Y274/H274,"0")+IFERROR(Y275/H275,"0")</f>
        <v>0</v>
      </c>
      <c r="Z276" s="41">
        <f>IFERROR(IF(Z273="",0,Z273),"0")+IFERROR(IF(Z274="",0,Z274),"0")+IFERROR(IF(Z275="",0,Z275),"0")</f>
        <v>0</v>
      </c>
      <c r="AA276" s="64"/>
      <c r="AB276" s="64"/>
      <c r="AC276" s="64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71</v>
      </c>
      <c r="Q277" s="598"/>
      <c r="R277" s="598"/>
      <c r="S277" s="598"/>
      <c r="T277" s="598"/>
      <c r="U277" s="598"/>
      <c r="V277" s="599"/>
      <c r="W277" s="40" t="s">
        <v>69</v>
      </c>
      <c r="X277" s="41">
        <f>IFERROR(SUM(X273:X275),"0")</f>
        <v>0</v>
      </c>
      <c r="Y277" s="41">
        <f>IFERROR(SUM(Y273:Y275),"0")</f>
        <v>0</v>
      </c>
      <c r="Z277" s="40"/>
      <c r="AA277" s="64"/>
      <c r="AB277" s="64"/>
      <c r="AC277" s="64"/>
    </row>
    <row r="278" spans="1:68" ht="16.5" hidden="1" customHeight="1" x14ac:dyDescent="0.25">
      <c r="A278" s="64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443</v>
      </c>
      <c r="B280" s="60" t="s">
        <v>444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71</v>
      </c>
      <c r="Q281" s="598"/>
      <c r="R281" s="598"/>
      <c r="S281" s="598"/>
      <c r="T281" s="598"/>
      <c r="U281" s="598"/>
      <c r="V281" s="599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71</v>
      </c>
      <c r="Q282" s="598"/>
      <c r="R282" s="598"/>
      <c r="S282" s="598"/>
      <c r="T282" s="598"/>
      <c r="U282" s="598"/>
      <c r="V282" s="599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71</v>
      </c>
      <c r="Q285" s="598"/>
      <c r="R285" s="598"/>
      <c r="S285" s="598"/>
      <c r="T285" s="598"/>
      <c r="U285" s="598"/>
      <c r="V285" s="599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71</v>
      </c>
      <c r="Q286" s="598"/>
      <c r="R286" s="598"/>
      <c r="S286" s="598"/>
      <c r="T286" s="598"/>
      <c r="U286" s="598"/>
      <c r="V286" s="599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450</v>
      </c>
      <c r="B289" s="60" t="s">
        <v>451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71</v>
      </c>
      <c r="Q290" s="598"/>
      <c r="R290" s="598"/>
      <c r="S290" s="598"/>
      <c r="T290" s="598"/>
      <c r="U290" s="598"/>
      <c r="V290" s="599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71</v>
      </c>
      <c r="Q291" s="598"/>
      <c r="R291" s="598"/>
      <c r="S291" s="598"/>
      <c r="T291" s="598"/>
      <c r="U291" s="598"/>
      <c r="V291" s="599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455</v>
      </c>
      <c r="B294" s="60" t="s">
        <v>456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458</v>
      </c>
      <c r="B295" s="60" t="s">
        <v>459</v>
      </c>
      <c r="C295" s="34">
        <v>4301012016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458</v>
      </c>
      <c r="B296" s="60" t="s">
        <v>461</v>
      </c>
      <c r="C296" s="34">
        <v>4301011911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464</v>
      </c>
      <c r="B297" s="60" t="s">
        <v>465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467</v>
      </c>
      <c r="B298" s="60" t="s">
        <v>468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469</v>
      </c>
      <c r="B299" s="60" t="s">
        <v>470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71</v>
      </c>
      <c r="Q300" s="598"/>
      <c r="R300" s="598"/>
      <c r="S300" s="598"/>
      <c r="T300" s="598"/>
      <c r="U300" s="598"/>
      <c r="V300" s="599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71</v>
      </c>
      <c r="Q301" s="598"/>
      <c r="R301" s="598"/>
      <c r="S301" s="598"/>
      <c r="T301" s="598"/>
      <c r="U301" s="598"/>
      <c r="V301" s="599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472</v>
      </c>
      <c r="B303" s="60" t="s">
        <v>473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475</v>
      </c>
      <c r="B304" s="60" t="s">
        <v>476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478</v>
      </c>
      <c r="B305" s="60" t="s">
        <v>479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481</v>
      </c>
      <c r="B306" s="60" t="s">
        <v>482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hidden="1" customHeight="1" x14ac:dyDescent="0.25">
      <c r="A307" s="60" t="s">
        <v>483</v>
      </c>
      <c r="B307" s="60" t="s">
        <v>484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hidden="1" customHeight="1" x14ac:dyDescent="0.25">
      <c r="A308" s="60" t="s">
        <v>486</v>
      </c>
      <c r="B308" s="60" t="s">
        <v>487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hidden="1" customHeight="1" x14ac:dyDescent="0.25">
      <c r="A309" s="60" t="s">
        <v>488</v>
      </c>
      <c r="B309" s="60" t="s">
        <v>489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hidden="1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71</v>
      </c>
      <c r="Q310" s="598"/>
      <c r="R310" s="598"/>
      <c r="S310" s="598"/>
      <c r="T310" s="598"/>
      <c r="U310" s="598"/>
      <c r="V310" s="599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71</v>
      </c>
      <c r="Q311" s="598"/>
      <c r="R311" s="598"/>
      <c r="S311" s="598"/>
      <c r="T311" s="598"/>
      <c r="U311" s="598"/>
      <c r="V311" s="599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491</v>
      </c>
      <c r="B313" s="60" t="s">
        <v>492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494</v>
      </c>
      <c r="B314" s="60" t="s">
        <v>495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497</v>
      </c>
      <c r="B315" s="60" t="s">
        <v>498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500</v>
      </c>
      <c r="B316" s="60" t="s">
        <v>501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503</v>
      </c>
      <c r="B317" s="60" t="s">
        <v>504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71</v>
      </c>
      <c r="Q318" s="598"/>
      <c r="R318" s="598"/>
      <c r="S318" s="598"/>
      <c r="T318" s="598"/>
      <c r="U318" s="598"/>
      <c r="V318" s="599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71</v>
      </c>
      <c r="Q319" s="598"/>
      <c r="R319" s="598"/>
      <c r="S319" s="598"/>
      <c r="T319" s="598"/>
      <c r="U319" s="598"/>
      <c r="V319" s="599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69</v>
      </c>
      <c r="X321" s="56">
        <v>220</v>
      </c>
      <c r="Y321" s="53">
        <f>IFERROR(IF(X321="",0,CEILING((X321/$H321),1)*$H321),"")</f>
        <v>226.8</v>
      </c>
      <c r="Z321" s="39">
        <f>IFERROR(IF(Y321=0,"",ROUNDUP(Y321/H321,0)*0.01898),"")</f>
        <v>0.51246000000000003</v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233.59285714285713</v>
      </c>
      <c r="BN321" s="75">
        <f>IFERROR(Y321*I321/H321,"0")</f>
        <v>240.81300000000002</v>
      </c>
      <c r="BO321" s="75">
        <f>IFERROR(1/J321*(X321/H321),"0")</f>
        <v>0.40922619047619047</v>
      </c>
      <c r="BP321" s="75">
        <f>IFERROR(1/J321*(Y321/H321),"0")</f>
        <v>0.421875</v>
      </c>
    </row>
    <row r="322" spans="1:68" ht="27" hidden="1" customHeight="1" x14ac:dyDescent="0.25">
      <c r="A322" s="60" t="s">
        <v>509</v>
      </c>
      <c r="B322" s="60" t="s">
        <v>510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69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IFERROR(IF(Y322=0,"",ROUNDUP(Y322/H322,0)*0.01898),"")</f>
        <v/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16.5" hidden="1" customHeight="1" x14ac:dyDescent="0.25">
      <c r="A323" s="60" t="s">
        <v>512</v>
      </c>
      <c r="B323" s="60" t="s">
        <v>513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71</v>
      </c>
      <c r="Q324" s="598"/>
      <c r="R324" s="598"/>
      <c r="S324" s="598"/>
      <c r="T324" s="598"/>
      <c r="U324" s="598"/>
      <c r="V324" s="599"/>
      <c r="W324" s="40" t="s">
        <v>72</v>
      </c>
      <c r="X324" s="41">
        <f>IFERROR(X321/H321,"0")+IFERROR(X322/H322,"0")+IFERROR(X323/H323,"0")</f>
        <v>26.19047619047619</v>
      </c>
      <c r="Y324" s="41">
        <f>IFERROR(Y321/H321,"0")+IFERROR(Y322/H322,"0")+IFERROR(Y323/H323,"0")</f>
        <v>27</v>
      </c>
      <c r="Z324" s="41">
        <f>IFERROR(IF(Z321="",0,Z321),"0")+IFERROR(IF(Z322="",0,Z322),"0")+IFERROR(IF(Z323="",0,Z323),"0")</f>
        <v>0.51246000000000003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71</v>
      </c>
      <c r="Q325" s="598"/>
      <c r="R325" s="598"/>
      <c r="S325" s="598"/>
      <c r="T325" s="598"/>
      <c r="U325" s="598"/>
      <c r="V325" s="599"/>
      <c r="W325" s="40" t="s">
        <v>69</v>
      </c>
      <c r="X325" s="41">
        <f>IFERROR(SUM(X321:X323),"0")</f>
        <v>220</v>
      </c>
      <c r="Y325" s="41">
        <f>IFERROR(SUM(Y321:Y323),"0")</f>
        <v>226.8</v>
      </c>
      <c r="Z325" s="40"/>
      <c r="AA325" s="64"/>
      <c r="AB325" s="64"/>
      <c r="AC325" s="64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515</v>
      </c>
      <c r="B327" s="60" t="s">
        <v>516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7" t="s">
        <v>517</v>
      </c>
      <c r="Q327" s="585"/>
      <c r="R327" s="585"/>
      <c r="S327" s="585"/>
      <c r="T327" s="586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519</v>
      </c>
      <c r="B328" s="60" t="s">
        <v>520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5" t="s">
        <v>521</v>
      </c>
      <c r="Q328" s="585"/>
      <c r="R328" s="585"/>
      <c r="S328" s="585"/>
      <c r="T328" s="586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523</v>
      </c>
      <c r="B329" s="60" t="s">
        <v>524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62" t="s">
        <v>525</v>
      </c>
      <c r="Q329" s="585"/>
      <c r="R329" s="585"/>
      <c r="S329" s="585"/>
      <c r="T329" s="58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526</v>
      </c>
      <c r="B330" s="60" t="s">
        <v>527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529</v>
      </c>
      <c r="B331" s="60" t="s">
        <v>530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69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71</v>
      </c>
      <c r="Q332" s="598"/>
      <c r="R332" s="598"/>
      <c r="S332" s="598"/>
      <c r="T332" s="598"/>
      <c r="U332" s="598"/>
      <c r="V332" s="599"/>
      <c r="W332" s="40" t="s">
        <v>72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71</v>
      </c>
      <c r="Q333" s="598"/>
      <c r="R333" s="598"/>
      <c r="S333" s="598"/>
      <c r="T333" s="598"/>
      <c r="U333" s="598"/>
      <c r="V333" s="599"/>
      <c r="W333" s="40" t="s">
        <v>69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532</v>
      </c>
      <c r="B335" s="60" t="s">
        <v>533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536</v>
      </c>
      <c r="B336" s="60" t="s">
        <v>537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538</v>
      </c>
      <c r="B337" s="60" t="s">
        <v>539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71</v>
      </c>
      <c r="Q338" s="598"/>
      <c r="R338" s="598"/>
      <c r="S338" s="598"/>
      <c r="T338" s="598"/>
      <c r="U338" s="598"/>
      <c r="V338" s="599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71</v>
      </c>
      <c r="Q339" s="598"/>
      <c r="R339" s="598"/>
      <c r="S339" s="598"/>
      <c r="T339" s="598"/>
      <c r="U339" s="598"/>
      <c r="V339" s="599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541</v>
      </c>
      <c r="B342" s="60" t="s">
        <v>542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544</v>
      </c>
      <c r="B343" s="60" t="s">
        <v>545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547</v>
      </c>
      <c r="B344" s="60" t="s">
        <v>548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71</v>
      </c>
      <c r="Q345" s="598"/>
      <c r="R345" s="598"/>
      <c r="S345" s="598"/>
      <c r="T345" s="598"/>
      <c r="U345" s="598"/>
      <c r="V345" s="599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71</v>
      </c>
      <c r="Q346" s="598"/>
      <c r="R346" s="598"/>
      <c r="S346" s="598"/>
      <c r="T346" s="598"/>
      <c r="U346" s="598"/>
      <c r="V346" s="599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hidden="1" customHeight="1" x14ac:dyDescent="0.2">
      <c r="A347" s="624" t="s">
        <v>550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69</v>
      </c>
      <c r="X350" s="56">
        <v>1500</v>
      </c>
      <c r="Y350" s="53">
        <f t="shared" ref="Y350:Y356" si="58">IFERROR(IF(X350="",0,CEILING((X350/$H350),1)*$H350),"")</f>
        <v>1500</v>
      </c>
      <c r="Z350" s="39">
        <f>IFERROR(IF(Y350=0,"",ROUNDUP(Y350/H350,0)*0.02175),"")</f>
        <v>2.1749999999999998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1548</v>
      </c>
      <c r="BN350" s="75">
        <f t="shared" ref="BN350:BN356" si="60">IFERROR(Y350*I350/H350,"0")</f>
        <v>1548</v>
      </c>
      <c r="BO350" s="75">
        <f t="shared" ref="BO350:BO356" si="61">IFERROR(1/J350*(X350/H350),"0")</f>
        <v>2.083333333333333</v>
      </c>
      <c r="BP350" s="75">
        <f t="shared" ref="BP350:BP356" si="62">IFERROR(1/J350*(Y350/H350),"0")</f>
        <v>2.083333333333333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69</v>
      </c>
      <c r="X351" s="56">
        <v>1500</v>
      </c>
      <c r="Y351" s="53">
        <f t="shared" si="58"/>
        <v>1500</v>
      </c>
      <c r="Z351" s="39">
        <f>IFERROR(IF(Y351=0,"",ROUNDUP(Y351/H351,0)*0.02175),"")</f>
        <v>2.1749999999999998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1548</v>
      </c>
      <c r="BN351" s="75">
        <f t="shared" si="60"/>
        <v>1548</v>
      </c>
      <c r="BO351" s="75">
        <f t="shared" si="61"/>
        <v>2.083333333333333</v>
      </c>
      <c r="BP351" s="75">
        <f t="shared" si="62"/>
        <v>2.083333333333333</v>
      </c>
    </row>
    <row r="352" spans="1:68" ht="27" hidden="1" customHeight="1" x14ac:dyDescent="0.25">
      <c r="A352" s="60" t="s">
        <v>558</v>
      </c>
      <c r="B352" s="60" t="s">
        <v>559</v>
      </c>
      <c r="C352" s="34">
        <v>4301011832</v>
      </c>
      <c r="D352" s="587">
        <v>4607091383997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7"/>
      <c r="V352" s="37"/>
      <c r="W352" s="38" t="s">
        <v>69</v>
      </c>
      <c r="X352" s="56">
        <v>0</v>
      </c>
      <c r="Y352" s="53">
        <f t="shared" si="58"/>
        <v>0</v>
      </c>
      <c r="Z352" s="39" t="str">
        <f>IFERROR(IF(Y352=0,"",ROUNDUP(Y352/H352,0)*0.02175),"")</f>
        <v/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0</v>
      </c>
      <c r="BN352" s="75">
        <f t="shared" si="60"/>
        <v>0</v>
      </c>
      <c r="BO352" s="75">
        <f t="shared" si="61"/>
        <v>0</v>
      </c>
      <c r="BP352" s="75">
        <f t="shared" si="62"/>
        <v>0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7">
        <v>4680115884830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7"/>
      <c r="V353" s="37"/>
      <c r="W353" s="38" t="s">
        <v>69</v>
      </c>
      <c r="X353" s="56">
        <v>1000</v>
      </c>
      <c r="Y353" s="53">
        <f t="shared" si="58"/>
        <v>1005</v>
      </c>
      <c r="Z353" s="39">
        <f>IFERROR(IF(Y353=0,"",ROUNDUP(Y353/H353,0)*0.02175),"")</f>
        <v>1.4572499999999999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1032</v>
      </c>
      <c r="BN353" s="75">
        <f t="shared" si="60"/>
        <v>1037.1600000000001</v>
      </c>
      <c r="BO353" s="75">
        <f t="shared" si="61"/>
        <v>1.3888888888888888</v>
      </c>
      <c r="BP353" s="75">
        <f t="shared" si="62"/>
        <v>1.3958333333333333</v>
      </c>
    </row>
    <row r="354" spans="1:68" ht="27" hidden="1" customHeight="1" x14ac:dyDescent="0.25">
      <c r="A354" s="60" t="s">
        <v>564</v>
      </c>
      <c r="B354" s="60" t="s">
        <v>565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567</v>
      </c>
      <c r="B355" s="60" t="s">
        <v>568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hidden="1" customHeight="1" x14ac:dyDescent="0.25">
      <c r="A356" s="60" t="s">
        <v>569</v>
      </c>
      <c r="B356" s="60" t="s">
        <v>570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71</v>
      </c>
      <c r="Q357" s="598"/>
      <c r="R357" s="598"/>
      <c r="S357" s="598"/>
      <c r="T357" s="598"/>
      <c r="U357" s="598"/>
      <c r="V357" s="599"/>
      <c r="W357" s="40" t="s">
        <v>72</v>
      </c>
      <c r="X357" s="41">
        <f>IFERROR(X350/H350,"0")+IFERROR(X351/H351,"0")+IFERROR(X352/H352,"0")+IFERROR(X353/H353,"0")+IFERROR(X354/H354,"0")+IFERROR(X355/H355,"0")+IFERROR(X356/H356,"0")</f>
        <v>266.66666666666669</v>
      </c>
      <c r="Y357" s="41">
        <f>IFERROR(Y350/H350,"0")+IFERROR(Y351/H351,"0")+IFERROR(Y352/H352,"0")+IFERROR(Y353/H353,"0")+IFERROR(Y354/H354,"0")+IFERROR(Y355/H355,"0")+IFERROR(Y356/H356,"0")</f>
        <v>267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5.8072499999999998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71</v>
      </c>
      <c r="Q358" s="598"/>
      <c r="R358" s="598"/>
      <c r="S358" s="598"/>
      <c r="T358" s="598"/>
      <c r="U358" s="598"/>
      <c r="V358" s="599"/>
      <c r="W358" s="40" t="s">
        <v>69</v>
      </c>
      <c r="X358" s="41">
        <f>IFERROR(SUM(X350:X356),"0")</f>
        <v>4000</v>
      </c>
      <c r="Y358" s="41">
        <f>IFERROR(SUM(Y350:Y356),"0")</f>
        <v>4005</v>
      </c>
      <c r="Z358" s="40"/>
      <c r="AA358" s="64"/>
      <c r="AB358" s="64"/>
      <c r="AC358" s="64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69</v>
      </c>
      <c r="X360" s="56">
        <v>2500</v>
      </c>
      <c r="Y360" s="53">
        <f>IFERROR(IF(X360="",0,CEILING((X360/$H360),1)*$H360),"")</f>
        <v>2505</v>
      </c>
      <c r="Z360" s="39">
        <f>IFERROR(IF(Y360=0,"",ROUNDUP(Y360/H360,0)*0.02175),"")</f>
        <v>3.6322499999999995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2580</v>
      </c>
      <c r="BN360" s="75">
        <f>IFERROR(Y360*I360/H360,"0")</f>
        <v>2585.1600000000003</v>
      </c>
      <c r="BO360" s="75">
        <f>IFERROR(1/J360*(X360/H360),"0")</f>
        <v>3.4722222222222219</v>
      </c>
      <c r="BP360" s="75">
        <f>IFERROR(1/J360*(Y360/H360),"0")</f>
        <v>3.4791666666666665</v>
      </c>
    </row>
    <row r="361" spans="1:68" ht="16.5" hidden="1" customHeight="1" x14ac:dyDescent="0.25">
      <c r="A361" s="60" t="s">
        <v>574</v>
      </c>
      <c r="B361" s="60" t="s">
        <v>575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71</v>
      </c>
      <c r="Q362" s="598"/>
      <c r="R362" s="598"/>
      <c r="S362" s="598"/>
      <c r="T362" s="598"/>
      <c r="U362" s="598"/>
      <c r="V362" s="599"/>
      <c r="W362" s="40" t="s">
        <v>72</v>
      </c>
      <c r="X362" s="41">
        <f>IFERROR(X360/H360,"0")+IFERROR(X361/H361,"0")</f>
        <v>166.66666666666666</v>
      </c>
      <c r="Y362" s="41">
        <f>IFERROR(Y360/H360,"0")+IFERROR(Y361/H361,"0")</f>
        <v>167</v>
      </c>
      <c r="Z362" s="41">
        <f>IFERROR(IF(Z360="",0,Z360),"0")+IFERROR(IF(Z361="",0,Z361),"0")</f>
        <v>3.6322499999999995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71</v>
      </c>
      <c r="Q363" s="598"/>
      <c r="R363" s="598"/>
      <c r="S363" s="598"/>
      <c r="T363" s="598"/>
      <c r="U363" s="598"/>
      <c r="V363" s="599"/>
      <c r="W363" s="40" t="s">
        <v>69</v>
      </c>
      <c r="X363" s="41">
        <f>IFERROR(SUM(X360:X361),"0")</f>
        <v>2500</v>
      </c>
      <c r="Y363" s="41">
        <f>IFERROR(SUM(Y360:Y361),"0")</f>
        <v>2505</v>
      </c>
      <c r="Z363" s="40"/>
      <c r="AA363" s="64"/>
      <c r="AB363" s="64"/>
      <c r="AC363" s="64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576</v>
      </c>
      <c r="B365" s="60" t="s">
        <v>577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hidden="1" customHeight="1" x14ac:dyDescent="0.25">
      <c r="A366" s="60" t="s">
        <v>579</v>
      </c>
      <c r="B366" s="60" t="s">
        <v>580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71</v>
      </c>
      <c r="Q367" s="598"/>
      <c r="R367" s="598"/>
      <c r="S367" s="598"/>
      <c r="T367" s="598"/>
      <c r="U367" s="598"/>
      <c r="V367" s="599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71</v>
      </c>
      <c r="Q368" s="598"/>
      <c r="R368" s="598"/>
      <c r="S368" s="598"/>
      <c r="T368" s="598"/>
      <c r="U368" s="598"/>
      <c r="V368" s="599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69</v>
      </c>
      <c r="X370" s="56">
        <v>420</v>
      </c>
      <c r="Y370" s="53">
        <f>IFERROR(IF(X370="",0,CEILING((X370/$H370),1)*$H370),"")</f>
        <v>423</v>
      </c>
      <c r="Z370" s="39">
        <f>IFERROR(IF(Y370=0,"",ROUNDUP(Y370/H370,0)*0.01898),"")</f>
        <v>0.89205999999999996</v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444.22</v>
      </c>
      <c r="BN370" s="75">
        <f>IFERROR(Y370*I370/H370,"0")</f>
        <v>447.39300000000003</v>
      </c>
      <c r="BO370" s="75">
        <f>IFERROR(1/J370*(X370/H370),"0")</f>
        <v>0.72916666666666663</v>
      </c>
      <c r="BP370" s="75">
        <f>IFERROR(1/J370*(Y370/H370),"0")</f>
        <v>0.734375</v>
      </c>
    </row>
    <row r="371" spans="1:68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71</v>
      </c>
      <c r="Q371" s="598"/>
      <c r="R371" s="598"/>
      <c r="S371" s="598"/>
      <c r="T371" s="598"/>
      <c r="U371" s="598"/>
      <c r="V371" s="599"/>
      <c r="W371" s="40" t="s">
        <v>72</v>
      </c>
      <c r="X371" s="41">
        <f>IFERROR(X370/H370,"0")</f>
        <v>46.666666666666664</v>
      </c>
      <c r="Y371" s="41">
        <f>IFERROR(Y370/H370,"0")</f>
        <v>47</v>
      </c>
      <c r="Z371" s="41">
        <f>IFERROR(IF(Z370="",0,Z370),"0")</f>
        <v>0.89205999999999996</v>
      </c>
      <c r="AA371" s="64"/>
      <c r="AB371" s="64"/>
      <c r="AC371" s="64"/>
    </row>
    <row r="372" spans="1:68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71</v>
      </c>
      <c r="Q372" s="598"/>
      <c r="R372" s="598"/>
      <c r="S372" s="598"/>
      <c r="T372" s="598"/>
      <c r="U372" s="598"/>
      <c r="V372" s="599"/>
      <c r="W372" s="40" t="s">
        <v>69</v>
      </c>
      <c r="X372" s="41">
        <f>IFERROR(SUM(X370:X370),"0")</f>
        <v>420</v>
      </c>
      <c r="Y372" s="41">
        <f>IFERROR(SUM(Y370:Y370),"0")</f>
        <v>423</v>
      </c>
      <c r="Z372" s="40"/>
      <c r="AA372" s="64"/>
      <c r="AB372" s="64"/>
      <c r="AC372" s="64"/>
    </row>
    <row r="373" spans="1:68" ht="16.5" hidden="1" customHeight="1" x14ac:dyDescent="0.25">
      <c r="A373" s="64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586</v>
      </c>
      <c r="B375" s="60" t="s">
        <v>587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589</v>
      </c>
      <c r="B376" s="60" t="s">
        <v>590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hidden="1" customHeight="1" x14ac:dyDescent="0.25">
      <c r="A377" s="60" t="s">
        <v>592</v>
      </c>
      <c r="B377" s="60" t="s">
        <v>593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hidden="1" customHeight="1" x14ac:dyDescent="0.25">
      <c r="A378" s="60" t="s">
        <v>594</v>
      </c>
      <c r="B378" s="60" t="s">
        <v>595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71</v>
      </c>
      <c r="Q379" s="598"/>
      <c r="R379" s="598"/>
      <c r="S379" s="598"/>
      <c r="T379" s="598"/>
      <c r="U379" s="598"/>
      <c r="V379" s="599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hidden="1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71</v>
      </c>
      <c r="Q380" s="598"/>
      <c r="R380" s="598"/>
      <c r="S380" s="598"/>
      <c r="T380" s="598"/>
      <c r="U380" s="598"/>
      <c r="V380" s="599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596</v>
      </c>
      <c r="B382" s="60" t="s">
        <v>597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71</v>
      </c>
      <c r="Q383" s="598"/>
      <c r="R383" s="598"/>
      <c r="S383" s="598"/>
      <c r="T383" s="598"/>
      <c r="U383" s="598"/>
      <c r="V383" s="599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71</v>
      </c>
      <c r="Q384" s="598"/>
      <c r="R384" s="598"/>
      <c r="S384" s="598"/>
      <c r="T384" s="598"/>
      <c r="U384" s="598"/>
      <c r="V384" s="599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hidden="1" customHeight="1" x14ac:dyDescent="0.25">
      <c r="A386" s="60" t="s">
        <v>599</v>
      </c>
      <c r="B386" s="60" t="s">
        <v>600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69</v>
      </c>
      <c r="X386" s="56">
        <v>0</v>
      </c>
      <c r="Y386" s="53">
        <f>IFERROR(IF(X386="",0,CEILING((X386/$H386),1)*$H386),"")</f>
        <v>0</v>
      </c>
      <c r="Z386" s="39" t="str">
        <f>IFERROR(IF(Y386=0,"",ROUNDUP(Y386/H386,0)*0.01898),"")</f>
        <v/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0</v>
      </c>
      <c r="BN386" s="75">
        <f>IFERROR(Y386*I386/H386,"0")</f>
        <v>0</v>
      </c>
      <c r="BO386" s="75">
        <f>IFERROR(1/J386*(X386/H386),"0")</f>
        <v>0</v>
      </c>
      <c r="BP386" s="75">
        <f>IFERROR(1/J386*(Y386/H386),"0")</f>
        <v>0</v>
      </c>
    </row>
    <row r="387" spans="1:68" ht="27" hidden="1" customHeight="1" x14ac:dyDescent="0.25">
      <c r="A387" s="60" t="s">
        <v>602</v>
      </c>
      <c r="B387" s="60" t="s">
        <v>603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71</v>
      </c>
      <c r="Q388" s="598"/>
      <c r="R388" s="598"/>
      <c r="S388" s="598"/>
      <c r="T388" s="598"/>
      <c r="U388" s="598"/>
      <c r="V388" s="599"/>
      <c r="W388" s="40" t="s">
        <v>72</v>
      </c>
      <c r="X388" s="41">
        <f>IFERROR(X386/H386,"0")+IFERROR(X387/H387,"0")</f>
        <v>0</v>
      </c>
      <c r="Y388" s="41">
        <f>IFERROR(Y386/H386,"0")+IFERROR(Y387/H387,"0")</f>
        <v>0</v>
      </c>
      <c r="Z388" s="41">
        <f>IFERROR(IF(Z386="",0,Z386),"0")+IFERROR(IF(Z387="",0,Z387),"0")</f>
        <v>0</v>
      </c>
      <c r="AA388" s="64"/>
      <c r="AB388" s="64"/>
      <c r="AC388" s="64"/>
    </row>
    <row r="389" spans="1:68" hidden="1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71</v>
      </c>
      <c r="Q389" s="598"/>
      <c r="R389" s="598"/>
      <c r="S389" s="598"/>
      <c r="T389" s="598"/>
      <c r="U389" s="598"/>
      <c r="V389" s="599"/>
      <c r="W389" s="40" t="s">
        <v>69</v>
      </c>
      <c r="X389" s="41">
        <f>IFERROR(SUM(X386:X387),"0")</f>
        <v>0</v>
      </c>
      <c r="Y389" s="41">
        <f>IFERROR(SUM(Y386:Y387),"0")</f>
        <v>0</v>
      </c>
      <c r="Z389" s="40"/>
      <c r="AA389" s="64"/>
      <c r="AB389" s="64"/>
      <c r="AC389" s="64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604</v>
      </c>
      <c r="B391" s="60" t="s">
        <v>605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71</v>
      </c>
      <c r="Q392" s="598"/>
      <c r="R392" s="598"/>
      <c r="S392" s="598"/>
      <c r="T392" s="598"/>
      <c r="U392" s="598"/>
      <c r="V392" s="599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71</v>
      </c>
      <c r="Q393" s="598"/>
      <c r="R393" s="598"/>
      <c r="S393" s="598"/>
      <c r="T393" s="598"/>
      <c r="U393" s="598"/>
      <c r="V393" s="599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607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hidden="1" customHeight="1" x14ac:dyDescent="0.25">
      <c r="A397" s="60" t="s">
        <v>609</v>
      </c>
      <c r="B397" s="60" t="s">
        <v>610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hidden="1" customHeight="1" x14ac:dyDescent="0.25">
      <c r="A398" s="60" t="s">
        <v>612</v>
      </c>
      <c r="B398" s="60" t="s">
        <v>613</v>
      </c>
      <c r="C398" s="34">
        <v>4301031382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612</v>
      </c>
      <c r="B399" s="60" t="s">
        <v>615</v>
      </c>
      <c r="C399" s="34">
        <v>4301031406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616</v>
      </c>
      <c r="B400" s="60" t="s">
        <v>617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619</v>
      </c>
      <c r="B401" s="60" t="s">
        <v>620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621</v>
      </c>
      <c r="B402" s="60" t="s">
        <v>622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hidden="1" customHeight="1" x14ac:dyDescent="0.25">
      <c r="A403" s="60" t="s">
        <v>623</v>
      </c>
      <c r="B403" s="60" t="s">
        <v>624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hidden="1" customHeight="1" x14ac:dyDescent="0.25">
      <c r="A404" s="60" t="s">
        <v>626</v>
      </c>
      <c r="B404" s="60" t="s">
        <v>627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hidden="1" customHeight="1" x14ac:dyDescent="0.25">
      <c r="A405" s="60" t="s">
        <v>629</v>
      </c>
      <c r="B405" s="60" t="s">
        <v>630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hidden="1" customHeight="1" x14ac:dyDescent="0.25">
      <c r="A406" s="60" t="s">
        <v>632</v>
      </c>
      <c r="B406" s="60" t="s">
        <v>633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hidden="1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71</v>
      </c>
      <c r="Q407" s="598"/>
      <c r="R407" s="598"/>
      <c r="S407" s="598"/>
      <c r="T407" s="598"/>
      <c r="U407" s="598"/>
      <c r="V407" s="599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hidden="1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71</v>
      </c>
      <c r="Q408" s="598"/>
      <c r="R408" s="598"/>
      <c r="S408" s="598"/>
      <c r="T408" s="598"/>
      <c r="U408" s="598"/>
      <c r="V408" s="599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634</v>
      </c>
      <c r="B410" s="60" t="s">
        <v>635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637</v>
      </c>
      <c r="B411" s="60" t="s">
        <v>638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71</v>
      </c>
      <c r="Q412" s="598"/>
      <c r="R412" s="598"/>
      <c r="S412" s="598"/>
      <c r="T412" s="598"/>
      <c r="U412" s="598"/>
      <c r="V412" s="599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71</v>
      </c>
      <c r="Q413" s="598"/>
      <c r="R413" s="598"/>
      <c r="S413" s="598"/>
      <c r="T413" s="598"/>
      <c r="U413" s="598"/>
      <c r="V413" s="599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641</v>
      </c>
      <c r="B416" s="60" t="s">
        <v>642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71</v>
      </c>
      <c r="Q418" s="598"/>
      <c r="R418" s="598"/>
      <c r="S418" s="598"/>
      <c r="T418" s="598"/>
      <c r="U418" s="598"/>
      <c r="V418" s="599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71</v>
      </c>
      <c r="Q419" s="598"/>
      <c r="R419" s="598"/>
      <c r="S419" s="598"/>
      <c r="T419" s="598"/>
      <c r="U419" s="598"/>
      <c r="V419" s="599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hidden="1" customHeight="1" x14ac:dyDescent="0.25">
      <c r="A421" s="60" t="s">
        <v>647</v>
      </c>
      <c r="B421" s="60" t="s">
        <v>648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650</v>
      </c>
      <c r="B422" s="60" t="s">
        <v>651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653</v>
      </c>
      <c r="B423" s="60" t="s">
        <v>654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656</v>
      </c>
      <c r="B424" s="60" t="s">
        <v>657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71</v>
      </c>
      <c r="Q425" s="598"/>
      <c r="R425" s="598"/>
      <c r="S425" s="598"/>
      <c r="T425" s="598"/>
      <c r="U425" s="598"/>
      <c r="V425" s="599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71</v>
      </c>
      <c r="Q426" s="598"/>
      <c r="R426" s="598"/>
      <c r="S426" s="598"/>
      <c r="T426" s="598"/>
      <c r="U426" s="598"/>
      <c r="V426" s="599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hidden="1" customHeight="1" x14ac:dyDescent="0.25">
      <c r="A427" s="64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hidden="1" customHeight="1" x14ac:dyDescent="0.25">
      <c r="A429" s="60" t="s">
        <v>659</v>
      </c>
      <c r="B429" s="60" t="s">
        <v>660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71</v>
      </c>
      <c r="Q430" s="598"/>
      <c r="R430" s="598"/>
      <c r="S430" s="598"/>
      <c r="T430" s="598"/>
      <c r="U430" s="598"/>
      <c r="V430" s="599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71</v>
      </c>
      <c r="Q431" s="598"/>
      <c r="R431" s="598"/>
      <c r="S431" s="598"/>
      <c r="T431" s="598"/>
      <c r="U431" s="598"/>
      <c r="V431" s="599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64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663</v>
      </c>
      <c r="B434" s="60" t="s">
        <v>664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71</v>
      </c>
      <c r="Q435" s="598"/>
      <c r="R435" s="598"/>
      <c r="S435" s="598"/>
      <c r="T435" s="598"/>
      <c r="U435" s="598"/>
      <c r="V435" s="599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71</v>
      </c>
      <c r="Q436" s="598"/>
      <c r="R436" s="598"/>
      <c r="S436" s="598"/>
      <c r="T436" s="598"/>
      <c r="U436" s="598"/>
      <c r="V436" s="599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666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hidden="1" customHeight="1" x14ac:dyDescent="0.25">
      <c r="A440" s="60" t="s">
        <v>667</v>
      </c>
      <c r="B440" s="60" t="s">
        <v>668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69</v>
      </c>
      <c r="X440" s="56">
        <v>0</v>
      </c>
      <c r="Y440" s="53">
        <f t="shared" ref="Y440:Y452" si="69">IFERROR(IF(X440="",0,CEILING((X440/$H440),1)*$H440),"")</f>
        <v>0</v>
      </c>
      <c r="Z440" s="39" t="str">
        <f t="shared" ref="Z440:Z445" si="70">IFERROR(IF(Y440=0,"",ROUNDUP(Y440/H440,0)*0.01196),"")</f>
        <v/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0</v>
      </c>
      <c r="BN440" s="75">
        <f t="shared" ref="BN440:BN452" si="72">IFERROR(Y440*I440/H440,"0")</f>
        <v>0</v>
      </c>
      <c r="BO440" s="75">
        <f t="shared" ref="BO440:BO452" si="73">IFERROR(1/J440*(X440/H440),"0")</f>
        <v>0</v>
      </c>
      <c r="BP440" s="75">
        <f t="shared" ref="BP440:BP452" si="74">IFERROR(1/J440*(Y440/H440),"0")</f>
        <v>0</v>
      </c>
    </row>
    <row r="441" spans="1:68" ht="27" hidden="1" customHeight="1" x14ac:dyDescent="0.25">
      <c r="A441" s="60" t="s">
        <v>670</v>
      </c>
      <c r="B441" s="60" t="s">
        <v>671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hidden="1" customHeight="1" x14ac:dyDescent="0.25">
      <c r="A442" s="60" t="s">
        <v>673</v>
      </c>
      <c r="B442" s="60" t="s">
        <v>674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69</v>
      </c>
      <c r="X442" s="56">
        <v>0</v>
      </c>
      <c r="Y442" s="53">
        <f t="shared" si="69"/>
        <v>0</v>
      </c>
      <c r="Z442" s="39" t="str">
        <f t="shared" si="70"/>
        <v/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0</v>
      </c>
      <c r="BN442" s="75">
        <f t="shared" si="72"/>
        <v>0</v>
      </c>
      <c r="BO442" s="75">
        <f t="shared" si="73"/>
        <v>0</v>
      </c>
      <c r="BP442" s="75">
        <f t="shared" si="74"/>
        <v>0</v>
      </c>
    </row>
    <row r="443" spans="1:68" ht="16.5" hidden="1" customHeight="1" x14ac:dyDescent="0.25">
      <c r="A443" s="60" t="s">
        <v>676</v>
      </c>
      <c r="B443" s="60" t="s">
        <v>677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69</v>
      </c>
      <c r="X444" s="56">
        <v>450</v>
      </c>
      <c r="Y444" s="53">
        <f t="shared" si="69"/>
        <v>454.08000000000004</v>
      </c>
      <c r="Z444" s="39">
        <f t="shared" si="70"/>
        <v>1.0285599999999999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480.68181818181819</v>
      </c>
      <c r="BN444" s="75">
        <f t="shared" si="72"/>
        <v>485.03999999999996</v>
      </c>
      <c r="BO444" s="75">
        <f t="shared" si="73"/>
        <v>0.81949300699300698</v>
      </c>
      <c r="BP444" s="75">
        <f t="shared" si="74"/>
        <v>0.82692307692307698</v>
      </c>
    </row>
    <row r="445" spans="1:68" ht="16.5" hidden="1" customHeight="1" x14ac:dyDescent="0.25">
      <c r="A445" s="60" t="s">
        <v>682</v>
      </c>
      <c r="B445" s="60" t="s">
        <v>683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685</v>
      </c>
      <c r="B446" s="60" t="s">
        <v>686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hidden="1" customHeight="1" x14ac:dyDescent="0.25">
      <c r="A447" s="60" t="s">
        <v>687</v>
      </c>
      <c r="B447" s="60" t="s">
        <v>688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hidden="1" customHeight="1" x14ac:dyDescent="0.25">
      <c r="A448" s="60" t="s">
        <v>687</v>
      </c>
      <c r="B448" s="60" t="s">
        <v>689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690</v>
      </c>
      <c r="B449" s="60" t="s">
        <v>691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692</v>
      </c>
      <c r="B450" s="60" t="s">
        <v>693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hidden="1" customHeight="1" x14ac:dyDescent="0.25">
      <c r="A451" s="60" t="s">
        <v>694</v>
      </c>
      <c r="B451" s="60" t="s">
        <v>695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hidden="1" customHeight="1" x14ac:dyDescent="0.25">
      <c r="A452" s="60" t="s">
        <v>694</v>
      </c>
      <c r="B452" s="60" t="s">
        <v>696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71</v>
      </c>
      <c r="Q453" s="598"/>
      <c r="R453" s="598"/>
      <c r="S453" s="598"/>
      <c r="T453" s="598"/>
      <c r="U453" s="598"/>
      <c r="V453" s="599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85.22727272727272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86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1.0285599999999999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71</v>
      </c>
      <c r="Q454" s="598"/>
      <c r="R454" s="598"/>
      <c r="S454" s="598"/>
      <c r="T454" s="598"/>
      <c r="U454" s="598"/>
      <c r="V454" s="599"/>
      <c r="W454" s="40" t="s">
        <v>69</v>
      </c>
      <c r="X454" s="41">
        <f>IFERROR(SUM(X440:X452),"0")</f>
        <v>450</v>
      </c>
      <c r="Y454" s="41">
        <f>IFERROR(SUM(Y440:Y452),"0")</f>
        <v>454.08000000000004</v>
      </c>
      <c r="Z454" s="40"/>
      <c r="AA454" s="64"/>
      <c r="AB454" s="64"/>
      <c r="AC454" s="64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69</v>
      </c>
      <c r="X456" s="56">
        <v>300</v>
      </c>
      <c r="Y456" s="53">
        <f>IFERROR(IF(X456="",0,CEILING((X456/$H456),1)*$H456),"")</f>
        <v>300.96000000000004</v>
      </c>
      <c r="Z456" s="39">
        <f>IFERROR(IF(Y456=0,"",ROUNDUP(Y456/H456,0)*0.01196),"")</f>
        <v>0.68171999999999999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320.45454545454544</v>
      </c>
      <c r="BN456" s="75">
        <f>IFERROR(Y456*I456/H456,"0")</f>
        <v>321.48</v>
      </c>
      <c r="BO456" s="75">
        <f>IFERROR(1/J456*(X456/H456),"0")</f>
        <v>0.54632867132867136</v>
      </c>
      <c r="BP456" s="75">
        <f>IFERROR(1/J456*(Y456/H456),"0")</f>
        <v>0.54807692307692313</v>
      </c>
    </row>
    <row r="457" spans="1:68" ht="16.5" hidden="1" customHeight="1" x14ac:dyDescent="0.25">
      <c r="A457" s="60" t="s">
        <v>700</v>
      </c>
      <c r="B457" s="60" t="s">
        <v>701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702</v>
      </c>
      <c r="B458" s="60" t="s">
        <v>703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71</v>
      </c>
      <c r="Q459" s="598"/>
      <c r="R459" s="598"/>
      <c r="S459" s="598"/>
      <c r="T459" s="598"/>
      <c r="U459" s="598"/>
      <c r="V459" s="599"/>
      <c r="W459" s="40" t="s">
        <v>72</v>
      </c>
      <c r="X459" s="41">
        <f>IFERROR(X456/H456,"0")+IFERROR(X457/H457,"0")+IFERROR(X458/H458,"0")</f>
        <v>56.818181818181813</v>
      </c>
      <c r="Y459" s="41">
        <f>IFERROR(Y456/H456,"0")+IFERROR(Y457/H457,"0")+IFERROR(Y458/H458,"0")</f>
        <v>57.000000000000007</v>
      </c>
      <c r="Z459" s="41">
        <f>IFERROR(IF(Z456="",0,Z456),"0")+IFERROR(IF(Z457="",0,Z457),"0")+IFERROR(IF(Z458="",0,Z458),"0")</f>
        <v>0.68171999999999999</v>
      </c>
      <c r="AA459" s="64"/>
      <c r="AB459" s="64"/>
      <c r="AC459" s="64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71</v>
      </c>
      <c r="Q460" s="598"/>
      <c r="R460" s="598"/>
      <c r="S460" s="598"/>
      <c r="T460" s="598"/>
      <c r="U460" s="598"/>
      <c r="V460" s="599"/>
      <c r="W460" s="40" t="s">
        <v>69</v>
      </c>
      <c r="X460" s="41">
        <f>IFERROR(SUM(X456:X458),"0")</f>
        <v>300</v>
      </c>
      <c r="Y460" s="41">
        <f>IFERROR(SUM(Y456:Y458),"0")</f>
        <v>300.96000000000004</v>
      </c>
      <c r="Z460" s="40"/>
      <c r="AA460" s="64"/>
      <c r="AB460" s="64"/>
      <c r="AC460" s="64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69</v>
      </c>
      <c r="X462" s="56">
        <v>50</v>
      </c>
      <c r="Y462" s="53">
        <f t="shared" ref="Y462:Y468" si="75">IFERROR(IF(X462="",0,CEILING((X462/$H462),1)*$H462),"")</f>
        <v>52.800000000000004</v>
      </c>
      <c r="Z462" s="39">
        <f>IFERROR(IF(Y462=0,"",ROUNDUP(Y462/H462,0)*0.01196),"")</f>
        <v>0.1196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53.409090909090907</v>
      </c>
      <c r="BN462" s="75">
        <f t="shared" ref="BN462:BN468" si="77">IFERROR(Y462*I462/H462,"0")</f>
        <v>56.400000000000006</v>
      </c>
      <c r="BO462" s="75">
        <f t="shared" ref="BO462:BO468" si="78">IFERROR(1/J462*(X462/H462),"0")</f>
        <v>9.1054778554778545E-2</v>
      </c>
      <c r="BP462" s="75">
        <f t="shared" ref="BP462:BP468" si="79">IFERROR(1/J462*(Y462/H462),"0")</f>
        <v>9.6153846153846159E-2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69</v>
      </c>
      <c r="X463" s="56">
        <v>150</v>
      </c>
      <c r="Y463" s="53">
        <f t="shared" si="75"/>
        <v>153.12</v>
      </c>
      <c r="Z463" s="39">
        <f>IFERROR(IF(Y463=0,"",ROUNDUP(Y463/H463,0)*0.01196),"")</f>
        <v>0.34683999999999998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160.22727272727272</v>
      </c>
      <c r="BN463" s="75">
        <f t="shared" si="77"/>
        <v>163.56</v>
      </c>
      <c r="BO463" s="75">
        <f t="shared" si="78"/>
        <v>0.27316433566433568</v>
      </c>
      <c r="BP463" s="75">
        <f t="shared" si="79"/>
        <v>0.27884615384615385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69</v>
      </c>
      <c r="X464" s="56">
        <v>200</v>
      </c>
      <c r="Y464" s="53">
        <f t="shared" si="75"/>
        <v>200.64000000000001</v>
      </c>
      <c r="Z464" s="39">
        <f>IFERROR(IF(Y464=0,"",ROUNDUP(Y464/H464,0)*0.01196),"")</f>
        <v>0.45448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213.63636363636363</v>
      </c>
      <c r="BN464" s="75">
        <f t="shared" si="77"/>
        <v>214.32</v>
      </c>
      <c r="BO464" s="75">
        <f t="shared" si="78"/>
        <v>0.36421911421911418</v>
      </c>
      <c r="BP464" s="75">
        <f t="shared" si="79"/>
        <v>0.36538461538461542</v>
      </c>
    </row>
    <row r="465" spans="1:68" ht="27" hidden="1" customHeight="1" x14ac:dyDescent="0.25">
      <c r="A465" s="60" t="s">
        <v>713</v>
      </c>
      <c r="B465" s="60" t="s">
        <v>714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713</v>
      </c>
      <c r="B466" s="60" t="s">
        <v>715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71</v>
      </c>
      <c r="Q469" s="598"/>
      <c r="R469" s="598"/>
      <c r="S469" s="598"/>
      <c r="T469" s="598"/>
      <c r="U469" s="598"/>
      <c r="V469" s="599"/>
      <c r="W469" s="40" t="s">
        <v>72</v>
      </c>
      <c r="X469" s="41">
        <f>IFERROR(X462/H462,"0")+IFERROR(X463/H463,"0")+IFERROR(X464/H464,"0")+IFERROR(X465/H465,"0")+IFERROR(X466/H466,"0")+IFERROR(X467/H467,"0")+IFERROR(X468/H468,"0")</f>
        <v>75.757575757575751</v>
      </c>
      <c r="Y469" s="41">
        <f>IFERROR(Y462/H462,"0")+IFERROR(Y463/H463,"0")+IFERROR(Y464/H464,"0")+IFERROR(Y465/H465,"0")+IFERROR(Y466/H466,"0")+IFERROR(Y467/H467,"0")+IFERROR(Y468/H468,"0")</f>
        <v>77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0.92091999999999996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71</v>
      </c>
      <c r="Q470" s="598"/>
      <c r="R470" s="598"/>
      <c r="S470" s="598"/>
      <c r="T470" s="598"/>
      <c r="U470" s="598"/>
      <c r="V470" s="599"/>
      <c r="W470" s="40" t="s">
        <v>69</v>
      </c>
      <c r="X470" s="41">
        <f>IFERROR(SUM(X462:X468),"0")</f>
        <v>400</v>
      </c>
      <c r="Y470" s="41">
        <f>IFERROR(SUM(Y462:Y468),"0")</f>
        <v>406.56000000000006</v>
      </c>
      <c r="Z470" s="40"/>
      <c r="AA470" s="64"/>
      <c r="AB470" s="64"/>
      <c r="AC470" s="64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720</v>
      </c>
      <c r="B472" s="60" t="s">
        <v>721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723</v>
      </c>
      <c r="B473" s="60" t="s">
        <v>724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726</v>
      </c>
      <c r="B474" s="60" t="s">
        <v>727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71</v>
      </c>
      <c r="Q475" s="598"/>
      <c r="R475" s="598"/>
      <c r="S475" s="598"/>
      <c r="T475" s="598"/>
      <c r="U475" s="598"/>
      <c r="V475" s="599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71</v>
      </c>
      <c r="Q476" s="598"/>
      <c r="R476" s="598"/>
      <c r="S476" s="598"/>
      <c r="T476" s="598"/>
      <c r="U476" s="598"/>
      <c r="V476" s="599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729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730</v>
      </c>
      <c r="B480" s="60" t="s">
        <v>731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30" t="s">
        <v>732</v>
      </c>
      <c r="Q480" s="585"/>
      <c r="R480" s="585"/>
      <c r="S480" s="585"/>
      <c r="T480" s="586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734</v>
      </c>
      <c r="B481" s="60" t="s">
        <v>735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5" t="s">
        <v>736</v>
      </c>
      <c r="Q481" s="585"/>
      <c r="R481" s="585"/>
      <c r="S481" s="585"/>
      <c r="T481" s="586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738</v>
      </c>
      <c r="B482" s="60" t="s">
        <v>739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43" t="s">
        <v>740</v>
      </c>
      <c r="Q482" s="585"/>
      <c r="R482" s="585"/>
      <c r="S482" s="585"/>
      <c r="T482" s="586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71</v>
      </c>
      <c r="Q483" s="598"/>
      <c r="R483" s="598"/>
      <c r="S483" s="598"/>
      <c r="T483" s="598"/>
      <c r="U483" s="598"/>
      <c r="V483" s="599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71</v>
      </c>
      <c r="Q484" s="598"/>
      <c r="R484" s="598"/>
      <c r="S484" s="598"/>
      <c r="T484" s="598"/>
      <c r="U484" s="598"/>
      <c r="V484" s="599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742</v>
      </c>
      <c r="B486" s="60" t="s">
        <v>743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67" t="s">
        <v>744</v>
      </c>
      <c r="Q486" s="585"/>
      <c r="R486" s="585"/>
      <c r="S486" s="585"/>
      <c r="T486" s="58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742</v>
      </c>
      <c r="B487" s="60" t="s">
        <v>746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09" t="s">
        <v>747</v>
      </c>
      <c r="Q487" s="585"/>
      <c r="R487" s="585"/>
      <c r="S487" s="585"/>
      <c r="T487" s="586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749</v>
      </c>
      <c r="B488" s="60" t="s">
        <v>750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10" t="s">
        <v>751</v>
      </c>
      <c r="Q488" s="585"/>
      <c r="R488" s="585"/>
      <c r="S488" s="585"/>
      <c r="T488" s="586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752</v>
      </c>
      <c r="B489" s="60" t="s">
        <v>753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48" t="s">
        <v>754</v>
      </c>
      <c r="Q489" s="585"/>
      <c r="R489" s="585"/>
      <c r="S489" s="585"/>
      <c r="T489" s="586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71</v>
      </c>
      <c r="Q490" s="598"/>
      <c r="R490" s="598"/>
      <c r="S490" s="598"/>
      <c r="T490" s="598"/>
      <c r="U490" s="598"/>
      <c r="V490" s="599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71</v>
      </c>
      <c r="Q491" s="598"/>
      <c r="R491" s="598"/>
      <c r="S491" s="598"/>
      <c r="T491" s="598"/>
      <c r="U491" s="598"/>
      <c r="V491" s="599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756</v>
      </c>
      <c r="B493" s="60" t="s">
        <v>757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39" t="s">
        <v>758</v>
      </c>
      <c r="Q493" s="585"/>
      <c r="R493" s="585"/>
      <c r="S493" s="585"/>
      <c r="T493" s="586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760</v>
      </c>
      <c r="B494" s="60" t="s">
        <v>761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3" t="s">
        <v>762</v>
      </c>
      <c r="Q494" s="585"/>
      <c r="R494" s="585"/>
      <c r="S494" s="585"/>
      <c r="T494" s="586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71</v>
      </c>
      <c r="Q495" s="598"/>
      <c r="R495" s="598"/>
      <c r="S495" s="598"/>
      <c r="T495" s="598"/>
      <c r="U495" s="598"/>
      <c r="V495" s="599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71</v>
      </c>
      <c r="Q496" s="598"/>
      <c r="R496" s="598"/>
      <c r="S496" s="598"/>
      <c r="T496" s="598"/>
      <c r="U496" s="598"/>
      <c r="V496" s="599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hidden="1" customHeight="1" x14ac:dyDescent="0.25">
      <c r="A498" s="60" t="s">
        <v>764</v>
      </c>
      <c r="B498" s="60" t="s">
        <v>765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7" t="s">
        <v>766</v>
      </c>
      <c r="Q498" s="585"/>
      <c r="R498" s="585"/>
      <c r="S498" s="585"/>
      <c r="T498" s="586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764</v>
      </c>
      <c r="B499" s="60" t="s">
        <v>768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0" t="s">
        <v>766</v>
      </c>
      <c r="Q499" s="585"/>
      <c r="R499" s="585"/>
      <c r="S499" s="585"/>
      <c r="T499" s="586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71</v>
      </c>
      <c r="Q500" s="598"/>
      <c r="R500" s="598"/>
      <c r="S500" s="598"/>
      <c r="T500" s="598"/>
      <c r="U500" s="598"/>
      <c r="V500" s="599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71</v>
      </c>
      <c r="Q501" s="598"/>
      <c r="R501" s="598"/>
      <c r="S501" s="598"/>
      <c r="T501" s="598"/>
      <c r="U501" s="598"/>
      <c r="V501" s="599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769</v>
      </c>
      <c r="B503" s="60" t="s">
        <v>770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754" t="s">
        <v>771</v>
      </c>
      <c r="Q503" s="585"/>
      <c r="R503" s="585"/>
      <c r="S503" s="585"/>
      <c r="T503" s="58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769</v>
      </c>
      <c r="B504" s="60" t="s">
        <v>773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53" t="s">
        <v>774</v>
      </c>
      <c r="Q504" s="585"/>
      <c r="R504" s="585"/>
      <c r="S504" s="585"/>
      <c r="T504" s="58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775</v>
      </c>
      <c r="B505" s="60" t="s">
        <v>776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0" t="s">
        <v>777</v>
      </c>
      <c r="Q505" s="585"/>
      <c r="R505" s="585"/>
      <c r="S505" s="585"/>
      <c r="T505" s="586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775</v>
      </c>
      <c r="B506" s="60" t="s">
        <v>779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801" t="s">
        <v>780</v>
      </c>
      <c r="Q506" s="585"/>
      <c r="R506" s="585"/>
      <c r="S506" s="585"/>
      <c r="T506" s="586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71</v>
      </c>
      <c r="Q507" s="598"/>
      <c r="R507" s="598"/>
      <c r="S507" s="598"/>
      <c r="T507" s="598"/>
      <c r="U507" s="598"/>
      <c r="V507" s="599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71</v>
      </c>
      <c r="Q508" s="598"/>
      <c r="R508" s="598"/>
      <c r="S508" s="598"/>
      <c r="T508" s="598"/>
      <c r="U508" s="598"/>
      <c r="V508" s="599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782</v>
      </c>
      <c r="B511" s="60" t="s">
        <v>783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52" t="s">
        <v>784</v>
      </c>
      <c r="Q511" s="585"/>
      <c r="R511" s="585"/>
      <c r="S511" s="585"/>
      <c r="T511" s="586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71</v>
      </c>
      <c r="Q512" s="598"/>
      <c r="R512" s="598"/>
      <c r="S512" s="598"/>
      <c r="T512" s="598"/>
      <c r="U512" s="598"/>
      <c r="V512" s="599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71</v>
      </c>
      <c r="Q513" s="598"/>
      <c r="R513" s="598"/>
      <c r="S513" s="598"/>
      <c r="T513" s="598"/>
      <c r="U513" s="598"/>
      <c r="V513" s="599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786</v>
      </c>
      <c r="Q514" s="580"/>
      <c r="R514" s="580"/>
      <c r="S514" s="580"/>
      <c r="T514" s="580"/>
      <c r="U514" s="580"/>
      <c r="V514" s="581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8690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8735.4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787</v>
      </c>
      <c r="Q515" s="580"/>
      <c r="R515" s="580"/>
      <c r="S515" s="580"/>
      <c r="T515" s="580"/>
      <c r="U515" s="580"/>
      <c r="V515" s="581"/>
      <c r="W515" s="40" t="s">
        <v>69</v>
      </c>
      <c r="X515" s="41">
        <f>IFERROR(SUM(BM22:BM511),"0")</f>
        <v>9032.3409956709966</v>
      </c>
      <c r="Y515" s="41">
        <f>IFERROR(SUM(BN22:BN511),"0")</f>
        <v>9080.0249999999978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788</v>
      </c>
      <c r="Q516" s="580"/>
      <c r="R516" s="580"/>
      <c r="S516" s="580"/>
      <c r="T516" s="580"/>
      <c r="U516" s="580"/>
      <c r="V516" s="581"/>
      <c r="W516" s="40" t="s">
        <v>789</v>
      </c>
      <c r="X516" s="42">
        <f>ROUNDUP(SUM(BO22:BO511),0)</f>
        <v>13</v>
      </c>
      <c r="Y516" s="42">
        <f>ROUNDUP(SUM(BP22:BP511),0)</f>
        <v>13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790</v>
      </c>
      <c r="Q517" s="580"/>
      <c r="R517" s="580"/>
      <c r="S517" s="580"/>
      <c r="T517" s="580"/>
      <c r="U517" s="580"/>
      <c r="V517" s="581"/>
      <c r="W517" s="40" t="s">
        <v>69</v>
      </c>
      <c r="X517" s="41">
        <f>GrossWeightTotal+PalletQtyTotal*25</f>
        <v>9357.3409956709966</v>
      </c>
      <c r="Y517" s="41">
        <f>GrossWeightTotalR+PalletQtyTotalR*25</f>
        <v>9405.0249999999978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791</v>
      </c>
      <c r="Q518" s="580"/>
      <c r="R518" s="580"/>
      <c r="S518" s="580"/>
      <c r="T518" s="580"/>
      <c r="U518" s="580"/>
      <c r="V518" s="581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763.67604617604616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769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792</v>
      </c>
      <c r="Q519" s="580"/>
      <c r="R519" s="580"/>
      <c r="S519" s="580"/>
      <c r="T519" s="580"/>
      <c r="U519" s="580"/>
      <c r="V519" s="581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14.253400000000001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6" t="s">
        <v>100</v>
      </c>
      <c r="D521" s="732"/>
      <c r="E521" s="732"/>
      <c r="F521" s="732"/>
      <c r="G521" s="732"/>
      <c r="H521" s="733"/>
      <c r="I521" s="636" t="s">
        <v>258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550</v>
      </c>
      <c r="U521" s="733"/>
      <c r="V521" s="636" t="s">
        <v>607</v>
      </c>
      <c r="W521" s="732"/>
      <c r="X521" s="732"/>
      <c r="Y521" s="733"/>
      <c r="Z521" s="80" t="s">
        <v>666</v>
      </c>
      <c r="AA521" s="636" t="s">
        <v>729</v>
      </c>
      <c r="AB521" s="733"/>
      <c r="AC521" s="9"/>
      <c r="AF521" s="1"/>
    </row>
    <row r="522" spans="1:32" ht="14.25" customHeight="1" thickTop="1" x14ac:dyDescent="0.2">
      <c r="A522" s="865" t="s">
        <v>795</v>
      </c>
      <c r="B522" s="636" t="s">
        <v>62</v>
      </c>
      <c r="C522" s="636" t="s">
        <v>101</v>
      </c>
      <c r="D522" s="636" t="s">
        <v>116</v>
      </c>
      <c r="E522" s="636" t="s">
        <v>176</v>
      </c>
      <c r="F522" s="636" t="s">
        <v>199</v>
      </c>
      <c r="G522" s="636" t="s">
        <v>234</v>
      </c>
      <c r="H522" s="636" t="s">
        <v>100</v>
      </c>
      <c r="I522" s="636" t="s">
        <v>259</v>
      </c>
      <c r="J522" s="636" t="s">
        <v>299</v>
      </c>
      <c r="K522" s="636" t="s">
        <v>360</v>
      </c>
      <c r="L522" s="636" t="s">
        <v>403</v>
      </c>
      <c r="M522" s="636" t="s">
        <v>419</v>
      </c>
      <c r="N522" s="1"/>
      <c r="O522" s="636" t="s">
        <v>432</v>
      </c>
      <c r="P522" s="636" t="s">
        <v>442</v>
      </c>
      <c r="Q522" s="636" t="s">
        <v>449</v>
      </c>
      <c r="R522" s="636" t="s">
        <v>454</v>
      </c>
      <c r="S522" s="636" t="s">
        <v>540</v>
      </c>
      <c r="T522" s="636" t="s">
        <v>551</v>
      </c>
      <c r="U522" s="636" t="s">
        <v>585</v>
      </c>
      <c r="V522" s="636" t="s">
        <v>608</v>
      </c>
      <c r="W522" s="636" t="s">
        <v>640</v>
      </c>
      <c r="X522" s="636" t="s">
        <v>658</v>
      </c>
      <c r="Y522" s="636" t="s">
        <v>662</v>
      </c>
      <c r="Z522" s="636" t="s">
        <v>666</v>
      </c>
      <c r="AA522" s="636" t="s">
        <v>729</v>
      </c>
      <c r="AB522" s="636" t="s">
        <v>781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0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414.00000000000006</v>
      </c>
      <c r="E524" s="50">
        <f>IFERROR(Y89*1,"0")+IFERROR(Y90*1,"0")+IFERROR(Y91*1,"0")+IFERROR(Y95*1,"0")+IFERROR(Y96*1,"0")+IFERROR(Y97*1,"0")+IFERROR(Y98*1,"0")+IFERROR(Y99*1,"0")+IFERROR(Y100*1,"0")</f>
        <v>0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226.8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6933</v>
      </c>
      <c r="U524" s="50">
        <f>IFERROR(Y375*1,"0")+IFERROR(Y376*1,"0")+IFERROR(Y377*1,"0")+IFERROR(Y378*1,"0")+IFERROR(Y382*1,"0")+IFERROR(Y386*1,"0")+IFERROR(Y387*1,"0")+IFERROR(Y391*1,"0")</f>
        <v>0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1161.6000000000001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500,00"/>
        <filter val="100,00"/>
        <filter val="11,90"/>
        <filter val="13"/>
        <filter val="150,00"/>
        <filter val="166,67"/>
        <filter val="18,52"/>
        <filter val="2 500,00"/>
        <filter val="200,00"/>
        <filter val="220,00"/>
        <filter val="26,19"/>
        <filter val="266,67"/>
        <filter val="300,00"/>
        <filter val="4 000,00"/>
        <filter val="400,00"/>
        <filter val="420,00"/>
        <filter val="450,00"/>
        <filter val="46,67"/>
        <filter val="50,00"/>
        <filter val="56,82"/>
        <filter val="75,76"/>
        <filter val="763,68"/>
        <filter val="8 690,00"/>
        <filter val="85,23"/>
        <filter val="9 032,34"/>
        <filter val="9 357,34"/>
        <filter val="9,26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2025-06-13T09:57:45Z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