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Мелитополь\"/>
    </mc:Choice>
  </mc:AlternateContent>
  <xr:revisionPtr revIDLastSave="0" documentId="13_ncr:1_{921441F2-98D1-4E67-9EA5-52134D0AC4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4" i="1" l="1"/>
  <c r="AO14" i="1" s="1"/>
  <c r="AI14" i="1"/>
  <c r="AL14" i="1" l="1"/>
  <c r="AI71" i="1"/>
  <c r="AI68" i="1"/>
  <c r="AI65" i="1"/>
  <c r="AI63" i="1"/>
  <c r="AI54" i="1"/>
  <c r="AI37" i="1"/>
  <c r="AK29" i="1"/>
  <c r="AK73" i="1"/>
  <c r="AO73" i="1" s="1"/>
  <c r="AI73" i="1"/>
  <c r="S73" i="1"/>
  <c r="Q73" i="1"/>
  <c r="W73" i="1" s="1"/>
  <c r="L73" i="1"/>
  <c r="Q72" i="1"/>
  <c r="W72" i="1" s="1"/>
  <c r="L72" i="1"/>
  <c r="AK71" i="1"/>
  <c r="S71" i="1" s="1"/>
  <c r="Q71" i="1"/>
  <c r="W71" i="1" s="1"/>
  <c r="L71" i="1"/>
  <c r="Q70" i="1"/>
  <c r="R70" i="1" s="1"/>
  <c r="L70" i="1"/>
  <c r="Q69" i="1"/>
  <c r="L69" i="1"/>
  <c r="AK68" i="1"/>
  <c r="AO68" i="1" s="1"/>
  <c r="Q68" i="1"/>
  <c r="W68" i="1" s="1"/>
  <c r="L68" i="1"/>
  <c r="Q67" i="1"/>
  <c r="L67" i="1"/>
  <c r="Q66" i="1"/>
  <c r="W66" i="1" s="1"/>
  <c r="L66" i="1"/>
  <c r="AK65" i="1"/>
  <c r="AO65" i="1" s="1"/>
  <c r="Q65" i="1"/>
  <c r="W65" i="1" s="1"/>
  <c r="L65" i="1"/>
  <c r="Q64" i="1"/>
  <c r="R64" i="1" s="1"/>
  <c r="L64" i="1"/>
  <c r="AK63" i="1"/>
  <c r="AO63" i="1" s="1"/>
  <c r="Q63" i="1"/>
  <c r="W63" i="1" s="1"/>
  <c r="L63" i="1"/>
  <c r="Q62" i="1"/>
  <c r="L62" i="1"/>
  <c r="Q61" i="1"/>
  <c r="W61" i="1" s="1"/>
  <c r="L61" i="1"/>
  <c r="Q60" i="1"/>
  <c r="W60" i="1" s="1"/>
  <c r="L60" i="1"/>
  <c r="Q59" i="1"/>
  <c r="L59" i="1"/>
  <c r="Q58" i="1"/>
  <c r="L58" i="1"/>
  <c r="Q57" i="1"/>
  <c r="L57" i="1"/>
  <c r="Q56" i="1"/>
  <c r="L56" i="1"/>
  <c r="AK55" i="1"/>
  <c r="AO55" i="1" s="1"/>
  <c r="AI55" i="1"/>
  <c r="S55" i="1"/>
  <c r="Q55" i="1"/>
  <c r="W55" i="1" s="1"/>
  <c r="L55" i="1"/>
  <c r="AK54" i="1"/>
  <c r="AL54" i="1" s="1"/>
  <c r="Q54" i="1"/>
  <c r="W54" i="1" s="1"/>
  <c r="L54" i="1"/>
  <c r="AK53" i="1"/>
  <c r="AO53" i="1" s="1"/>
  <c r="AI53" i="1"/>
  <c r="S53" i="1"/>
  <c r="Q53" i="1"/>
  <c r="W53" i="1" s="1"/>
  <c r="L53" i="1"/>
  <c r="Q52" i="1"/>
  <c r="W52" i="1" s="1"/>
  <c r="L52" i="1"/>
  <c r="Q51" i="1"/>
  <c r="L51" i="1"/>
  <c r="Q50" i="1"/>
  <c r="W50" i="1" s="1"/>
  <c r="L50" i="1"/>
  <c r="Q49" i="1"/>
  <c r="R49" i="1" s="1"/>
  <c r="L49" i="1"/>
  <c r="Q48" i="1"/>
  <c r="R48" i="1" s="1"/>
  <c r="L48" i="1"/>
  <c r="Q47" i="1"/>
  <c r="L47" i="1"/>
  <c r="Q46" i="1"/>
  <c r="R46" i="1" s="1"/>
  <c r="L46" i="1"/>
  <c r="Q45" i="1"/>
  <c r="L45" i="1"/>
  <c r="Q44" i="1"/>
  <c r="W44" i="1" s="1"/>
  <c r="L44" i="1"/>
  <c r="Q43" i="1"/>
  <c r="W43" i="1" s="1"/>
  <c r="L43" i="1"/>
  <c r="Q42" i="1"/>
  <c r="L42" i="1"/>
  <c r="Q41" i="1"/>
  <c r="W41" i="1" s="1"/>
  <c r="L41" i="1"/>
  <c r="AK40" i="1"/>
  <c r="AO40" i="1" s="1"/>
  <c r="AI40" i="1"/>
  <c r="S40" i="1"/>
  <c r="Q40" i="1"/>
  <c r="W40" i="1" s="1"/>
  <c r="L40" i="1"/>
  <c r="Q39" i="1"/>
  <c r="W39" i="1" s="1"/>
  <c r="L39" i="1"/>
  <c r="Q38" i="1"/>
  <c r="W38" i="1" s="1"/>
  <c r="L38" i="1"/>
  <c r="Q37" i="1"/>
  <c r="W37" i="1" s="1"/>
  <c r="L37" i="1"/>
  <c r="Q36" i="1"/>
  <c r="L36" i="1"/>
  <c r="Q35" i="1"/>
  <c r="V35" i="1" s="1"/>
  <c r="L35" i="1"/>
  <c r="Q34" i="1"/>
  <c r="V34" i="1" s="1"/>
  <c r="L34" i="1"/>
  <c r="Q33" i="1"/>
  <c r="L33" i="1"/>
  <c r="Q32" i="1"/>
  <c r="L32" i="1"/>
  <c r="Q31" i="1"/>
  <c r="L31" i="1"/>
  <c r="Q30" i="1"/>
  <c r="L30" i="1"/>
  <c r="Q29" i="1"/>
  <c r="W29" i="1" s="1"/>
  <c r="L29" i="1"/>
  <c r="Q28" i="1"/>
  <c r="V28" i="1" s="1"/>
  <c r="L28" i="1"/>
  <c r="F27" i="1"/>
  <c r="E27" i="1"/>
  <c r="Q27" i="1" s="1"/>
  <c r="Q26" i="1"/>
  <c r="L26" i="1"/>
  <c r="Q25" i="1"/>
  <c r="L25" i="1"/>
  <c r="Q24" i="1"/>
  <c r="W24" i="1" s="1"/>
  <c r="L24" i="1"/>
  <c r="Q23" i="1"/>
  <c r="V23" i="1" s="1"/>
  <c r="L23" i="1"/>
  <c r="Q22" i="1"/>
  <c r="R22" i="1" s="1"/>
  <c r="L22" i="1"/>
  <c r="Q21" i="1"/>
  <c r="W21" i="1" s="1"/>
  <c r="L21" i="1"/>
  <c r="Q20" i="1"/>
  <c r="W20" i="1" s="1"/>
  <c r="L20" i="1"/>
  <c r="Q19" i="1"/>
  <c r="W19" i="1" s="1"/>
  <c r="L19" i="1"/>
  <c r="Q18" i="1"/>
  <c r="W18" i="1" s="1"/>
  <c r="L18" i="1"/>
  <c r="Q17" i="1"/>
  <c r="W17" i="1" s="1"/>
  <c r="L17" i="1"/>
  <c r="Q16" i="1"/>
  <c r="L16" i="1"/>
  <c r="Q15" i="1"/>
  <c r="W15" i="1" s="1"/>
  <c r="L15" i="1"/>
  <c r="Q14" i="1"/>
  <c r="W14" i="1" s="1"/>
  <c r="L14" i="1"/>
  <c r="Q13" i="1"/>
  <c r="L13" i="1"/>
  <c r="Q12" i="1"/>
  <c r="W12" i="1" s="1"/>
  <c r="L12" i="1"/>
  <c r="Q11" i="1"/>
  <c r="W11" i="1" s="1"/>
  <c r="L11" i="1"/>
  <c r="Q10" i="1"/>
  <c r="W10" i="1" s="1"/>
  <c r="L10" i="1"/>
  <c r="Q9" i="1"/>
  <c r="L9" i="1"/>
  <c r="Q8" i="1"/>
  <c r="W8" i="1" s="1"/>
  <c r="L8" i="1"/>
  <c r="Q7" i="1"/>
  <c r="W7" i="1" s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27" i="1" l="1"/>
  <c r="W42" i="1"/>
  <c r="R42" i="1"/>
  <c r="W47" i="1"/>
  <c r="R47" i="1"/>
  <c r="W69" i="1"/>
  <c r="R69" i="1"/>
  <c r="W6" i="1"/>
  <c r="R6" i="1"/>
  <c r="W9" i="1"/>
  <c r="R9" i="1"/>
  <c r="W13" i="1"/>
  <c r="R13" i="1"/>
  <c r="W26" i="1"/>
  <c r="R26" i="1"/>
  <c r="W31" i="1"/>
  <c r="R31" i="1"/>
  <c r="W32" i="1"/>
  <c r="R32" i="1"/>
  <c r="W56" i="1"/>
  <c r="R56" i="1"/>
  <c r="W57" i="1"/>
  <c r="R57" i="1"/>
  <c r="W59" i="1"/>
  <c r="R59" i="1"/>
  <c r="R20" i="1"/>
  <c r="AI69" i="1"/>
  <c r="V14" i="1"/>
  <c r="AK24" i="1"/>
  <c r="S24" i="1" s="1"/>
  <c r="V24" i="1" s="1"/>
  <c r="S63" i="1"/>
  <c r="V63" i="1" s="1"/>
  <c r="S65" i="1"/>
  <c r="V65" i="1" s="1"/>
  <c r="S68" i="1"/>
  <c r="V68" i="1" s="1"/>
  <c r="W36" i="1"/>
  <c r="AI41" i="1"/>
  <c r="AK41" i="1"/>
  <c r="AL41" i="1" s="1"/>
  <c r="W45" i="1"/>
  <c r="W46" i="1"/>
  <c r="W48" i="1"/>
  <c r="AI17" i="1"/>
  <c r="AK17" i="1"/>
  <c r="AL17" i="1" s="1"/>
  <c r="W16" i="1"/>
  <c r="R16" i="1"/>
  <c r="W22" i="1"/>
  <c r="W25" i="1"/>
  <c r="AI29" i="1"/>
  <c r="W30" i="1"/>
  <c r="W33" i="1"/>
  <c r="W49" i="1"/>
  <c r="W51" i="1"/>
  <c r="W58" i="1"/>
  <c r="W62" i="1"/>
  <c r="W64" i="1"/>
  <c r="W67" i="1"/>
  <c r="F5" i="1"/>
  <c r="W70" i="1"/>
  <c r="AO71" i="1"/>
  <c r="AL71" i="1"/>
  <c r="W27" i="1"/>
  <c r="AK37" i="1"/>
  <c r="AL37" i="1" s="1"/>
  <c r="R44" i="1"/>
  <c r="AL53" i="1"/>
  <c r="AO29" i="1"/>
  <c r="S29" i="1"/>
  <c r="V29" i="1" s="1"/>
  <c r="AL29" i="1"/>
  <c r="V18" i="1"/>
  <c r="V60" i="1"/>
  <c r="AL63" i="1"/>
  <c r="V66" i="1"/>
  <c r="V7" i="1"/>
  <c r="V15" i="1"/>
  <c r="V21" i="1"/>
  <c r="W34" i="1"/>
  <c r="AL40" i="1"/>
  <c r="V43" i="1"/>
  <c r="S54" i="1"/>
  <c r="V54" i="1" s="1"/>
  <c r="AO54" i="1"/>
  <c r="AL55" i="1"/>
  <c r="V61" i="1"/>
  <c r="AL65" i="1"/>
  <c r="AL68" i="1"/>
  <c r="AL73" i="1"/>
  <c r="W23" i="1"/>
  <c r="L27" i="1"/>
  <c r="W28" i="1"/>
  <c r="V53" i="1"/>
  <c r="V55" i="1"/>
  <c r="V71" i="1"/>
  <c r="V73" i="1"/>
  <c r="E5" i="1"/>
  <c r="Q5" i="1"/>
  <c r="W35" i="1"/>
  <c r="V40" i="1"/>
  <c r="AO41" i="1" l="1"/>
  <c r="AL24" i="1"/>
  <c r="AO24" i="1"/>
  <c r="AK69" i="1"/>
  <c r="AL69" i="1" s="1"/>
  <c r="AO37" i="1"/>
  <c r="S37" i="1"/>
  <c r="V37" i="1" s="1"/>
  <c r="AK26" i="1"/>
  <c r="AI26" i="1"/>
  <c r="AI47" i="1"/>
  <c r="AK47" i="1"/>
  <c r="AI59" i="1"/>
  <c r="AK59" i="1"/>
  <c r="AK20" i="1"/>
  <c r="AI20" i="1"/>
  <c r="AI24" i="1"/>
  <c r="AI57" i="1"/>
  <c r="AK57" i="1"/>
  <c r="AI39" i="1"/>
  <c r="AK39" i="1"/>
  <c r="AO69" i="1"/>
  <c r="AI42" i="1"/>
  <c r="AK42" i="1"/>
  <c r="AI56" i="1"/>
  <c r="AK56" i="1"/>
  <c r="AK50" i="1"/>
  <c r="AI50" i="1"/>
  <c r="AI38" i="1"/>
  <c r="AK38" i="1"/>
  <c r="AK27" i="1"/>
  <c r="AI27" i="1"/>
  <c r="AI12" i="1"/>
  <c r="AK12" i="1"/>
  <c r="AI8" i="1"/>
  <c r="AK8" i="1"/>
  <c r="AK13" i="1"/>
  <c r="AI13" i="1"/>
  <c r="AK70" i="1"/>
  <c r="AI70" i="1"/>
  <c r="AI33" i="1"/>
  <c r="AK33" i="1"/>
  <c r="AK30" i="1"/>
  <c r="AI30" i="1"/>
  <c r="AK22" i="1"/>
  <c r="AI22" i="1"/>
  <c r="AK16" i="1"/>
  <c r="AI16" i="1"/>
  <c r="AO17" i="1"/>
  <c r="S17" i="1"/>
  <c r="V17" i="1" s="1"/>
  <c r="AK11" i="1"/>
  <c r="AI11" i="1"/>
  <c r="AI48" i="1"/>
  <c r="AK48" i="1"/>
  <c r="AI46" i="1"/>
  <c r="AK46" i="1"/>
  <c r="AK45" i="1"/>
  <c r="AI45" i="1"/>
  <c r="AK36" i="1"/>
  <c r="AI36" i="1"/>
  <c r="S41" i="1"/>
  <c r="V41" i="1" s="1"/>
  <c r="R5" i="1"/>
  <c r="AI72" i="1"/>
  <c r="AK72" i="1"/>
  <c r="AK52" i="1"/>
  <c r="AI52" i="1"/>
  <c r="AK44" i="1"/>
  <c r="AI44" i="1"/>
  <c r="AI32" i="1"/>
  <c r="AK32" i="1"/>
  <c r="AK19" i="1"/>
  <c r="AI19" i="1"/>
  <c r="AI10" i="1"/>
  <c r="AK10" i="1"/>
  <c r="AI31" i="1"/>
  <c r="AK31" i="1"/>
  <c r="AK9" i="1"/>
  <c r="AI9" i="1"/>
  <c r="AK67" i="1"/>
  <c r="AI67" i="1"/>
  <c r="AI64" i="1"/>
  <c r="AK64" i="1"/>
  <c r="AK62" i="1"/>
  <c r="AI62" i="1"/>
  <c r="AK58" i="1"/>
  <c r="AI58" i="1"/>
  <c r="AK51" i="1"/>
  <c r="AI51" i="1"/>
  <c r="AK49" i="1"/>
  <c r="AI49" i="1"/>
  <c r="AK25" i="1"/>
  <c r="AI25" i="1"/>
  <c r="AK6" i="1"/>
  <c r="AI6" i="1"/>
  <c r="L5" i="1"/>
  <c r="S69" i="1" l="1"/>
  <c r="V69" i="1" s="1"/>
  <c r="AI5" i="1"/>
  <c r="S26" i="1"/>
  <c r="V26" i="1" s="1"/>
  <c r="AO26" i="1"/>
  <c r="AL26" i="1"/>
  <c r="S42" i="1"/>
  <c r="V42" i="1" s="1"/>
  <c r="AO42" i="1"/>
  <c r="AL42" i="1"/>
  <c r="AL39" i="1"/>
  <c r="AO39" i="1"/>
  <c r="S39" i="1"/>
  <c r="V39" i="1" s="1"/>
  <c r="AO57" i="1"/>
  <c r="S57" i="1"/>
  <c r="V57" i="1" s="1"/>
  <c r="AL57" i="1"/>
  <c r="S20" i="1"/>
  <c r="V20" i="1" s="1"/>
  <c r="AO20" i="1"/>
  <c r="AL20" i="1"/>
  <c r="AO59" i="1"/>
  <c r="S59" i="1"/>
  <c r="V59" i="1" s="1"/>
  <c r="AL59" i="1"/>
  <c r="AO47" i="1"/>
  <c r="S47" i="1"/>
  <c r="V47" i="1" s="1"/>
  <c r="AL47" i="1"/>
  <c r="AL64" i="1"/>
  <c r="AO64" i="1"/>
  <c r="S64" i="1"/>
  <c r="V64" i="1" s="1"/>
  <c r="AL31" i="1"/>
  <c r="AO31" i="1"/>
  <c r="S31" i="1"/>
  <c r="V31" i="1" s="1"/>
  <c r="AL10" i="1"/>
  <c r="S10" i="1"/>
  <c r="V10" i="1" s="1"/>
  <c r="AO10" i="1"/>
  <c r="AO32" i="1"/>
  <c r="S32" i="1"/>
  <c r="V32" i="1" s="1"/>
  <c r="AL32" i="1"/>
  <c r="AL72" i="1"/>
  <c r="S72" i="1"/>
  <c r="V72" i="1" s="1"/>
  <c r="AO72" i="1"/>
  <c r="AL46" i="1"/>
  <c r="S46" i="1"/>
  <c r="V46" i="1" s="1"/>
  <c r="AO46" i="1"/>
  <c r="AL48" i="1"/>
  <c r="S48" i="1"/>
  <c r="V48" i="1" s="1"/>
  <c r="AO48" i="1"/>
  <c r="AL33" i="1"/>
  <c r="S33" i="1"/>
  <c r="V33" i="1" s="1"/>
  <c r="AO33" i="1"/>
  <c r="AL8" i="1"/>
  <c r="S8" i="1"/>
  <c r="V8" i="1" s="1"/>
  <c r="AO8" i="1"/>
  <c r="AL12" i="1"/>
  <c r="S12" i="1"/>
  <c r="V12" i="1" s="1"/>
  <c r="AO12" i="1"/>
  <c r="AO38" i="1"/>
  <c r="AL38" i="1"/>
  <c r="S38" i="1"/>
  <c r="V38" i="1" s="1"/>
  <c r="AL56" i="1"/>
  <c r="S56" i="1"/>
  <c r="V56" i="1" s="1"/>
  <c r="AO56" i="1"/>
  <c r="S6" i="1"/>
  <c r="AO6" i="1"/>
  <c r="AK5" i="1"/>
  <c r="AL6" i="1"/>
  <c r="AL25" i="1"/>
  <c r="S25" i="1"/>
  <c r="V25" i="1" s="1"/>
  <c r="AO25" i="1"/>
  <c r="AO49" i="1"/>
  <c r="S49" i="1"/>
  <c r="V49" i="1" s="1"/>
  <c r="AL49" i="1"/>
  <c r="AO51" i="1"/>
  <c r="S51" i="1"/>
  <c r="V51" i="1" s="1"/>
  <c r="AL51" i="1"/>
  <c r="AL58" i="1"/>
  <c r="AO58" i="1"/>
  <c r="S58" i="1"/>
  <c r="V58" i="1" s="1"/>
  <c r="S62" i="1"/>
  <c r="V62" i="1" s="1"/>
  <c r="AL62" i="1"/>
  <c r="AO62" i="1"/>
  <c r="AL67" i="1"/>
  <c r="AO67" i="1"/>
  <c r="S67" i="1"/>
  <c r="V67" i="1" s="1"/>
  <c r="AO9" i="1"/>
  <c r="S9" i="1"/>
  <c r="V9" i="1" s="1"/>
  <c r="AL9" i="1"/>
  <c r="AL19" i="1"/>
  <c r="S19" i="1"/>
  <c r="V19" i="1" s="1"/>
  <c r="AO19" i="1"/>
  <c r="S44" i="1"/>
  <c r="V44" i="1" s="1"/>
  <c r="AL44" i="1"/>
  <c r="AO44" i="1"/>
  <c r="AL52" i="1"/>
  <c r="AO52" i="1"/>
  <c r="S52" i="1"/>
  <c r="V52" i="1" s="1"/>
  <c r="AO36" i="1"/>
  <c r="S36" i="1"/>
  <c r="V36" i="1" s="1"/>
  <c r="AL36" i="1"/>
  <c r="AO45" i="1"/>
  <c r="S45" i="1"/>
  <c r="V45" i="1" s="1"/>
  <c r="AL45" i="1"/>
  <c r="AO11" i="1"/>
  <c r="AL11" i="1"/>
  <c r="S11" i="1"/>
  <c r="V11" i="1" s="1"/>
  <c r="AL16" i="1"/>
  <c r="S16" i="1"/>
  <c r="V16" i="1" s="1"/>
  <c r="AO16" i="1"/>
  <c r="AL22" i="1"/>
  <c r="S22" i="1"/>
  <c r="V22" i="1" s="1"/>
  <c r="AO22" i="1"/>
  <c r="AO30" i="1"/>
  <c r="S30" i="1"/>
  <c r="V30" i="1" s="1"/>
  <c r="AL30" i="1"/>
  <c r="S70" i="1"/>
  <c r="V70" i="1" s="1"/>
  <c r="AL70" i="1"/>
  <c r="AO70" i="1"/>
  <c r="AO13" i="1"/>
  <c r="S13" i="1"/>
  <c r="V13" i="1" s="1"/>
  <c r="AL13" i="1"/>
  <c r="AL27" i="1"/>
  <c r="S27" i="1"/>
  <c r="V27" i="1" s="1"/>
  <c r="AO27" i="1"/>
  <c r="AL50" i="1"/>
  <c r="AO50" i="1"/>
  <c r="S50" i="1"/>
  <c r="V50" i="1" s="1"/>
  <c r="AL5" i="1" l="1"/>
  <c r="AO5" i="1"/>
  <c r="V6" i="1"/>
  <c r="S5" i="1"/>
</calcChain>
</file>

<file path=xl/sharedStrings.xml><?xml version="1.0" encoding="utf-8"?>
<sst xmlns="http://schemas.openxmlformats.org/spreadsheetml/2006/main" count="298" uniqueCount="136">
  <si>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</si>
  <si>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</si>
  <si>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</si>
  <si>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</si>
  <si>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</si>
  <si>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</si>
  <si>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</si>
  <si>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</si>
  <si>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</si>
  <si>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</si>
  <si>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</si>
  <si>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</si>
  <si>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</si>
  <si>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</si>
  <si>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</si>
  <si>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</si>
  <si>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</si>
  <si>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</si>
  <si>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</si>
  <si>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</si>
  <si>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</si>
  <si>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</si>
  <si>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</si>
  <si>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</si>
  <si>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</si>
  <si>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</si>
  <si>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</si>
  <si>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</si>
  <si>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</si>
  <si>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</si>
  <si>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</si>
  <si>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08,09,(1)</t>
  </si>
  <si>
    <t>08,09,(2)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</si>
  <si>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</si>
  <si>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</si>
  <si>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</si>
  <si>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</si>
  <si>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</si>
  <si>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</si>
  <si>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</si>
  <si>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</si>
  <si>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</si>
  <si>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</si>
  <si>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</si>
  <si>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</si>
  <si>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</si>
  <si>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</si>
  <si>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</si>
  <si>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</si>
  <si>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</si>
  <si>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</si>
  <si>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</si>
  <si>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</si>
  <si>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</si>
  <si>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</si>
  <si>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</si>
  <si>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</si>
  <si>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</si>
  <si>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</si>
  <si>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</si>
  <si>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</si>
  <si>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</si>
  <si>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</si>
  <si>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</si>
  <si>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22,08,25 филиал обнулил / с 18,07,25 заказываем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</si>
  <si>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</si>
  <si>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</si>
  <si>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</si>
  <si>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</si>
  <si>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</si>
  <si>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</si>
  <si>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</si>
  <si>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</si>
  <si>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</si>
  <si>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</si>
  <si>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</si>
  <si>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</si>
  <si>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</si>
  <si>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</si>
  <si>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</si>
  <si>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</si>
  <si>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</si>
  <si>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</si>
  <si>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</si>
  <si>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</si>
  <si>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29,08,25 филиал обнулил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</si>
  <si>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</si>
  <si>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</si>
  <si>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</si>
  <si>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</si>
  <si>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</si>
  <si>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</si>
  <si>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</si>
  <si>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</si>
  <si>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</si>
  <si>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</si>
  <si>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</si>
  <si>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</si>
  <si>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</si>
  <si>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</si>
  <si>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</si>
  <si>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</si>
  <si>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</si>
  <si>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</si>
  <si>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</si>
  <si>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</si>
  <si>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</si>
  <si>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</si>
  <si>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</si>
  <si>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</si>
  <si>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</si>
  <si>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</si>
  <si>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</si>
  <si>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</si>
  <si>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</si>
  <si>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</si>
  <si>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</si>
  <si>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</si>
  <si>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</si>
  <si>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</si>
  <si>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</si>
  <si>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</si>
  <si>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</si>
  <si>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</si>
  <si>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</si>
  <si>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</si>
  <si>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</si>
  <si>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</si>
  <si>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</si>
  <si>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</si>
  <si>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</si>
  <si>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нужно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</si>
  <si>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</si>
  <si>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</si>
  <si>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есть ли потребность??? мин. заказ 420 шт.</t>
    </r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</si>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</sst>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6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7" width="6" customWidth="1"/>
    <col min="18" max="20" width="7" customWidth="1"/>
    <col min="21" max="21" width="15" customWidth="1"/>
    <col min="22" max="23" width="5" customWidth="1"/>
    <col min="24" max="33" width="6" customWidth="1"/>
    <col min="34" max="34" width="24.1406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9">
        <v>2.2999999999999998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 t="s">
        <v>33</v>
      </c>
      <c r="R4" s="1"/>
      <c r="S4" s="1"/>
      <c r="T4" s="1"/>
      <c r="U4" s="1"/>
      <c r="V4" s="1"/>
      <c r="W4" s="1"/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 t="s">
        <v>43</v>
      </c>
      <c r="AH4" s="1"/>
      <c r="AI4" s="1"/>
      <c r="AJ4" s="8"/>
      <c r="AK4" s="10" t="s">
        <v>135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16648.400000000001</v>
      </c>
      <c r="F5" s="4">
        <f>SUM(F6:F499)</f>
        <v>17686.400000000001</v>
      </c>
      <c r="G5" s="8"/>
      <c r="H5" s="1"/>
      <c r="I5" s="1"/>
      <c r="J5" s="1"/>
      <c r="K5" s="4">
        <f t="shared" ref="K5:T5" si="0">SUM(K6:K499)</f>
        <v>16810.2</v>
      </c>
      <c r="L5" s="4">
        <f t="shared" si="0"/>
        <v>-161.79999999999998</v>
      </c>
      <c r="M5" s="4">
        <f t="shared" si="0"/>
        <v>0</v>
      </c>
      <c r="N5" s="4">
        <f t="shared" si="0"/>
        <v>0</v>
      </c>
      <c r="O5" s="4">
        <f t="shared" si="0"/>
        <v>26594.799999999999</v>
      </c>
      <c r="P5" s="4">
        <f t="shared" si="0"/>
        <v>3720</v>
      </c>
      <c r="Q5" s="4">
        <f t="shared" si="0"/>
        <v>3329.6799999999994</v>
      </c>
      <c r="R5" s="4">
        <f t="shared" si="0"/>
        <v>13547.204</v>
      </c>
      <c r="S5" s="4">
        <f t="shared" si="0"/>
        <v>13519</v>
      </c>
      <c r="T5" s="4">
        <f t="shared" si="0"/>
        <v>0</v>
      </c>
      <c r="U5" s="1"/>
      <c r="V5" s="1"/>
      <c r="W5" s="1"/>
      <c r="X5" s="4">
        <f t="shared" ref="X5:AG5" si="1">SUM(X6:X499)</f>
        <v>3755.68</v>
      </c>
      <c r="Y5" s="4">
        <f t="shared" si="1"/>
        <v>3465.0600000000004</v>
      </c>
      <c r="Z5" s="4">
        <f t="shared" si="1"/>
        <v>3446.3999999999996</v>
      </c>
      <c r="AA5" s="4">
        <f t="shared" si="1"/>
        <v>2947.8399999999997</v>
      </c>
      <c r="AB5" s="4">
        <f t="shared" si="1"/>
        <v>2472.2999999999997</v>
      </c>
      <c r="AC5" s="4">
        <f t="shared" si="1"/>
        <v>3111.1200000000003</v>
      </c>
      <c r="AD5" s="4">
        <f t="shared" si="1"/>
        <v>2820.1628000000001</v>
      </c>
      <c r="AE5" s="4">
        <f t="shared" si="1"/>
        <v>3163.7187999999996</v>
      </c>
      <c r="AF5" s="4">
        <f t="shared" si="1"/>
        <v>2929.8233999999998</v>
      </c>
      <c r="AG5" s="4">
        <f t="shared" si="1"/>
        <v>2633.4543999999996</v>
      </c>
      <c r="AH5" s="1"/>
      <c r="AI5" s="4">
        <f>SUM(AI6:AI499)</f>
        <v>6174.445999999999</v>
      </c>
      <c r="AJ5" s="8"/>
      <c r="AK5" s="12">
        <f>SUM(AK6:AK499)</f>
        <v>1470</v>
      </c>
      <c r="AL5" s="4">
        <f>SUM(AL6:AL499)</f>
        <v>6197.2</v>
      </c>
      <c r="AM5" s="1"/>
      <c r="AN5" s="1"/>
      <c r="AO5" s="12">
        <f>SUM(AO6:AO499)</f>
        <v>17.255555555555553</v>
      </c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44</v>
      </c>
      <c r="B6" s="1" t="s">
        <v>45</v>
      </c>
      <c r="C6" s="1">
        <v>549</v>
      </c>
      <c r="D6" s="1">
        <v>4</v>
      </c>
      <c r="E6" s="1">
        <v>184</v>
      </c>
      <c r="F6" s="1">
        <v>367</v>
      </c>
      <c r="G6" s="8">
        <v>0.22</v>
      </c>
      <c r="H6" s="1">
        <v>180</v>
      </c>
      <c r="I6" s="1" t="s">
        <v>46</v>
      </c>
      <c r="J6" s="1"/>
      <c r="K6" s="1">
        <v>186</v>
      </c>
      <c r="L6" s="1">
        <f t="shared" ref="L6:L37" si="2">E6-K6</f>
        <v>-2</v>
      </c>
      <c r="M6" s="1"/>
      <c r="N6" s="1"/>
      <c r="O6" s="1">
        <v>0</v>
      </c>
      <c r="P6" s="1"/>
      <c r="Q6" s="1">
        <f t="shared" ref="Q6:Q37" si="3">E6/5</f>
        <v>36.799999999999997</v>
      </c>
      <c r="R6" s="30">
        <f>14*Q6-P6-O6-F6+$S$1*Q6</f>
        <v>232.83999999999992</v>
      </c>
      <c r="S6" s="5">
        <f>AJ6*AK6</f>
        <v>168</v>
      </c>
      <c r="T6" s="5"/>
      <c r="U6" s="1"/>
      <c r="V6" s="1">
        <f t="shared" ref="V6:V37" si="4">(F6+O6+P6+S6)/Q6</f>
        <v>14.538043478260871</v>
      </c>
      <c r="W6" s="1">
        <f t="shared" ref="W6:W37" si="5">(F6+O6+P6)/Q6</f>
        <v>9.9728260869565233</v>
      </c>
      <c r="X6" s="1">
        <v>24.4</v>
      </c>
      <c r="Y6" s="1">
        <v>43.6</v>
      </c>
      <c r="Z6" s="1">
        <v>38.6</v>
      </c>
      <c r="AA6" s="1">
        <v>75.2</v>
      </c>
      <c r="AB6" s="1">
        <v>46.2</v>
      </c>
      <c r="AC6" s="1">
        <v>46</v>
      </c>
      <c r="AD6" s="1">
        <v>37.4</v>
      </c>
      <c r="AE6" s="1">
        <v>24.2</v>
      </c>
      <c r="AF6" s="1">
        <v>35.799999999999997</v>
      </c>
      <c r="AG6" s="1">
        <v>35</v>
      </c>
      <c r="AH6" s="1"/>
      <c r="AI6" s="1">
        <f>G6*R6</f>
        <v>51.224799999999981</v>
      </c>
      <c r="AJ6" s="8">
        <v>12</v>
      </c>
      <c r="AK6" s="10">
        <f>MROUND(R6, AJ6*AM6)/AJ6</f>
        <v>14</v>
      </c>
      <c r="AL6" s="1">
        <f>AK6*AJ6*G6</f>
        <v>36.96</v>
      </c>
      <c r="AM6" s="1">
        <v>14</v>
      </c>
      <c r="AN6" s="1">
        <v>70</v>
      </c>
      <c r="AO6" s="10">
        <f>AK6/AN6</f>
        <v>0.2</v>
      </c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46</v>
      </c>
      <c r="J7" s="19"/>
      <c r="K7" s="19"/>
      <c r="L7" s="19">
        <f t="shared" si="2"/>
        <v>0</v>
      </c>
      <c r="M7" s="19"/>
      <c r="N7" s="19"/>
      <c r="O7" s="19"/>
      <c r="P7" s="19"/>
      <c r="Q7" s="19">
        <f t="shared" si="3"/>
        <v>0</v>
      </c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1</v>
      </c>
      <c r="Z7" s="19">
        <v>2</v>
      </c>
      <c r="AA7" s="19">
        <v>1</v>
      </c>
      <c r="AB7" s="19">
        <v>1</v>
      </c>
      <c r="AC7" s="19">
        <v>2</v>
      </c>
      <c r="AD7" s="19">
        <v>3</v>
      </c>
      <c r="AE7" s="19">
        <v>1</v>
      </c>
      <c r="AF7" s="19">
        <v>1</v>
      </c>
      <c r="AG7" s="19">
        <v>2</v>
      </c>
      <c r="AH7" s="19" t="s">
        <v>49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45</v>
      </c>
      <c r="C8" s="1">
        <v>-1</v>
      </c>
      <c r="D8" s="1">
        <v>506</v>
      </c>
      <c r="E8" s="1">
        <v>231</v>
      </c>
      <c r="F8" s="1">
        <v>274</v>
      </c>
      <c r="G8" s="8">
        <v>0.3</v>
      </c>
      <c r="H8" s="1">
        <v>180</v>
      </c>
      <c r="I8" s="1" t="s">
        <v>46</v>
      </c>
      <c r="J8" s="1"/>
      <c r="K8" s="1">
        <v>245</v>
      </c>
      <c r="L8" s="1">
        <f t="shared" si="2"/>
        <v>-14</v>
      </c>
      <c r="M8" s="1"/>
      <c r="N8" s="1"/>
      <c r="O8" s="1">
        <v>672</v>
      </c>
      <c r="P8" s="1"/>
      <c r="Q8" s="1">
        <f t="shared" si="3"/>
        <v>46.2</v>
      </c>
      <c r="R8" s="5"/>
      <c r="S8" s="5">
        <f t="shared" ref="S8:S13" si="6">AJ8*AK8</f>
        <v>0</v>
      </c>
      <c r="T8" s="5"/>
      <c r="U8" s="1"/>
      <c r="V8" s="1">
        <f t="shared" si="4"/>
        <v>20.476190476190474</v>
      </c>
      <c r="W8" s="1">
        <f t="shared" si="5"/>
        <v>20.476190476190474</v>
      </c>
      <c r="X8" s="1">
        <v>72.599999999999994</v>
      </c>
      <c r="Y8" s="1">
        <v>62</v>
      </c>
      <c r="Z8" s="1">
        <v>0</v>
      </c>
      <c r="AA8" s="1">
        <v>0</v>
      </c>
      <c r="AB8" s="1">
        <v>0</v>
      </c>
      <c r="AC8" s="1">
        <v>0</v>
      </c>
      <c r="AD8" s="1">
        <v>54.4</v>
      </c>
      <c r="AE8" s="1">
        <v>57.6</v>
      </c>
      <c r="AF8" s="1">
        <v>42.8</v>
      </c>
      <c r="AG8" s="1">
        <v>53</v>
      </c>
      <c r="AH8" s="1"/>
      <c r="AI8" s="1">
        <f t="shared" ref="AI8:AI14" si="7">G8*R8</f>
        <v>0</v>
      </c>
      <c r="AJ8" s="8">
        <v>12</v>
      </c>
      <c r="AK8" s="10">
        <f t="shared" ref="AK8:AK14" si="8">MROUND(R8, AJ8*AM8)/AJ8</f>
        <v>0</v>
      </c>
      <c r="AL8" s="1">
        <f t="shared" ref="AL8:AL14" si="9">AK8*AJ8*G8</f>
        <v>0</v>
      </c>
      <c r="AM8" s="1">
        <v>14</v>
      </c>
      <c r="AN8" s="1">
        <v>70</v>
      </c>
      <c r="AO8" s="10">
        <f t="shared" ref="AO8:AO14" si="10">AK8/AN8</f>
        <v>0</v>
      </c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45</v>
      </c>
      <c r="C9" s="1"/>
      <c r="D9" s="1">
        <v>672</v>
      </c>
      <c r="E9" s="1">
        <v>205</v>
      </c>
      <c r="F9" s="1">
        <v>467</v>
      </c>
      <c r="G9" s="8">
        <v>0.28000000000000003</v>
      </c>
      <c r="H9" s="1">
        <v>180</v>
      </c>
      <c r="I9" s="1" t="s">
        <v>46</v>
      </c>
      <c r="J9" s="1"/>
      <c r="K9" s="1">
        <v>205</v>
      </c>
      <c r="L9" s="1">
        <f t="shared" si="2"/>
        <v>0</v>
      </c>
      <c r="M9" s="1"/>
      <c r="N9" s="1"/>
      <c r="O9" s="1">
        <v>0</v>
      </c>
      <c r="P9" s="1"/>
      <c r="Q9" s="1">
        <f t="shared" si="3"/>
        <v>41</v>
      </c>
      <c r="R9" s="30">
        <f>14*Q9-P9-O9-F9+$S$1*Q9</f>
        <v>201.3</v>
      </c>
      <c r="S9" s="5">
        <f t="shared" si="6"/>
        <v>168</v>
      </c>
      <c r="T9" s="5"/>
      <c r="U9" s="1"/>
      <c r="V9" s="1">
        <f t="shared" si="4"/>
        <v>15.487804878048781</v>
      </c>
      <c r="W9" s="1">
        <f t="shared" si="5"/>
        <v>11.390243902439025</v>
      </c>
      <c r="X9" s="1">
        <v>0</v>
      </c>
      <c r="Y9" s="1">
        <v>67.2</v>
      </c>
      <c r="Z9" s="1">
        <v>0</v>
      </c>
      <c r="AA9" s="1">
        <v>0</v>
      </c>
      <c r="AB9" s="1">
        <v>0</v>
      </c>
      <c r="AC9" s="1">
        <v>0</v>
      </c>
      <c r="AD9" s="1">
        <v>21.2</v>
      </c>
      <c r="AE9" s="1">
        <v>62</v>
      </c>
      <c r="AF9" s="1">
        <v>64.400000000000006</v>
      </c>
      <c r="AG9" s="1">
        <v>54</v>
      </c>
      <c r="AH9" s="1"/>
      <c r="AI9" s="1">
        <f t="shared" si="7"/>
        <v>56.364000000000011</v>
      </c>
      <c r="AJ9" s="8">
        <v>6</v>
      </c>
      <c r="AK9" s="10">
        <f t="shared" si="8"/>
        <v>28</v>
      </c>
      <c r="AL9" s="1">
        <f t="shared" si="9"/>
        <v>47.040000000000006</v>
      </c>
      <c r="AM9" s="1">
        <v>14</v>
      </c>
      <c r="AN9" s="1">
        <v>140</v>
      </c>
      <c r="AO9" s="10">
        <f t="shared" si="10"/>
        <v>0.2</v>
      </c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45</v>
      </c>
      <c r="C10" s="1"/>
      <c r="D10" s="1">
        <v>336</v>
      </c>
      <c r="E10" s="1">
        <v>238</v>
      </c>
      <c r="F10" s="1">
        <v>98</v>
      </c>
      <c r="G10" s="8">
        <v>0.24</v>
      </c>
      <c r="H10" s="1">
        <v>180</v>
      </c>
      <c r="I10" s="1" t="s">
        <v>46</v>
      </c>
      <c r="J10" s="1"/>
      <c r="K10" s="1">
        <v>238</v>
      </c>
      <c r="L10" s="1">
        <f t="shared" si="2"/>
        <v>0</v>
      </c>
      <c r="M10" s="1"/>
      <c r="N10" s="1"/>
      <c r="O10" s="1">
        <v>840</v>
      </c>
      <c r="P10" s="1"/>
      <c r="Q10" s="1">
        <f t="shared" si="3"/>
        <v>47.6</v>
      </c>
      <c r="R10" s="5"/>
      <c r="S10" s="5">
        <f t="shared" si="6"/>
        <v>0</v>
      </c>
      <c r="T10" s="5"/>
      <c r="U10" s="1"/>
      <c r="V10" s="1">
        <f t="shared" si="4"/>
        <v>19.705882352941178</v>
      </c>
      <c r="W10" s="1">
        <f t="shared" si="5"/>
        <v>19.705882352941178</v>
      </c>
      <c r="X10" s="1">
        <v>67.2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53</v>
      </c>
      <c r="AI10" s="1">
        <f t="shared" si="7"/>
        <v>0</v>
      </c>
      <c r="AJ10" s="8">
        <v>12</v>
      </c>
      <c r="AK10" s="10">
        <f t="shared" si="8"/>
        <v>0</v>
      </c>
      <c r="AL10" s="1">
        <f t="shared" si="9"/>
        <v>0</v>
      </c>
      <c r="AM10" s="1">
        <v>14</v>
      </c>
      <c r="AN10" s="1">
        <v>70</v>
      </c>
      <c r="AO10" s="10">
        <f t="shared" si="10"/>
        <v>0</v>
      </c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45</v>
      </c>
      <c r="C11" s="1">
        <v>1228</v>
      </c>
      <c r="D11" s="1">
        <v>504</v>
      </c>
      <c r="E11" s="1">
        <v>613</v>
      </c>
      <c r="F11" s="1">
        <v>1119</v>
      </c>
      <c r="G11" s="8">
        <v>0.24</v>
      </c>
      <c r="H11" s="1">
        <v>180</v>
      </c>
      <c r="I11" s="1" t="s">
        <v>46</v>
      </c>
      <c r="J11" s="1"/>
      <c r="K11" s="1">
        <v>613</v>
      </c>
      <c r="L11" s="1">
        <f t="shared" si="2"/>
        <v>0</v>
      </c>
      <c r="M11" s="1"/>
      <c r="N11" s="1"/>
      <c r="O11" s="1">
        <v>840</v>
      </c>
      <c r="P11" s="1"/>
      <c r="Q11" s="1">
        <f t="shared" si="3"/>
        <v>122.6</v>
      </c>
      <c r="R11" s="5"/>
      <c r="S11" s="5">
        <f t="shared" si="6"/>
        <v>0</v>
      </c>
      <c r="T11" s="5"/>
      <c r="U11" s="1"/>
      <c r="V11" s="1">
        <f t="shared" si="4"/>
        <v>15.978792822185971</v>
      </c>
      <c r="W11" s="1">
        <f t="shared" si="5"/>
        <v>15.978792822185971</v>
      </c>
      <c r="X11" s="1">
        <v>148.4</v>
      </c>
      <c r="Y11" s="1">
        <v>177.4</v>
      </c>
      <c r="Z11" s="1">
        <v>199.4</v>
      </c>
      <c r="AA11" s="1">
        <v>136</v>
      </c>
      <c r="AB11" s="1">
        <v>79.400000000000006</v>
      </c>
      <c r="AC11" s="1">
        <v>153.6</v>
      </c>
      <c r="AD11" s="1">
        <v>74.2</v>
      </c>
      <c r="AE11" s="1">
        <v>109.4</v>
      </c>
      <c r="AF11" s="1">
        <v>64</v>
      </c>
      <c r="AG11" s="1">
        <v>75.599999999999994</v>
      </c>
      <c r="AH11" s="1"/>
      <c r="AI11" s="1">
        <f t="shared" si="7"/>
        <v>0</v>
      </c>
      <c r="AJ11" s="8">
        <v>12</v>
      </c>
      <c r="AK11" s="10">
        <f t="shared" si="8"/>
        <v>0</v>
      </c>
      <c r="AL11" s="1">
        <f t="shared" si="9"/>
        <v>0</v>
      </c>
      <c r="AM11" s="1">
        <v>14</v>
      </c>
      <c r="AN11" s="1">
        <v>70</v>
      </c>
      <c r="AO11" s="10">
        <f t="shared" si="10"/>
        <v>0</v>
      </c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45</v>
      </c>
      <c r="C12" s="1">
        <v>-6</v>
      </c>
      <c r="D12" s="1">
        <v>506</v>
      </c>
      <c r="E12" s="1">
        <v>128</v>
      </c>
      <c r="F12" s="1">
        <v>372</v>
      </c>
      <c r="G12" s="8">
        <v>0.24</v>
      </c>
      <c r="H12" s="1">
        <v>180</v>
      </c>
      <c r="I12" s="1" t="s">
        <v>46</v>
      </c>
      <c r="J12" s="1"/>
      <c r="K12" s="1">
        <v>128</v>
      </c>
      <c r="L12" s="1">
        <f t="shared" si="2"/>
        <v>0</v>
      </c>
      <c r="M12" s="1"/>
      <c r="N12" s="1"/>
      <c r="O12" s="1">
        <v>0</v>
      </c>
      <c r="P12" s="1"/>
      <c r="Q12" s="1">
        <f t="shared" si="3"/>
        <v>25.6</v>
      </c>
      <c r="R12" s="5"/>
      <c r="S12" s="5">
        <f t="shared" si="6"/>
        <v>0</v>
      </c>
      <c r="T12" s="5"/>
      <c r="U12" s="1"/>
      <c r="V12" s="1">
        <f t="shared" si="4"/>
        <v>14.53125</v>
      </c>
      <c r="W12" s="1">
        <f t="shared" si="5"/>
        <v>14.53125</v>
      </c>
      <c r="X12" s="1">
        <v>16.600000000000001</v>
      </c>
      <c r="Y12" s="1">
        <v>51.4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12</v>
      </c>
      <c r="AF12" s="1">
        <v>43.2</v>
      </c>
      <c r="AG12" s="1">
        <v>0</v>
      </c>
      <c r="AH12" s="1"/>
      <c r="AI12" s="1">
        <f t="shared" si="7"/>
        <v>0</v>
      </c>
      <c r="AJ12" s="8">
        <v>12</v>
      </c>
      <c r="AK12" s="10">
        <f t="shared" si="8"/>
        <v>0</v>
      </c>
      <c r="AL12" s="1">
        <f t="shared" si="9"/>
        <v>0</v>
      </c>
      <c r="AM12" s="1">
        <v>14</v>
      </c>
      <c r="AN12" s="1">
        <v>70</v>
      </c>
      <c r="AO12" s="10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45</v>
      </c>
      <c r="C13" s="1">
        <v>1777</v>
      </c>
      <c r="D13" s="1">
        <v>506</v>
      </c>
      <c r="E13" s="1">
        <v>873</v>
      </c>
      <c r="F13" s="1">
        <v>1410</v>
      </c>
      <c r="G13" s="8">
        <v>0.24</v>
      </c>
      <c r="H13" s="1">
        <v>180</v>
      </c>
      <c r="I13" s="1" t="s">
        <v>46</v>
      </c>
      <c r="J13" s="1"/>
      <c r="K13" s="1">
        <v>873</v>
      </c>
      <c r="L13" s="1">
        <f t="shared" si="2"/>
        <v>0</v>
      </c>
      <c r="M13" s="1"/>
      <c r="N13" s="1"/>
      <c r="O13" s="1">
        <v>336</v>
      </c>
      <c r="P13" s="1"/>
      <c r="Q13" s="1">
        <f t="shared" si="3"/>
        <v>174.6</v>
      </c>
      <c r="R13" s="30">
        <f>14*Q13-P13-O13-F13+$S$1*Q13</f>
        <v>1099.98</v>
      </c>
      <c r="S13" s="5">
        <f t="shared" si="6"/>
        <v>1176</v>
      </c>
      <c r="T13" s="5"/>
      <c r="U13" s="1"/>
      <c r="V13" s="1">
        <f t="shared" si="4"/>
        <v>16.735395189003437</v>
      </c>
      <c r="W13" s="1">
        <f t="shared" si="5"/>
        <v>10</v>
      </c>
      <c r="X13" s="1">
        <v>151.4</v>
      </c>
      <c r="Y13" s="1">
        <v>218</v>
      </c>
      <c r="Z13" s="1">
        <v>262.60000000000002</v>
      </c>
      <c r="AA13" s="1">
        <v>168.2</v>
      </c>
      <c r="AB13" s="1">
        <v>231.6</v>
      </c>
      <c r="AC13" s="1">
        <v>232</v>
      </c>
      <c r="AD13" s="1">
        <v>139.80000000000001</v>
      </c>
      <c r="AE13" s="1">
        <v>140.4</v>
      </c>
      <c r="AF13" s="1">
        <v>103</v>
      </c>
      <c r="AG13" s="1">
        <v>73.8</v>
      </c>
      <c r="AH13" s="1"/>
      <c r="AI13" s="1">
        <f t="shared" si="7"/>
        <v>263.99520000000001</v>
      </c>
      <c r="AJ13" s="8">
        <v>12</v>
      </c>
      <c r="AK13" s="10">
        <f t="shared" si="8"/>
        <v>98</v>
      </c>
      <c r="AL13" s="1">
        <f t="shared" si="9"/>
        <v>282.24</v>
      </c>
      <c r="AM13" s="1">
        <v>14</v>
      </c>
      <c r="AN13" s="1">
        <v>70</v>
      </c>
      <c r="AO13" s="10">
        <f t="shared" si="10"/>
        <v>1.4</v>
      </c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57</v>
      </c>
      <c r="B14" s="15" t="s">
        <v>45</v>
      </c>
      <c r="C14" s="15">
        <v>-6</v>
      </c>
      <c r="D14" s="15">
        <v>336</v>
      </c>
      <c r="E14" s="24">
        <v>87</v>
      </c>
      <c r="F14" s="24">
        <v>243</v>
      </c>
      <c r="G14" s="8">
        <v>0.48</v>
      </c>
      <c r="H14" s="1">
        <v>180</v>
      </c>
      <c r="I14" s="1" t="s">
        <v>46</v>
      </c>
      <c r="J14" s="15" t="s">
        <v>59</v>
      </c>
      <c r="K14" s="15">
        <v>83</v>
      </c>
      <c r="L14" s="15">
        <f t="shared" si="2"/>
        <v>4</v>
      </c>
      <c r="M14" s="15"/>
      <c r="N14" s="15"/>
      <c r="O14" s="15"/>
      <c r="P14" s="15"/>
      <c r="Q14" s="15">
        <f t="shared" si="3"/>
        <v>17.399999999999999</v>
      </c>
      <c r="R14" s="17"/>
      <c r="S14" s="17"/>
      <c r="T14" s="17"/>
      <c r="U14" s="15"/>
      <c r="V14" s="15">
        <f t="shared" si="4"/>
        <v>13.965517241379311</v>
      </c>
      <c r="W14" s="15">
        <f t="shared" si="5"/>
        <v>13.965517241379311</v>
      </c>
      <c r="X14" s="15">
        <v>13.4</v>
      </c>
      <c r="Y14" s="15">
        <v>32.6</v>
      </c>
      <c r="Z14" s="15">
        <v>0</v>
      </c>
      <c r="AA14" s="15">
        <v>0</v>
      </c>
      <c r="AB14" s="15">
        <v>0</v>
      </c>
      <c r="AC14" s="15">
        <v>0</v>
      </c>
      <c r="AD14" s="1">
        <v>7.8</v>
      </c>
      <c r="AE14" s="1">
        <v>40.4</v>
      </c>
      <c r="AF14" s="1">
        <v>23</v>
      </c>
      <c r="AG14" s="1">
        <v>23.2</v>
      </c>
      <c r="AH14" s="1"/>
      <c r="AI14" s="1">
        <f t="shared" si="7"/>
        <v>0</v>
      </c>
      <c r="AJ14" s="8">
        <v>8</v>
      </c>
      <c r="AK14" s="10">
        <f t="shared" si="8"/>
        <v>0</v>
      </c>
      <c r="AL14" s="1">
        <f t="shared" si="9"/>
        <v>0</v>
      </c>
      <c r="AM14" s="1">
        <v>14</v>
      </c>
      <c r="AN14" s="1">
        <v>70</v>
      </c>
      <c r="AO14" s="10">
        <f t="shared" si="10"/>
        <v>0</v>
      </c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60</v>
      </c>
      <c r="B15" s="19" t="s">
        <v>45</v>
      </c>
      <c r="C15" s="19"/>
      <c r="D15" s="19"/>
      <c r="E15" s="19"/>
      <c r="F15" s="19"/>
      <c r="G15" s="20">
        <v>0</v>
      </c>
      <c r="H15" s="19">
        <v>180</v>
      </c>
      <c r="I15" s="19" t="s">
        <v>46</v>
      </c>
      <c r="J15" s="19"/>
      <c r="K15" s="19"/>
      <c r="L15" s="19">
        <f t="shared" si="2"/>
        <v>0</v>
      </c>
      <c r="M15" s="19"/>
      <c r="N15" s="19"/>
      <c r="O15" s="19"/>
      <c r="P15" s="19"/>
      <c r="Q15" s="19">
        <f t="shared" si="3"/>
        <v>0</v>
      </c>
      <c r="R15" s="21"/>
      <c r="S15" s="21"/>
      <c r="T15" s="21"/>
      <c r="U15" s="19"/>
      <c r="V15" s="19" t="e">
        <f t="shared" si="4"/>
        <v>#DIV/0!</v>
      </c>
      <c r="W15" s="19" t="e">
        <f t="shared" si="5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61</v>
      </c>
      <c r="AI15" s="19"/>
      <c r="AJ15" s="20">
        <v>24</v>
      </c>
      <c r="AK15" s="22"/>
      <c r="AL15" s="19"/>
      <c r="AM15" s="19">
        <v>14</v>
      </c>
      <c r="AN15" s="19">
        <v>126</v>
      </c>
      <c r="AO15" s="22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45</v>
      </c>
      <c r="C16" s="1">
        <v>-3</v>
      </c>
      <c r="D16" s="1">
        <v>140</v>
      </c>
      <c r="E16" s="1">
        <v>142</v>
      </c>
      <c r="F16" s="1">
        <v>-3</v>
      </c>
      <c r="G16" s="8">
        <v>0.36</v>
      </c>
      <c r="H16" s="1">
        <v>180</v>
      </c>
      <c r="I16" s="1" t="s">
        <v>46</v>
      </c>
      <c r="J16" s="1"/>
      <c r="K16" s="1">
        <v>198</v>
      </c>
      <c r="L16" s="1">
        <f t="shared" si="2"/>
        <v>-56</v>
      </c>
      <c r="M16" s="1"/>
      <c r="N16" s="1"/>
      <c r="O16" s="1">
        <v>0</v>
      </c>
      <c r="P16" s="1"/>
      <c r="Q16" s="1">
        <f t="shared" si="3"/>
        <v>28.4</v>
      </c>
      <c r="R16" s="5">
        <f t="shared" ref="R16" si="11">14*Q16-P16-O16-F16</f>
        <v>400.59999999999997</v>
      </c>
      <c r="S16" s="5">
        <f>AJ16*AK16</f>
        <v>420</v>
      </c>
      <c r="T16" s="5"/>
      <c r="U16" s="1"/>
      <c r="V16" s="1">
        <f t="shared" si="4"/>
        <v>14.683098591549296</v>
      </c>
      <c r="W16" s="1">
        <f t="shared" si="5"/>
        <v>-0.10563380281690142</v>
      </c>
      <c r="X16" s="1">
        <v>3.6</v>
      </c>
      <c r="Y16" s="1">
        <v>53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21.6</v>
      </c>
      <c r="AG16" s="1">
        <v>39.4</v>
      </c>
      <c r="AH16" s="1"/>
      <c r="AI16" s="1">
        <f>G16*R16</f>
        <v>144.21599999999998</v>
      </c>
      <c r="AJ16" s="8">
        <v>10</v>
      </c>
      <c r="AK16" s="10">
        <f>MROUND(R16, AJ16*AM16)/AJ16</f>
        <v>42</v>
      </c>
      <c r="AL16" s="1">
        <f>AK16*AJ16*G16</f>
        <v>151.19999999999999</v>
      </c>
      <c r="AM16" s="1">
        <v>14</v>
      </c>
      <c r="AN16" s="1">
        <v>70</v>
      </c>
      <c r="AO16" s="10">
        <f>AK16/AN16</f>
        <v>0.6</v>
      </c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45</v>
      </c>
      <c r="C17" s="1">
        <v>2</v>
      </c>
      <c r="D17" s="1">
        <v>336</v>
      </c>
      <c r="E17" s="1">
        <v>11</v>
      </c>
      <c r="F17" s="1">
        <v>327</v>
      </c>
      <c r="G17" s="8">
        <v>0.2</v>
      </c>
      <c r="H17" s="1">
        <v>180</v>
      </c>
      <c r="I17" s="1" t="s">
        <v>46</v>
      </c>
      <c r="J17" s="1"/>
      <c r="K17" s="1">
        <v>11</v>
      </c>
      <c r="L17" s="1">
        <f t="shared" si="2"/>
        <v>0</v>
      </c>
      <c r="M17" s="1"/>
      <c r="N17" s="1"/>
      <c r="O17" s="1">
        <v>0</v>
      </c>
      <c r="P17" s="1"/>
      <c r="Q17" s="1">
        <f t="shared" si="3"/>
        <v>2.2000000000000002</v>
      </c>
      <c r="R17" s="5"/>
      <c r="S17" s="5">
        <f>AJ17*AK17</f>
        <v>0</v>
      </c>
      <c r="T17" s="5"/>
      <c r="U17" s="1"/>
      <c r="V17" s="1">
        <f t="shared" si="4"/>
        <v>148.63636363636363</v>
      </c>
      <c r="W17" s="1">
        <f t="shared" si="5"/>
        <v>148.63636363636363</v>
      </c>
      <c r="X17" s="1">
        <v>2.8</v>
      </c>
      <c r="Y17" s="1">
        <v>26</v>
      </c>
      <c r="Z17" s="1">
        <v>27.6</v>
      </c>
      <c r="AA17" s="1">
        <v>10.6</v>
      </c>
      <c r="AB17" s="1">
        <v>7.2</v>
      </c>
      <c r="AC17" s="1">
        <v>26.4</v>
      </c>
      <c r="AD17" s="1">
        <v>0</v>
      </c>
      <c r="AE17" s="1">
        <v>0</v>
      </c>
      <c r="AF17" s="1">
        <v>0</v>
      </c>
      <c r="AG17" s="1">
        <v>0</v>
      </c>
      <c r="AH17" s="1" t="s">
        <v>64</v>
      </c>
      <c r="AI17" s="1">
        <f>G17*R17</f>
        <v>0</v>
      </c>
      <c r="AJ17" s="8">
        <v>12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65</v>
      </c>
      <c r="B18" s="19" t="s">
        <v>45</v>
      </c>
      <c r="C18" s="19"/>
      <c r="D18" s="19"/>
      <c r="E18" s="19"/>
      <c r="F18" s="19"/>
      <c r="G18" s="20">
        <v>0</v>
      </c>
      <c r="H18" s="19">
        <v>180</v>
      </c>
      <c r="I18" s="19" t="s">
        <v>46</v>
      </c>
      <c r="J18" s="19"/>
      <c r="K18" s="19"/>
      <c r="L18" s="19">
        <f t="shared" si="2"/>
        <v>0</v>
      </c>
      <c r="M18" s="19"/>
      <c r="N18" s="19"/>
      <c r="O18" s="19"/>
      <c r="P18" s="19"/>
      <c r="Q18" s="19">
        <f t="shared" si="3"/>
        <v>0</v>
      </c>
      <c r="R18" s="21"/>
      <c r="S18" s="21"/>
      <c r="T18" s="21"/>
      <c r="U18" s="19"/>
      <c r="V18" s="19" t="e">
        <f t="shared" si="4"/>
        <v>#DIV/0!</v>
      </c>
      <c r="W18" s="19" t="e">
        <f t="shared" si="5"/>
        <v>#DIV/0!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61</v>
      </c>
      <c r="AI18" s="19"/>
      <c r="AJ18" s="20">
        <v>12</v>
      </c>
      <c r="AK18" s="22"/>
      <c r="AL18" s="19"/>
      <c r="AM18" s="19">
        <v>14</v>
      </c>
      <c r="AN18" s="19">
        <v>70</v>
      </c>
      <c r="AO18" s="22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45</v>
      </c>
      <c r="C19" s="1">
        <v>-1</v>
      </c>
      <c r="D19" s="1">
        <v>2</v>
      </c>
      <c r="E19" s="1">
        <v>1</v>
      </c>
      <c r="F19" s="1"/>
      <c r="G19" s="8">
        <v>0.2</v>
      </c>
      <c r="H19" s="1">
        <v>180</v>
      </c>
      <c r="I19" s="1" t="s">
        <v>46</v>
      </c>
      <c r="J19" s="1"/>
      <c r="K19" s="1">
        <v>1</v>
      </c>
      <c r="L19" s="1">
        <f t="shared" si="2"/>
        <v>0</v>
      </c>
      <c r="M19" s="1"/>
      <c r="N19" s="1"/>
      <c r="O19" s="1">
        <v>504</v>
      </c>
      <c r="P19" s="1"/>
      <c r="Q19" s="1">
        <f t="shared" si="3"/>
        <v>0.2</v>
      </c>
      <c r="R19" s="5"/>
      <c r="S19" s="5">
        <f>AJ19*AK19</f>
        <v>0</v>
      </c>
      <c r="T19" s="5"/>
      <c r="U19" s="1"/>
      <c r="V19" s="1">
        <f t="shared" si="4"/>
        <v>2520</v>
      </c>
      <c r="W19" s="1">
        <f t="shared" si="5"/>
        <v>2520</v>
      </c>
      <c r="X19" s="1">
        <v>33.799999999999997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67</v>
      </c>
      <c r="AI19" s="1">
        <f>G19*R19</f>
        <v>0</v>
      </c>
      <c r="AJ19" s="8">
        <v>12</v>
      </c>
      <c r="AK19" s="10">
        <f>MROUND(R19, AJ19*AM19)/AJ19</f>
        <v>0</v>
      </c>
      <c r="AL19" s="1">
        <f>AK19*AJ19*G19</f>
        <v>0</v>
      </c>
      <c r="AM19" s="1">
        <v>14</v>
      </c>
      <c r="AN19" s="1">
        <v>70</v>
      </c>
      <c r="AO19" s="10">
        <f>AK19/AN19</f>
        <v>0</v>
      </c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45</v>
      </c>
      <c r="C20" s="1">
        <v>488</v>
      </c>
      <c r="D20" s="1">
        <v>170</v>
      </c>
      <c r="E20" s="1">
        <v>463</v>
      </c>
      <c r="F20" s="1">
        <v>195</v>
      </c>
      <c r="G20" s="8">
        <v>0.2</v>
      </c>
      <c r="H20" s="1">
        <v>180</v>
      </c>
      <c r="I20" s="14" t="s">
        <v>69</v>
      </c>
      <c r="J20" s="1"/>
      <c r="K20" s="1">
        <v>463</v>
      </c>
      <c r="L20" s="1">
        <f t="shared" si="2"/>
        <v>0</v>
      </c>
      <c r="M20" s="1"/>
      <c r="N20" s="1"/>
      <c r="O20" s="1">
        <v>336</v>
      </c>
      <c r="P20" s="1"/>
      <c r="Q20" s="1">
        <f t="shared" si="3"/>
        <v>92.6</v>
      </c>
      <c r="R20" s="5">
        <f>13*Q20-P20-O20-F20</f>
        <v>672.8</v>
      </c>
      <c r="S20" s="5">
        <f>AJ20*AK20</f>
        <v>672</v>
      </c>
      <c r="T20" s="5"/>
      <c r="U20" s="1"/>
      <c r="V20" s="1">
        <f t="shared" si="4"/>
        <v>12.99136069114471</v>
      </c>
      <c r="W20" s="1">
        <f t="shared" si="5"/>
        <v>5.7343412526997843</v>
      </c>
      <c r="X20" s="1">
        <v>69.400000000000006</v>
      </c>
      <c r="Y20" s="1">
        <v>68.599999999999994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58</v>
      </c>
      <c r="AF20" s="1">
        <v>69.8</v>
      </c>
      <c r="AG20" s="1">
        <v>31.8</v>
      </c>
      <c r="AH20" s="1"/>
      <c r="AI20" s="1">
        <f>G20*R20</f>
        <v>134.56</v>
      </c>
      <c r="AJ20" s="8">
        <v>12</v>
      </c>
      <c r="AK20" s="10">
        <f>MROUND(R20, AJ20*AM20)/AJ20</f>
        <v>56</v>
      </c>
      <c r="AL20" s="1">
        <f>AK20*AJ20*G20</f>
        <v>134.4</v>
      </c>
      <c r="AM20" s="1">
        <v>14</v>
      </c>
      <c r="AN20" s="1">
        <v>70</v>
      </c>
      <c r="AO20" s="10">
        <f>AK20/AN20</f>
        <v>0.8</v>
      </c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70</v>
      </c>
      <c r="B21" s="19" t="s">
        <v>45</v>
      </c>
      <c r="C21" s="19"/>
      <c r="D21" s="19"/>
      <c r="E21" s="19"/>
      <c r="F21" s="19"/>
      <c r="G21" s="20">
        <v>0</v>
      </c>
      <c r="H21" s="19">
        <v>180</v>
      </c>
      <c r="I21" s="19" t="s">
        <v>46</v>
      </c>
      <c r="J21" s="19"/>
      <c r="K21" s="19"/>
      <c r="L21" s="19">
        <f t="shared" si="2"/>
        <v>0</v>
      </c>
      <c r="M21" s="19"/>
      <c r="N21" s="19"/>
      <c r="O21" s="19"/>
      <c r="P21" s="19"/>
      <c r="Q21" s="19">
        <f t="shared" si="3"/>
        <v>0</v>
      </c>
      <c r="R21" s="21"/>
      <c r="S21" s="21"/>
      <c r="T21" s="21"/>
      <c r="U21" s="19"/>
      <c r="V21" s="19" t="e">
        <f t="shared" si="4"/>
        <v>#DIV/0!</v>
      </c>
      <c r="W21" s="19" t="e">
        <f t="shared" si="5"/>
        <v>#DIV/0!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 t="s">
        <v>61</v>
      </c>
      <c r="AI21" s="19"/>
      <c r="AJ21" s="20">
        <v>12</v>
      </c>
      <c r="AK21" s="22"/>
      <c r="AL21" s="19"/>
      <c r="AM21" s="19">
        <v>14</v>
      </c>
      <c r="AN21" s="19">
        <v>70</v>
      </c>
      <c r="AO21" s="22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71</v>
      </c>
      <c r="B22" s="1" t="s">
        <v>48</v>
      </c>
      <c r="C22" s="1">
        <v>243.9</v>
      </c>
      <c r="D22" s="1">
        <v>51.8</v>
      </c>
      <c r="E22" s="1">
        <v>196.4</v>
      </c>
      <c r="F22" s="1">
        <v>95.6</v>
      </c>
      <c r="G22" s="8">
        <v>1</v>
      </c>
      <c r="H22" s="1">
        <v>180</v>
      </c>
      <c r="I22" s="1" t="s">
        <v>46</v>
      </c>
      <c r="J22" s="1"/>
      <c r="K22" s="1">
        <v>197.7</v>
      </c>
      <c r="L22" s="1">
        <f t="shared" si="2"/>
        <v>-1.2999999999999829</v>
      </c>
      <c r="M22" s="1"/>
      <c r="N22" s="1"/>
      <c r="O22" s="1">
        <v>310.8</v>
      </c>
      <c r="P22" s="1"/>
      <c r="Q22" s="1">
        <f t="shared" si="3"/>
        <v>39.28</v>
      </c>
      <c r="R22" s="30">
        <f>14*Q22-P22-O22-F22+$S$1*Q22</f>
        <v>233.86400000000006</v>
      </c>
      <c r="S22" s="5">
        <f>AJ22*AK22</f>
        <v>259</v>
      </c>
      <c r="T22" s="5"/>
      <c r="U22" s="1"/>
      <c r="V22" s="1">
        <f t="shared" si="4"/>
        <v>16.939918533604885</v>
      </c>
      <c r="W22" s="1">
        <f t="shared" si="5"/>
        <v>10.346232179226069</v>
      </c>
      <c r="X22" s="1">
        <v>35.58</v>
      </c>
      <c r="Y22" s="1">
        <v>32.56</v>
      </c>
      <c r="Z22" s="1">
        <v>40.700000000000003</v>
      </c>
      <c r="AA22" s="1">
        <v>33.28</v>
      </c>
      <c r="AB22" s="1">
        <v>41.44</v>
      </c>
      <c r="AC22" s="1">
        <v>35.520000000000003</v>
      </c>
      <c r="AD22" s="1">
        <v>28.48</v>
      </c>
      <c r="AE22" s="1">
        <v>29.6</v>
      </c>
      <c r="AF22" s="1">
        <v>27.38</v>
      </c>
      <c r="AG22" s="1">
        <v>28.86</v>
      </c>
      <c r="AH22" s="1"/>
      <c r="AI22" s="1">
        <f>G22*R22</f>
        <v>233.86400000000006</v>
      </c>
      <c r="AJ22" s="8">
        <v>3.7</v>
      </c>
      <c r="AK22" s="10">
        <f>MROUND(R22, AJ22*AM22)/AJ22</f>
        <v>70</v>
      </c>
      <c r="AL22" s="1">
        <f>AK22*AJ22*G22</f>
        <v>259</v>
      </c>
      <c r="AM22" s="1">
        <v>14</v>
      </c>
      <c r="AN22" s="1">
        <v>126</v>
      </c>
      <c r="AO22" s="10">
        <f>AK22/AN22</f>
        <v>0.55555555555555558</v>
      </c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72</v>
      </c>
      <c r="B23" s="19" t="s">
        <v>45</v>
      </c>
      <c r="C23" s="19"/>
      <c r="D23" s="19"/>
      <c r="E23" s="19"/>
      <c r="F23" s="19"/>
      <c r="G23" s="20">
        <v>0</v>
      </c>
      <c r="H23" s="19">
        <v>180</v>
      </c>
      <c r="I23" s="19" t="s">
        <v>73</v>
      </c>
      <c r="J23" s="19"/>
      <c r="K23" s="19"/>
      <c r="L23" s="19">
        <f t="shared" si="2"/>
        <v>0</v>
      </c>
      <c r="M23" s="19"/>
      <c r="N23" s="19"/>
      <c r="O23" s="19">
        <v>0</v>
      </c>
      <c r="P23" s="19"/>
      <c r="Q23" s="19">
        <f t="shared" si="3"/>
        <v>0</v>
      </c>
      <c r="R23" s="21"/>
      <c r="S23" s="21"/>
      <c r="T23" s="21"/>
      <c r="U23" s="19"/>
      <c r="V23" s="19" t="e">
        <f t="shared" si="4"/>
        <v>#DIV/0!</v>
      </c>
      <c r="W23" s="19" t="e">
        <f t="shared" si="5"/>
        <v>#DIV/0!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3.4</v>
      </c>
      <c r="AE23" s="19">
        <v>0</v>
      </c>
      <c r="AF23" s="19">
        <v>1</v>
      </c>
      <c r="AG23" s="19">
        <v>0.6</v>
      </c>
      <c r="AH23" s="19" t="s">
        <v>61</v>
      </c>
      <c r="AI23" s="19"/>
      <c r="AJ23" s="20">
        <v>9</v>
      </c>
      <c r="AK23" s="22"/>
      <c r="AL23" s="19"/>
      <c r="AM23" s="19">
        <v>14</v>
      </c>
      <c r="AN23" s="19">
        <v>126</v>
      </c>
      <c r="AO23" s="22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48</v>
      </c>
      <c r="C24" s="1">
        <v>60.5</v>
      </c>
      <c r="D24" s="1">
        <v>71.5</v>
      </c>
      <c r="E24" s="1">
        <v>55</v>
      </c>
      <c r="F24" s="1">
        <v>77</v>
      </c>
      <c r="G24" s="8">
        <v>1</v>
      </c>
      <c r="H24" s="1">
        <v>180</v>
      </c>
      <c r="I24" s="1" t="s">
        <v>46</v>
      </c>
      <c r="J24" s="1"/>
      <c r="K24" s="1">
        <v>52.5</v>
      </c>
      <c r="L24" s="1">
        <f t="shared" si="2"/>
        <v>2.5</v>
      </c>
      <c r="M24" s="1"/>
      <c r="N24" s="1"/>
      <c r="O24" s="1">
        <v>66</v>
      </c>
      <c r="P24" s="1"/>
      <c r="Q24" s="1">
        <f t="shared" si="3"/>
        <v>11</v>
      </c>
      <c r="R24" s="5"/>
      <c r="S24" s="5">
        <f>AJ24*AK24</f>
        <v>0</v>
      </c>
      <c r="T24" s="5"/>
      <c r="U24" s="1"/>
      <c r="V24" s="1">
        <f t="shared" si="4"/>
        <v>13</v>
      </c>
      <c r="W24" s="1">
        <f t="shared" si="5"/>
        <v>13</v>
      </c>
      <c r="X24" s="1">
        <v>12.1</v>
      </c>
      <c r="Y24" s="1">
        <v>9.9</v>
      </c>
      <c r="Z24" s="1">
        <v>12.1</v>
      </c>
      <c r="AA24" s="1">
        <v>11</v>
      </c>
      <c r="AB24" s="1">
        <v>14.3</v>
      </c>
      <c r="AC24" s="1">
        <v>8.8000000000000007</v>
      </c>
      <c r="AD24" s="1">
        <v>11</v>
      </c>
      <c r="AE24" s="1">
        <v>7.7</v>
      </c>
      <c r="AF24" s="1">
        <v>13.2</v>
      </c>
      <c r="AG24" s="1">
        <v>10.9</v>
      </c>
      <c r="AH24" s="1" t="s">
        <v>75</v>
      </c>
      <c r="AI24" s="1">
        <f>G24*R24</f>
        <v>0</v>
      </c>
      <c r="AJ24" s="8">
        <v>5.5</v>
      </c>
      <c r="AK24" s="10">
        <f>MROUND(R24, AJ24*AM24)/AJ24</f>
        <v>0</v>
      </c>
      <c r="AL24" s="1">
        <f>AK24*AJ24*G24</f>
        <v>0</v>
      </c>
      <c r="AM24" s="1">
        <v>12</v>
      </c>
      <c r="AN24" s="1">
        <v>84</v>
      </c>
      <c r="AO24" s="10">
        <f>AK24/AN24</f>
        <v>0</v>
      </c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76</v>
      </c>
      <c r="B25" s="1" t="s">
        <v>48</v>
      </c>
      <c r="C25" s="1">
        <v>237</v>
      </c>
      <c r="D25" s="1"/>
      <c r="E25" s="1">
        <v>78</v>
      </c>
      <c r="F25" s="1">
        <v>159</v>
      </c>
      <c r="G25" s="8">
        <v>1</v>
      </c>
      <c r="H25" s="1">
        <v>180</v>
      </c>
      <c r="I25" s="1" t="s">
        <v>46</v>
      </c>
      <c r="J25" s="1"/>
      <c r="K25" s="1">
        <v>78</v>
      </c>
      <c r="L25" s="1">
        <f t="shared" si="2"/>
        <v>0</v>
      </c>
      <c r="M25" s="1"/>
      <c r="N25" s="1"/>
      <c r="O25" s="1">
        <v>42</v>
      </c>
      <c r="P25" s="1"/>
      <c r="Q25" s="1">
        <f t="shared" si="3"/>
        <v>15.6</v>
      </c>
      <c r="R25" s="5"/>
      <c r="S25" s="5">
        <f>AJ25*AK25</f>
        <v>0</v>
      </c>
      <c r="T25" s="5"/>
      <c r="U25" s="1"/>
      <c r="V25" s="1">
        <f t="shared" si="4"/>
        <v>12.884615384615385</v>
      </c>
      <c r="W25" s="1">
        <f t="shared" si="5"/>
        <v>12.884615384615385</v>
      </c>
      <c r="X25" s="1">
        <v>19.8</v>
      </c>
      <c r="Y25" s="1">
        <v>15.8</v>
      </c>
      <c r="Z25" s="1">
        <v>18.2</v>
      </c>
      <c r="AA25" s="1">
        <v>0</v>
      </c>
      <c r="AB25" s="1">
        <v>16.8</v>
      </c>
      <c r="AC25" s="1">
        <v>13.2</v>
      </c>
      <c r="AD25" s="1">
        <v>15</v>
      </c>
      <c r="AE25" s="1">
        <v>15</v>
      </c>
      <c r="AF25" s="1">
        <v>13.8</v>
      </c>
      <c r="AG25" s="1">
        <v>14.4</v>
      </c>
      <c r="AH25" s="1"/>
      <c r="AI25" s="1">
        <f>G25*R25</f>
        <v>0</v>
      </c>
      <c r="AJ25" s="8">
        <v>3</v>
      </c>
      <c r="AK25" s="10">
        <f>MROUND(R25, AJ25*AM25)/AJ25</f>
        <v>0</v>
      </c>
      <c r="AL25" s="1">
        <f>AK25*AJ25*G25</f>
        <v>0</v>
      </c>
      <c r="AM25" s="1">
        <v>14</v>
      </c>
      <c r="AN25" s="1">
        <v>126</v>
      </c>
      <c r="AO25" s="10">
        <f>AK25/AN25</f>
        <v>0</v>
      </c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77</v>
      </c>
      <c r="B26" s="1" t="s">
        <v>45</v>
      </c>
      <c r="C26" s="1">
        <v>826</v>
      </c>
      <c r="D26" s="1">
        <v>168</v>
      </c>
      <c r="E26" s="1">
        <v>637</v>
      </c>
      <c r="F26" s="1">
        <v>357</v>
      </c>
      <c r="G26" s="8">
        <v>0.25</v>
      </c>
      <c r="H26" s="1">
        <v>180</v>
      </c>
      <c r="I26" s="1" t="s">
        <v>46</v>
      </c>
      <c r="J26" s="1"/>
      <c r="K26" s="1">
        <v>637</v>
      </c>
      <c r="L26" s="1">
        <f t="shared" si="2"/>
        <v>0</v>
      </c>
      <c r="M26" s="1"/>
      <c r="N26" s="1"/>
      <c r="O26" s="1">
        <v>588</v>
      </c>
      <c r="P26" s="1"/>
      <c r="Q26" s="1">
        <f t="shared" si="3"/>
        <v>127.4</v>
      </c>
      <c r="R26" s="30">
        <f t="shared" ref="R26:R27" si="12">14*Q26-P26-O26-F26+$S$1*Q26</f>
        <v>1131.6200000000001</v>
      </c>
      <c r="S26" s="5">
        <f>AJ26*AK26</f>
        <v>1092</v>
      </c>
      <c r="T26" s="5"/>
      <c r="U26" s="1"/>
      <c r="V26" s="1">
        <f t="shared" si="4"/>
        <v>15.989010989010989</v>
      </c>
      <c r="W26" s="1">
        <f t="shared" si="5"/>
        <v>7.417582417582417</v>
      </c>
      <c r="X26" s="1">
        <v>94.6</v>
      </c>
      <c r="Y26" s="1">
        <v>105.8</v>
      </c>
      <c r="Z26" s="1">
        <v>127.6</v>
      </c>
      <c r="AA26" s="1">
        <v>95</v>
      </c>
      <c r="AB26" s="1">
        <v>110.2</v>
      </c>
      <c r="AC26" s="1">
        <v>196.8</v>
      </c>
      <c r="AD26" s="1">
        <v>107.8</v>
      </c>
      <c r="AE26" s="1">
        <v>123.4</v>
      </c>
      <c r="AF26" s="1">
        <v>117.8</v>
      </c>
      <c r="AG26" s="1">
        <v>94.6</v>
      </c>
      <c r="AH26" s="1" t="s">
        <v>78</v>
      </c>
      <c r="AI26" s="1">
        <f>G26*R26</f>
        <v>282.90500000000003</v>
      </c>
      <c r="AJ26" s="8">
        <v>6</v>
      </c>
      <c r="AK26" s="10">
        <f>MROUND(R26, AJ26*AM26)/AJ26</f>
        <v>182</v>
      </c>
      <c r="AL26" s="1">
        <f>AK26*AJ26*G26</f>
        <v>273</v>
      </c>
      <c r="AM26" s="1">
        <v>14</v>
      </c>
      <c r="AN26" s="1">
        <v>140</v>
      </c>
      <c r="AO26" s="10">
        <f>AK26/AN26</f>
        <v>1.3</v>
      </c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5" t="s">
        <v>79</v>
      </c>
      <c r="B27" s="1" t="s">
        <v>45</v>
      </c>
      <c r="C27" s="1"/>
      <c r="D27" s="1"/>
      <c r="E27" s="24">
        <f>0+E28</f>
        <v>123</v>
      </c>
      <c r="F27" s="24">
        <f>0+F28</f>
        <v>78</v>
      </c>
      <c r="G27" s="8">
        <v>0.25</v>
      </c>
      <c r="H27" s="1">
        <v>180</v>
      </c>
      <c r="I27" s="1" t="s">
        <v>46</v>
      </c>
      <c r="J27" s="1"/>
      <c r="K27" s="1"/>
      <c r="L27" s="1">
        <f t="shared" si="2"/>
        <v>123</v>
      </c>
      <c r="M27" s="1"/>
      <c r="N27" s="1"/>
      <c r="O27" s="1">
        <v>168</v>
      </c>
      <c r="P27" s="1"/>
      <c r="Q27" s="1">
        <f t="shared" si="3"/>
        <v>24.6</v>
      </c>
      <c r="R27" s="30">
        <f t="shared" si="12"/>
        <v>154.98000000000002</v>
      </c>
      <c r="S27" s="5">
        <f>AJ27*AK27</f>
        <v>168</v>
      </c>
      <c r="T27" s="5"/>
      <c r="U27" s="1"/>
      <c r="V27" s="1">
        <f t="shared" si="4"/>
        <v>16.829268292682926</v>
      </c>
      <c r="W27" s="1">
        <f t="shared" si="5"/>
        <v>10</v>
      </c>
      <c r="X27" s="1">
        <v>27</v>
      </c>
      <c r="Y27" s="1">
        <v>0</v>
      </c>
      <c r="Z27" s="1">
        <v>33.6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 t="s">
        <v>80</v>
      </c>
      <c r="AI27" s="1">
        <f>G27*R27</f>
        <v>38.745000000000005</v>
      </c>
      <c r="AJ27" s="8">
        <v>6</v>
      </c>
      <c r="AK27" s="10">
        <f>MROUND(R27, AJ27*AM27)/AJ27</f>
        <v>28</v>
      </c>
      <c r="AL27" s="1">
        <f>AK27*AJ27*G27</f>
        <v>42</v>
      </c>
      <c r="AM27" s="1">
        <v>14</v>
      </c>
      <c r="AN27" s="1">
        <v>140</v>
      </c>
      <c r="AO27" s="10">
        <f>AK27/AN27</f>
        <v>0.2</v>
      </c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81</v>
      </c>
      <c r="B28" s="15" t="s">
        <v>45</v>
      </c>
      <c r="C28" s="15">
        <v>201</v>
      </c>
      <c r="D28" s="15"/>
      <c r="E28" s="24">
        <v>123</v>
      </c>
      <c r="F28" s="24">
        <v>78</v>
      </c>
      <c r="G28" s="16">
        <v>0</v>
      </c>
      <c r="H28" s="15">
        <v>180</v>
      </c>
      <c r="I28" s="15" t="s">
        <v>58</v>
      </c>
      <c r="J28" s="15" t="s">
        <v>79</v>
      </c>
      <c r="K28" s="15">
        <v>123</v>
      </c>
      <c r="L28" s="15">
        <f t="shared" si="2"/>
        <v>0</v>
      </c>
      <c r="M28" s="15"/>
      <c r="N28" s="15"/>
      <c r="O28" s="15"/>
      <c r="P28" s="15"/>
      <c r="Q28" s="15">
        <f t="shared" si="3"/>
        <v>24.6</v>
      </c>
      <c r="R28" s="17"/>
      <c r="S28" s="17"/>
      <c r="T28" s="17"/>
      <c r="U28" s="15"/>
      <c r="V28" s="15">
        <f t="shared" si="4"/>
        <v>3.1707317073170729</v>
      </c>
      <c r="W28" s="15">
        <f t="shared" si="5"/>
        <v>3.1707317073170729</v>
      </c>
      <c r="X28" s="15">
        <v>27</v>
      </c>
      <c r="Y28" s="15">
        <v>0</v>
      </c>
      <c r="Z28" s="15">
        <v>33.6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/>
      <c r="AI28" s="15"/>
      <c r="AJ28" s="16"/>
      <c r="AK28" s="18"/>
      <c r="AL28" s="15"/>
      <c r="AM28" s="15"/>
      <c r="AN28" s="15"/>
      <c r="AO28" s="18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82</v>
      </c>
      <c r="B29" s="1" t="s">
        <v>48</v>
      </c>
      <c r="C29" s="1">
        <v>606</v>
      </c>
      <c r="D29" s="1"/>
      <c r="E29" s="1">
        <v>318</v>
      </c>
      <c r="F29" s="1">
        <v>288</v>
      </c>
      <c r="G29" s="8">
        <v>1</v>
      </c>
      <c r="H29" s="1">
        <v>180</v>
      </c>
      <c r="I29" s="1" t="s">
        <v>46</v>
      </c>
      <c r="J29" s="1"/>
      <c r="K29" s="1">
        <v>318</v>
      </c>
      <c r="L29" s="1">
        <f t="shared" si="2"/>
        <v>0</v>
      </c>
      <c r="M29" s="1"/>
      <c r="N29" s="1"/>
      <c r="O29" s="1">
        <v>0</v>
      </c>
      <c r="P29" s="1">
        <v>1080</v>
      </c>
      <c r="Q29" s="1">
        <f t="shared" si="3"/>
        <v>63.6</v>
      </c>
      <c r="R29" s="5"/>
      <c r="S29" s="5">
        <f>AJ29*AK29</f>
        <v>0</v>
      </c>
      <c r="T29" s="5"/>
      <c r="U29" s="1"/>
      <c r="V29" s="1">
        <f t="shared" si="4"/>
        <v>21.509433962264151</v>
      </c>
      <c r="W29" s="1">
        <f t="shared" si="5"/>
        <v>21.509433962264151</v>
      </c>
      <c r="X29" s="1">
        <v>100.8</v>
      </c>
      <c r="Y29" s="1">
        <v>58.8</v>
      </c>
      <c r="Z29" s="1">
        <v>62.4</v>
      </c>
      <c r="AA29" s="1">
        <v>74.400000000000006</v>
      </c>
      <c r="AB29" s="1">
        <v>54</v>
      </c>
      <c r="AC29" s="1">
        <v>100.8</v>
      </c>
      <c r="AD29" s="1">
        <v>60</v>
      </c>
      <c r="AE29" s="1">
        <v>103.2</v>
      </c>
      <c r="AF29" s="1">
        <v>69.599999999999994</v>
      </c>
      <c r="AG29" s="1">
        <v>67.2</v>
      </c>
      <c r="AH29" s="1"/>
      <c r="AI29" s="1">
        <f>G29*R29</f>
        <v>0</v>
      </c>
      <c r="AJ29" s="8">
        <v>6</v>
      </c>
      <c r="AK29" s="10">
        <f>MROUND(R29, AJ29*AM29)/AJ29</f>
        <v>0</v>
      </c>
      <c r="AL29" s="1">
        <f>AK29*AJ29*G29</f>
        <v>0</v>
      </c>
      <c r="AM29" s="1">
        <v>12</v>
      </c>
      <c r="AN29" s="1">
        <v>84</v>
      </c>
      <c r="AO29" s="10">
        <f>AK29/AN29</f>
        <v>0</v>
      </c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83</v>
      </c>
      <c r="B30" s="1" t="s">
        <v>45</v>
      </c>
      <c r="C30" s="1">
        <v>344</v>
      </c>
      <c r="D30" s="1">
        <v>168</v>
      </c>
      <c r="E30" s="1">
        <v>134</v>
      </c>
      <c r="F30" s="1">
        <v>378</v>
      </c>
      <c r="G30" s="8">
        <v>0.23</v>
      </c>
      <c r="H30" s="1">
        <v>180</v>
      </c>
      <c r="I30" s="1" t="s">
        <v>46</v>
      </c>
      <c r="J30" s="1"/>
      <c r="K30" s="1">
        <v>134</v>
      </c>
      <c r="L30" s="1">
        <f t="shared" si="2"/>
        <v>0</v>
      </c>
      <c r="M30" s="1"/>
      <c r="N30" s="1"/>
      <c r="O30" s="1">
        <v>0</v>
      </c>
      <c r="P30" s="1"/>
      <c r="Q30" s="1">
        <f t="shared" si="3"/>
        <v>26.8</v>
      </c>
      <c r="R30" s="5"/>
      <c r="S30" s="5">
        <f>AJ30*AK30</f>
        <v>0</v>
      </c>
      <c r="T30" s="5"/>
      <c r="U30" s="1"/>
      <c r="V30" s="1">
        <f t="shared" si="4"/>
        <v>14.104477611940299</v>
      </c>
      <c r="W30" s="1">
        <f t="shared" si="5"/>
        <v>14.104477611940299</v>
      </c>
      <c r="X30" s="1">
        <v>20.8</v>
      </c>
      <c r="Y30" s="1">
        <v>34.200000000000003</v>
      </c>
      <c r="Z30" s="1">
        <v>47</v>
      </c>
      <c r="AA30" s="1">
        <v>30.8</v>
      </c>
      <c r="AB30" s="1">
        <v>33.6</v>
      </c>
      <c r="AC30" s="1">
        <v>44.6</v>
      </c>
      <c r="AD30" s="1">
        <v>23.6</v>
      </c>
      <c r="AE30" s="1">
        <v>22</v>
      </c>
      <c r="AF30" s="1">
        <v>26.4</v>
      </c>
      <c r="AG30" s="1">
        <v>25.8</v>
      </c>
      <c r="AH30" s="1"/>
      <c r="AI30" s="1">
        <f>G30*R30</f>
        <v>0</v>
      </c>
      <c r="AJ30" s="8">
        <v>12</v>
      </c>
      <c r="AK30" s="10">
        <f>MROUND(R30, AJ30*AM30)/AJ30</f>
        <v>0</v>
      </c>
      <c r="AL30" s="1">
        <f>AK30*AJ30*G30</f>
        <v>0</v>
      </c>
      <c r="AM30" s="1">
        <v>14</v>
      </c>
      <c r="AN30" s="1">
        <v>70</v>
      </c>
      <c r="AO30" s="10">
        <f>AK30/AN30</f>
        <v>0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84</v>
      </c>
      <c r="B31" s="1" t="s">
        <v>45</v>
      </c>
      <c r="C31" s="1">
        <v>862</v>
      </c>
      <c r="D31" s="1">
        <v>12</v>
      </c>
      <c r="E31" s="1">
        <v>512</v>
      </c>
      <c r="F31" s="1">
        <v>362</v>
      </c>
      <c r="G31" s="8">
        <v>0.25</v>
      </c>
      <c r="H31" s="1">
        <v>365</v>
      </c>
      <c r="I31" s="1" t="s">
        <v>46</v>
      </c>
      <c r="J31" s="1"/>
      <c r="K31" s="1">
        <v>512</v>
      </c>
      <c r="L31" s="1">
        <f t="shared" si="2"/>
        <v>0</v>
      </c>
      <c r="M31" s="1"/>
      <c r="N31" s="1"/>
      <c r="O31" s="1">
        <v>504</v>
      </c>
      <c r="P31" s="1"/>
      <c r="Q31" s="1">
        <f t="shared" si="3"/>
        <v>102.4</v>
      </c>
      <c r="R31" s="30">
        <f t="shared" ref="R31:R32" si="13">14*Q31-P31-O31-F31+$S$1*Q31</f>
        <v>803.12000000000012</v>
      </c>
      <c r="S31" s="5">
        <f>AJ31*AK31</f>
        <v>840</v>
      </c>
      <c r="T31" s="5"/>
      <c r="U31" s="1"/>
      <c r="V31" s="1">
        <f t="shared" si="4"/>
        <v>16.66015625</v>
      </c>
      <c r="W31" s="1">
        <f t="shared" si="5"/>
        <v>8.45703125</v>
      </c>
      <c r="X31" s="1">
        <v>78.599999999999994</v>
      </c>
      <c r="Y31" s="1">
        <v>109.2</v>
      </c>
      <c r="Z31" s="1">
        <v>130.80000000000001</v>
      </c>
      <c r="AA31" s="1">
        <v>106.2</v>
      </c>
      <c r="AB31" s="1">
        <v>96.2</v>
      </c>
      <c r="AC31" s="1">
        <v>98</v>
      </c>
      <c r="AD31" s="1">
        <v>94.2</v>
      </c>
      <c r="AE31" s="1">
        <v>83.6</v>
      </c>
      <c r="AF31" s="1">
        <v>70</v>
      </c>
      <c r="AG31" s="1">
        <v>68.2</v>
      </c>
      <c r="AH31" s="1" t="s">
        <v>85</v>
      </c>
      <c r="AI31" s="1">
        <f>G31*R31</f>
        <v>200.78000000000003</v>
      </c>
      <c r="AJ31" s="8">
        <v>12</v>
      </c>
      <c r="AK31" s="10">
        <f>MROUND(R31, AJ31*AM31)/AJ31</f>
        <v>70</v>
      </c>
      <c r="AL31" s="1">
        <f>AK31*AJ31*G31</f>
        <v>210</v>
      </c>
      <c r="AM31" s="1">
        <v>14</v>
      </c>
      <c r="AN31" s="1">
        <v>70</v>
      </c>
      <c r="AO31" s="10">
        <f>AK31/AN31</f>
        <v>1</v>
      </c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86</v>
      </c>
      <c r="B32" s="1" t="s">
        <v>45</v>
      </c>
      <c r="C32" s="1">
        <v>1030</v>
      </c>
      <c r="D32" s="1">
        <v>336</v>
      </c>
      <c r="E32" s="1">
        <v>570</v>
      </c>
      <c r="F32" s="1">
        <v>856</v>
      </c>
      <c r="G32" s="8">
        <v>0.25</v>
      </c>
      <c r="H32" s="1">
        <v>365</v>
      </c>
      <c r="I32" s="1" t="s">
        <v>46</v>
      </c>
      <c r="J32" s="1"/>
      <c r="K32" s="1">
        <v>570</v>
      </c>
      <c r="L32" s="1">
        <f t="shared" si="2"/>
        <v>0</v>
      </c>
      <c r="M32" s="1"/>
      <c r="N32" s="1"/>
      <c r="O32" s="1">
        <v>504</v>
      </c>
      <c r="P32" s="1"/>
      <c r="Q32" s="1">
        <f t="shared" si="3"/>
        <v>114</v>
      </c>
      <c r="R32" s="30">
        <f t="shared" si="13"/>
        <v>498.2</v>
      </c>
      <c r="S32" s="5">
        <f>AJ32*AK32</f>
        <v>504</v>
      </c>
      <c r="T32" s="5"/>
      <c r="U32" s="1"/>
      <c r="V32" s="1">
        <f t="shared" si="4"/>
        <v>16.350877192982455</v>
      </c>
      <c r="W32" s="1">
        <f t="shared" si="5"/>
        <v>11.929824561403509</v>
      </c>
      <c r="X32" s="1">
        <v>113.2</v>
      </c>
      <c r="Y32" s="1">
        <v>132.6</v>
      </c>
      <c r="Z32" s="1">
        <v>158.19999999999999</v>
      </c>
      <c r="AA32" s="1">
        <v>154</v>
      </c>
      <c r="AB32" s="1">
        <v>119.6</v>
      </c>
      <c r="AC32" s="1">
        <v>153.4</v>
      </c>
      <c r="AD32" s="1">
        <v>115</v>
      </c>
      <c r="AE32" s="1">
        <v>136.6</v>
      </c>
      <c r="AF32" s="1">
        <v>112.6</v>
      </c>
      <c r="AG32" s="1">
        <v>100</v>
      </c>
      <c r="AH32" s="1"/>
      <c r="AI32" s="1">
        <f>G32*R32</f>
        <v>124.55</v>
      </c>
      <c r="AJ32" s="8">
        <v>12</v>
      </c>
      <c r="AK32" s="10">
        <f>MROUND(R32, AJ32*AM32)/AJ32</f>
        <v>42</v>
      </c>
      <c r="AL32" s="1">
        <f>AK32*AJ32*G32</f>
        <v>126</v>
      </c>
      <c r="AM32" s="1">
        <v>14</v>
      </c>
      <c r="AN32" s="1">
        <v>70</v>
      </c>
      <c r="AO32" s="10">
        <f>AK32/AN32</f>
        <v>0.6</v>
      </c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87</v>
      </c>
      <c r="B33" s="1" t="s">
        <v>45</v>
      </c>
      <c r="C33" s="1">
        <v>1181</v>
      </c>
      <c r="D33" s="1">
        <v>12</v>
      </c>
      <c r="E33" s="1">
        <v>486</v>
      </c>
      <c r="F33" s="1">
        <v>755</v>
      </c>
      <c r="G33" s="8">
        <v>0.25</v>
      </c>
      <c r="H33" s="1">
        <v>180</v>
      </c>
      <c r="I33" s="1" t="s">
        <v>46</v>
      </c>
      <c r="J33" s="1"/>
      <c r="K33" s="1">
        <v>502</v>
      </c>
      <c r="L33" s="1">
        <f t="shared" si="2"/>
        <v>-16</v>
      </c>
      <c r="M33" s="1"/>
      <c r="N33" s="1"/>
      <c r="O33" s="1">
        <v>840</v>
      </c>
      <c r="P33" s="1"/>
      <c r="Q33" s="1">
        <f t="shared" si="3"/>
        <v>97.2</v>
      </c>
      <c r="R33" s="5"/>
      <c r="S33" s="5">
        <f>AJ33*AK33</f>
        <v>0</v>
      </c>
      <c r="T33" s="5"/>
      <c r="U33" s="1"/>
      <c r="V33" s="1">
        <f t="shared" si="4"/>
        <v>16.409465020576132</v>
      </c>
      <c r="W33" s="1">
        <f t="shared" si="5"/>
        <v>16.409465020576132</v>
      </c>
      <c r="X33" s="1">
        <v>115.4</v>
      </c>
      <c r="Y33" s="1">
        <v>112.8</v>
      </c>
      <c r="Z33" s="1">
        <v>171</v>
      </c>
      <c r="AA33" s="1">
        <v>135</v>
      </c>
      <c r="AB33" s="1">
        <v>109.2</v>
      </c>
      <c r="AC33" s="1">
        <v>137.80000000000001</v>
      </c>
      <c r="AD33" s="1">
        <v>105</v>
      </c>
      <c r="AE33" s="1">
        <v>123.6</v>
      </c>
      <c r="AF33" s="1">
        <v>96.8</v>
      </c>
      <c r="AG33" s="1">
        <v>75.2</v>
      </c>
      <c r="AH33" s="1" t="s">
        <v>75</v>
      </c>
      <c r="AI33" s="1">
        <f>G33*R33</f>
        <v>0</v>
      </c>
      <c r="AJ33" s="8">
        <v>12</v>
      </c>
      <c r="AK33" s="10">
        <f>MROUND(R33, AJ33*AM33)/AJ33</f>
        <v>0</v>
      </c>
      <c r="AL33" s="1">
        <f>AK33*AJ33*G33</f>
        <v>0</v>
      </c>
      <c r="AM33" s="1">
        <v>14</v>
      </c>
      <c r="AN33" s="1">
        <v>70</v>
      </c>
      <c r="AO33" s="10">
        <f>AK33/AN33</f>
        <v>0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88</v>
      </c>
      <c r="B34" s="19" t="s">
        <v>45</v>
      </c>
      <c r="C34" s="19"/>
      <c r="D34" s="19"/>
      <c r="E34" s="19"/>
      <c r="F34" s="19"/>
      <c r="G34" s="20">
        <v>0</v>
      </c>
      <c r="H34" s="19">
        <v>180</v>
      </c>
      <c r="I34" s="19" t="s">
        <v>46</v>
      </c>
      <c r="J34" s="19"/>
      <c r="K34" s="19"/>
      <c r="L34" s="19">
        <f t="shared" si="2"/>
        <v>0</v>
      </c>
      <c r="M34" s="19"/>
      <c r="N34" s="19"/>
      <c r="O34" s="19"/>
      <c r="P34" s="19"/>
      <c r="Q34" s="19">
        <f t="shared" si="3"/>
        <v>0</v>
      </c>
      <c r="R34" s="21"/>
      <c r="S34" s="21"/>
      <c r="T34" s="21"/>
      <c r="U34" s="19"/>
      <c r="V34" s="19" t="e">
        <f t="shared" si="4"/>
        <v>#DIV/0!</v>
      </c>
      <c r="W34" s="19" t="e">
        <f t="shared" si="5"/>
        <v>#DIV/0!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61</v>
      </c>
      <c r="AI34" s="19"/>
      <c r="AJ34" s="20">
        <v>6</v>
      </c>
      <c r="AK34" s="22"/>
      <c r="AL34" s="19"/>
      <c r="AM34" s="19">
        <v>14</v>
      </c>
      <c r="AN34" s="19">
        <v>126</v>
      </c>
      <c r="AO34" s="22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89</v>
      </c>
      <c r="B35" s="19" t="s">
        <v>45</v>
      </c>
      <c r="C35" s="19"/>
      <c r="D35" s="19"/>
      <c r="E35" s="19"/>
      <c r="F35" s="19"/>
      <c r="G35" s="20">
        <v>0</v>
      </c>
      <c r="H35" s="19">
        <v>180</v>
      </c>
      <c r="I35" s="19" t="s">
        <v>46</v>
      </c>
      <c r="J35" s="19"/>
      <c r="K35" s="19"/>
      <c r="L35" s="19">
        <f t="shared" si="2"/>
        <v>0</v>
      </c>
      <c r="M35" s="19"/>
      <c r="N35" s="19"/>
      <c r="O35" s="19"/>
      <c r="P35" s="19"/>
      <c r="Q35" s="19">
        <f t="shared" si="3"/>
        <v>0</v>
      </c>
      <c r="R35" s="21"/>
      <c r="S35" s="21"/>
      <c r="T35" s="21"/>
      <c r="U35" s="19"/>
      <c r="V35" s="19" t="e">
        <f t="shared" si="4"/>
        <v>#DIV/0!</v>
      </c>
      <c r="W35" s="19" t="e">
        <f t="shared" si="5"/>
        <v>#DIV/0!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 t="s">
        <v>61</v>
      </c>
      <c r="AI35" s="19"/>
      <c r="AJ35" s="20">
        <v>12</v>
      </c>
      <c r="AK35" s="22"/>
      <c r="AL35" s="19"/>
      <c r="AM35" s="19">
        <v>14</v>
      </c>
      <c r="AN35" s="19">
        <v>70</v>
      </c>
      <c r="AO35" s="22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90</v>
      </c>
      <c r="B36" s="1" t="s">
        <v>45</v>
      </c>
      <c r="C36" s="1">
        <v>96</v>
      </c>
      <c r="D36" s="1">
        <v>100</v>
      </c>
      <c r="E36" s="1">
        <v>44</v>
      </c>
      <c r="F36" s="1">
        <v>152</v>
      </c>
      <c r="G36" s="8">
        <v>0.7</v>
      </c>
      <c r="H36" s="1">
        <v>180</v>
      </c>
      <c r="I36" s="1" t="s">
        <v>46</v>
      </c>
      <c r="J36" s="1"/>
      <c r="K36" s="1">
        <v>44</v>
      </c>
      <c r="L36" s="1">
        <f t="shared" si="2"/>
        <v>0</v>
      </c>
      <c r="M36" s="1"/>
      <c r="N36" s="1"/>
      <c r="O36" s="1">
        <v>96</v>
      </c>
      <c r="P36" s="1"/>
      <c r="Q36" s="1">
        <f t="shared" si="3"/>
        <v>8.8000000000000007</v>
      </c>
      <c r="R36" s="5"/>
      <c r="S36" s="5">
        <f t="shared" ref="S36:S42" si="14">AJ36*AK36</f>
        <v>0</v>
      </c>
      <c r="T36" s="5"/>
      <c r="U36" s="1"/>
      <c r="V36" s="1">
        <f t="shared" si="4"/>
        <v>28.18181818181818</v>
      </c>
      <c r="W36" s="1">
        <f t="shared" si="5"/>
        <v>28.18181818181818</v>
      </c>
      <c r="X36" s="1">
        <v>21</v>
      </c>
      <c r="Y36" s="1">
        <v>21.8</v>
      </c>
      <c r="Z36" s="1">
        <v>20.399999999999999</v>
      </c>
      <c r="AA36" s="1">
        <v>21.6</v>
      </c>
      <c r="AB36" s="1">
        <v>22.8</v>
      </c>
      <c r="AC36" s="1">
        <v>21.2</v>
      </c>
      <c r="AD36" s="1">
        <v>15</v>
      </c>
      <c r="AE36" s="1">
        <v>15</v>
      </c>
      <c r="AF36" s="1">
        <v>24.4</v>
      </c>
      <c r="AG36" s="1">
        <v>14.4</v>
      </c>
      <c r="AH36" s="27" t="s">
        <v>131</v>
      </c>
      <c r="AI36" s="1">
        <f t="shared" ref="AI36:AI42" si="15">G36*R36</f>
        <v>0</v>
      </c>
      <c r="AJ36" s="8">
        <v>8</v>
      </c>
      <c r="AK36" s="10">
        <f t="shared" ref="AK36:AK42" si="16">MROUND(R36, AJ36*AM36)/AJ36</f>
        <v>0</v>
      </c>
      <c r="AL36" s="1">
        <f t="shared" ref="AL36:AL42" si="17">AK36*AJ36*G36</f>
        <v>0</v>
      </c>
      <c r="AM36" s="1">
        <v>12</v>
      </c>
      <c r="AN36" s="1">
        <v>84</v>
      </c>
      <c r="AO36" s="10">
        <f t="shared" ref="AO36:AO42" si="18">AK36/AN36</f>
        <v>0</v>
      </c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91</v>
      </c>
      <c r="B37" s="1" t="s">
        <v>45</v>
      </c>
      <c r="C37" s="1">
        <v>94</v>
      </c>
      <c r="D37" s="1">
        <v>100</v>
      </c>
      <c r="E37" s="1">
        <v>59</v>
      </c>
      <c r="F37" s="1">
        <v>135</v>
      </c>
      <c r="G37" s="8">
        <v>0.7</v>
      </c>
      <c r="H37" s="1">
        <v>180</v>
      </c>
      <c r="I37" s="1" t="s">
        <v>46</v>
      </c>
      <c r="J37" s="1"/>
      <c r="K37" s="1">
        <v>59</v>
      </c>
      <c r="L37" s="1">
        <f t="shared" si="2"/>
        <v>0</v>
      </c>
      <c r="M37" s="1"/>
      <c r="N37" s="1"/>
      <c r="O37" s="1">
        <v>96</v>
      </c>
      <c r="P37" s="1"/>
      <c r="Q37" s="1">
        <f t="shared" si="3"/>
        <v>11.8</v>
      </c>
      <c r="R37" s="5"/>
      <c r="S37" s="5">
        <f t="shared" si="14"/>
        <v>0</v>
      </c>
      <c r="T37" s="5"/>
      <c r="U37" s="1"/>
      <c r="V37" s="1">
        <f t="shared" si="4"/>
        <v>19.576271186440678</v>
      </c>
      <c r="W37" s="1">
        <f t="shared" si="5"/>
        <v>19.576271186440678</v>
      </c>
      <c r="X37" s="1">
        <v>20.6</v>
      </c>
      <c r="Y37" s="1">
        <v>15.4</v>
      </c>
      <c r="Z37" s="1">
        <v>20</v>
      </c>
      <c r="AA37" s="1">
        <v>14.2</v>
      </c>
      <c r="AB37" s="1">
        <v>19</v>
      </c>
      <c r="AC37" s="1">
        <v>16.600000000000001</v>
      </c>
      <c r="AD37" s="1">
        <v>11.2</v>
      </c>
      <c r="AE37" s="1">
        <v>13</v>
      </c>
      <c r="AF37" s="1">
        <v>16.8</v>
      </c>
      <c r="AG37" s="1">
        <v>12.2</v>
      </c>
      <c r="AH37" s="1"/>
      <c r="AI37" s="1">
        <f t="shared" si="15"/>
        <v>0</v>
      </c>
      <c r="AJ37" s="8">
        <v>8</v>
      </c>
      <c r="AK37" s="10">
        <f t="shared" si="16"/>
        <v>0</v>
      </c>
      <c r="AL37" s="1">
        <f t="shared" si="17"/>
        <v>0</v>
      </c>
      <c r="AM37" s="1">
        <v>12</v>
      </c>
      <c r="AN37" s="1">
        <v>84</v>
      </c>
      <c r="AO37" s="10">
        <f t="shared" si="18"/>
        <v>0</v>
      </c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92</v>
      </c>
      <c r="B38" s="1" t="s">
        <v>45</v>
      </c>
      <c r="C38" s="1">
        <v>98</v>
      </c>
      <c r="D38" s="1">
        <v>100</v>
      </c>
      <c r="E38" s="1">
        <v>70</v>
      </c>
      <c r="F38" s="1">
        <v>128</v>
      </c>
      <c r="G38" s="8">
        <v>0.7</v>
      </c>
      <c r="H38" s="1">
        <v>180</v>
      </c>
      <c r="I38" s="1" t="s">
        <v>46</v>
      </c>
      <c r="J38" s="1"/>
      <c r="K38" s="1">
        <v>72</v>
      </c>
      <c r="L38" s="1">
        <f t="shared" ref="L38:L68" si="19">E38-K38</f>
        <v>-2</v>
      </c>
      <c r="M38" s="1"/>
      <c r="N38" s="1"/>
      <c r="O38" s="1">
        <v>192</v>
      </c>
      <c r="P38" s="1"/>
      <c r="Q38" s="1">
        <f t="shared" ref="Q38:Q73" si="20">E38/5</f>
        <v>14</v>
      </c>
      <c r="R38" s="5"/>
      <c r="S38" s="5">
        <f t="shared" si="14"/>
        <v>0</v>
      </c>
      <c r="T38" s="5"/>
      <c r="U38" s="1"/>
      <c r="V38" s="1">
        <f t="shared" ref="V38:V73" si="21">(F38+O38+P38+S38)/Q38</f>
        <v>22.857142857142858</v>
      </c>
      <c r="W38" s="1">
        <f t="shared" ref="W38:W73" si="22">(F38+O38+P38)/Q38</f>
        <v>22.857142857142858</v>
      </c>
      <c r="X38" s="1">
        <v>29.4</v>
      </c>
      <c r="Y38" s="1">
        <v>22.2</v>
      </c>
      <c r="Z38" s="1">
        <v>24.8</v>
      </c>
      <c r="AA38" s="1">
        <v>21.6</v>
      </c>
      <c r="AB38" s="1">
        <v>21.8</v>
      </c>
      <c r="AC38" s="1">
        <v>28</v>
      </c>
      <c r="AD38" s="1">
        <v>29.8</v>
      </c>
      <c r="AE38" s="1">
        <v>18.8</v>
      </c>
      <c r="AF38" s="1">
        <v>23.2</v>
      </c>
      <c r="AG38" s="1">
        <v>21</v>
      </c>
      <c r="AH38" s="26" t="s">
        <v>109</v>
      </c>
      <c r="AI38" s="1">
        <f t="shared" si="15"/>
        <v>0</v>
      </c>
      <c r="AJ38" s="8">
        <v>8</v>
      </c>
      <c r="AK38" s="10">
        <f t="shared" si="16"/>
        <v>0</v>
      </c>
      <c r="AL38" s="1">
        <f t="shared" si="17"/>
        <v>0</v>
      </c>
      <c r="AM38" s="1">
        <v>12</v>
      </c>
      <c r="AN38" s="1">
        <v>84</v>
      </c>
      <c r="AO38" s="10">
        <f t="shared" si="18"/>
        <v>0</v>
      </c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93</v>
      </c>
      <c r="B39" s="1" t="s">
        <v>45</v>
      </c>
      <c r="C39" s="1">
        <v>331</v>
      </c>
      <c r="D39" s="1">
        <v>240</v>
      </c>
      <c r="E39" s="1">
        <v>284</v>
      </c>
      <c r="F39" s="1">
        <v>286</v>
      </c>
      <c r="G39" s="8">
        <v>0.7</v>
      </c>
      <c r="H39" s="1">
        <v>180</v>
      </c>
      <c r="I39" s="1" t="s">
        <v>46</v>
      </c>
      <c r="J39" s="1"/>
      <c r="K39" s="1">
        <v>283</v>
      </c>
      <c r="L39" s="1">
        <f t="shared" si="19"/>
        <v>1</v>
      </c>
      <c r="M39" s="1"/>
      <c r="N39" s="1"/>
      <c r="O39" s="1">
        <v>480</v>
      </c>
      <c r="P39" s="1"/>
      <c r="Q39" s="1">
        <f t="shared" si="20"/>
        <v>56.8</v>
      </c>
      <c r="R39" s="5"/>
      <c r="S39" s="5">
        <f t="shared" si="14"/>
        <v>0</v>
      </c>
      <c r="T39" s="5"/>
      <c r="U39" s="1"/>
      <c r="V39" s="1">
        <f t="shared" si="21"/>
        <v>13.485915492957748</v>
      </c>
      <c r="W39" s="1">
        <f t="shared" si="22"/>
        <v>13.485915492957748</v>
      </c>
      <c r="X39" s="1">
        <v>62</v>
      </c>
      <c r="Y39" s="1">
        <v>62.4</v>
      </c>
      <c r="Z39" s="1">
        <v>57</v>
      </c>
      <c r="AA39" s="1">
        <v>25.4</v>
      </c>
      <c r="AB39" s="1">
        <v>75.8</v>
      </c>
      <c r="AC39" s="1">
        <v>39.200000000000003</v>
      </c>
      <c r="AD39" s="1">
        <v>44.4</v>
      </c>
      <c r="AE39" s="1">
        <v>50</v>
      </c>
      <c r="AF39" s="1">
        <v>34.4</v>
      </c>
      <c r="AG39" s="1">
        <v>38.799999999999997</v>
      </c>
      <c r="AH39" s="1"/>
      <c r="AI39" s="1">
        <f t="shared" si="15"/>
        <v>0</v>
      </c>
      <c r="AJ39" s="8">
        <v>10</v>
      </c>
      <c r="AK39" s="10">
        <f t="shared" si="16"/>
        <v>0</v>
      </c>
      <c r="AL39" s="1">
        <f t="shared" si="17"/>
        <v>0</v>
      </c>
      <c r="AM39" s="1">
        <v>12</v>
      </c>
      <c r="AN39" s="1">
        <v>84</v>
      </c>
      <c r="AO39" s="10">
        <f t="shared" si="18"/>
        <v>0</v>
      </c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94</v>
      </c>
      <c r="B40" s="1" t="s">
        <v>45</v>
      </c>
      <c r="C40" s="1"/>
      <c r="D40" s="1"/>
      <c r="E40" s="1"/>
      <c r="F40" s="1"/>
      <c r="G40" s="8">
        <v>0.4</v>
      </c>
      <c r="H40" s="1">
        <v>180</v>
      </c>
      <c r="I40" s="1" t="s">
        <v>46</v>
      </c>
      <c r="J40" s="1"/>
      <c r="K40" s="1"/>
      <c r="L40" s="1">
        <f t="shared" si="19"/>
        <v>0</v>
      </c>
      <c r="M40" s="1"/>
      <c r="N40" s="1"/>
      <c r="O40" s="14"/>
      <c r="P40" s="1"/>
      <c r="Q40" s="1">
        <f t="shared" si="20"/>
        <v>0</v>
      </c>
      <c r="R40" s="23">
        <v>192</v>
      </c>
      <c r="S40" s="5">
        <f t="shared" si="14"/>
        <v>192</v>
      </c>
      <c r="T40" s="5"/>
      <c r="U40" s="1"/>
      <c r="V40" s="1" t="e">
        <f t="shared" si="21"/>
        <v>#DIV/0!</v>
      </c>
      <c r="W40" s="1" t="e">
        <f t="shared" si="22"/>
        <v>#DIV/0!</v>
      </c>
      <c r="X40" s="1">
        <v>0</v>
      </c>
      <c r="Y40" s="1">
        <v>0</v>
      </c>
      <c r="Z40" s="1">
        <v>0</v>
      </c>
      <c r="AA40" s="1">
        <v>-0.8</v>
      </c>
      <c r="AB40" s="1">
        <v>8.6</v>
      </c>
      <c r="AC40" s="1">
        <v>25</v>
      </c>
      <c r="AD40" s="1">
        <v>32</v>
      </c>
      <c r="AE40" s="1">
        <v>8.4</v>
      </c>
      <c r="AF40" s="1">
        <v>14</v>
      </c>
      <c r="AG40" s="1">
        <v>12</v>
      </c>
      <c r="AH40" s="14" t="s">
        <v>95</v>
      </c>
      <c r="AI40" s="1">
        <f t="shared" si="15"/>
        <v>76.800000000000011</v>
      </c>
      <c r="AJ40" s="8">
        <v>16</v>
      </c>
      <c r="AK40" s="10">
        <f t="shared" si="16"/>
        <v>12</v>
      </c>
      <c r="AL40" s="1">
        <f t="shared" si="17"/>
        <v>76.800000000000011</v>
      </c>
      <c r="AM40" s="1">
        <v>12</v>
      </c>
      <c r="AN40" s="1">
        <v>84</v>
      </c>
      <c r="AO40" s="10">
        <f t="shared" si="18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96</v>
      </c>
      <c r="B41" s="1" t="s">
        <v>45</v>
      </c>
      <c r="C41" s="1">
        <v>30</v>
      </c>
      <c r="D41" s="1">
        <v>120</v>
      </c>
      <c r="E41" s="1">
        <v>59</v>
      </c>
      <c r="F41" s="1">
        <v>91</v>
      </c>
      <c r="G41" s="8">
        <v>0.7</v>
      </c>
      <c r="H41" s="1">
        <v>180</v>
      </c>
      <c r="I41" s="1" t="s">
        <v>46</v>
      </c>
      <c r="J41" s="1"/>
      <c r="K41" s="1">
        <v>55</v>
      </c>
      <c r="L41" s="1">
        <f t="shared" si="19"/>
        <v>4</v>
      </c>
      <c r="M41" s="1"/>
      <c r="N41" s="1"/>
      <c r="O41" s="1">
        <v>120</v>
      </c>
      <c r="P41" s="1"/>
      <c r="Q41" s="1">
        <f t="shared" si="20"/>
        <v>11.8</v>
      </c>
      <c r="R41" s="5"/>
      <c r="S41" s="5">
        <f t="shared" si="14"/>
        <v>0</v>
      </c>
      <c r="T41" s="5"/>
      <c r="U41" s="1"/>
      <c r="V41" s="1">
        <f t="shared" si="21"/>
        <v>17.881355932203387</v>
      </c>
      <c r="W41" s="1">
        <f t="shared" si="22"/>
        <v>17.881355932203387</v>
      </c>
      <c r="X41" s="1">
        <v>18.600000000000001</v>
      </c>
      <c r="Y41" s="1">
        <v>20.6</v>
      </c>
      <c r="Z41" s="1">
        <v>16.2</v>
      </c>
      <c r="AA41" s="1">
        <v>13.6</v>
      </c>
      <c r="AB41" s="1">
        <v>16.600000000000001</v>
      </c>
      <c r="AC41" s="1">
        <v>16.2</v>
      </c>
      <c r="AD41" s="1">
        <v>10.4</v>
      </c>
      <c r="AE41" s="1">
        <v>18.8</v>
      </c>
      <c r="AF41" s="1">
        <v>11.2</v>
      </c>
      <c r="AG41" s="1">
        <v>9.4</v>
      </c>
      <c r="AH41" s="1"/>
      <c r="AI41" s="1">
        <f t="shared" si="15"/>
        <v>0</v>
      </c>
      <c r="AJ41" s="8">
        <v>10</v>
      </c>
      <c r="AK41" s="10">
        <f t="shared" si="16"/>
        <v>0</v>
      </c>
      <c r="AL41" s="1">
        <f t="shared" si="17"/>
        <v>0</v>
      </c>
      <c r="AM41" s="1">
        <v>12</v>
      </c>
      <c r="AN41" s="1">
        <v>84</v>
      </c>
      <c r="AO41" s="10">
        <f t="shared" si="18"/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97</v>
      </c>
      <c r="B42" s="1" t="s">
        <v>45</v>
      </c>
      <c r="C42" s="1">
        <v>337</v>
      </c>
      <c r="D42" s="1">
        <v>120</v>
      </c>
      <c r="E42" s="1">
        <v>280</v>
      </c>
      <c r="F42" s="1">
        <v>177</v>
      </c>
      <c r="G42" s="8">
        <v>0.7</v>
      </c>
      <c r="H42" s="1">
        <v>180</v>
      </c>
      <c r="I42" s="1" t="s">
        <v>46</v>
      </c>
      <c r="J42" s="1"/>
      <c r="K42" s="1">
        <v>280</v>
      </c>
      <c r="L42" s="1">
        <f t="shared" si="19"/>
        <v>0</v>
      </c>
      <c r="M42" s="1"/>
      <c r="N42" s="1"/>
      <c r="O42" s="1">
        <v>360</v>
      </c>
      <c r="P42" s="1"/>
      <c r="Q42" s="1">
        <f t="shared" si="20"/>
        <v>56</v>
      </c>
      <c r="R42" s="30">
        <f>14*Q42-P42-O42-F42+$S$1*Q42</f>
        <v>375.79999999999995</v>
      </c>
      <c r="S42" s="5">
        <f t="shared" si="14"/>
        <v>360</v>
      </c>
      <c r="T42" s="5"/>
      <c r="U42" s="1"/>
      <c r="V42" s="1">
        <f t="shared" si="21"/>
        <v>16.017857142857142</v>
      </c>
      <c r="W42" s="1">
        <f t="shared" si="22"/>
        <v>9.5892857142857135</v>
      </c>
      <c r="X42" s="1">
        <v>51.4</v>
      </c>
      <c r="Y42" s="1">
        <v>45.4</v>
      </c>
      <c r="Z42" s="1">
        <v>28.2</v>
      </c>
      <c r="AA42" s="1">
        <v>57.6</v>
      </c>
      <c r="AB42" s="1">
        <v>57</v>
      </c>
      <c r="AC42" s="1">
        <v>39.4</v>
      </c>
      <c r="AD42" s="1">
        <v>41.6</v>
      </c>
      <c r="AE42" s="1">
        <v>47.6</v>
      </c>
      <c r="AF42" s="1">
        <v>34</v>
      </c>
      <c r="AG42" s="1">
        <v>36.4</v>
      </c>
      <c r="AH42" s="1"/>
      <c r="AI42" s="1">
        <f t="shared" si="15"/>
        <v>263.05999999999995</v>
      </c>
      <c r="AJ42" s="8">
        <v>10</v>
      </c>
      <c r="AK42" s="10">
        <f t="shared" si="16"/>
        <v>36</v>
      </c>
      <c r="AL42" s="1">
        <f t="shared" si="17"/>
        <v>251.99999999999997</v>
      </c>
      <c r="AM42" s="1">
        <v>12</v>
      </c>
      <c r="AN42" s="1">
        <v>84</v>
      </c>
      <c r="AO42" s="10">
        <f t="shared" si="18"/>
        <v>0.42857142857142855</v>
      </c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98</v>
      </c>
      <c r="B43" s="19" t="s">
        <v>45</v>
      </c>
      <c r="C43" s="19"/>
      <c r="D43" s="19"/>
      <c r="E43" s="19"/>
      <c r="F43" s="19"/>
      <c r="G43" s="20">
        <v>0</v>
      </c>
      <c r="H43" s="19">
        <v>180</v>
      </c>
      <c r="I43" s="19" t="s">
        <v>46</v>
      </c>
      <c r="J43" s="19"/>
      <c r="K43" s="19"/>
      <c r="L43" s="19">
        <f t="shared" si="19"/>
        <v>0</v>
      </c>
      <c r="M43" s="19"/>
      <c r="N43" s="19"/>
      <c r="O43" s="19"/>
      <c r="P43" s="19"/>
      <c r="Q43" s="19">
        <f t="shared" si="20"/>
        <v>0</v>
      </c>
      <c r="R43" s="21"/>
      <c r="S43" s="21"/>
      <c r="T43" s="21"/>
      <c r="U43" s="19"/>
      <c r="V43" s="19" t="e">
        <f t="shared" si="21"/>
        <v>#DIV/0!</v>
      </c>
      <c r="W43" s="19" t="e">
        <f t="shared" si="22"/>
        <v>#DIV/0!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 t="s">
        <v>99</v>
      </c>
      <c r="AI43" s="19"/>
      <c r="AJ43" s="20">
        <v>16</v>
      </c>
      <c r="AK43" s="22"/>
      <c r="AL43" s="19"/>
      <c r="AM43" s="19">
        <v>12</v>
      </c>
      <c r="AN43" s="19">
        <v>84</v>
      </c>
      <c r="AO43" s="22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100</v>
      </c>
      <c r="B44" s="1" t="s">
        <v>45</v>
      </c>
      <c r="C44" s="1">
        <v>156</v>
      </c>
      <c r="D44" s="1">
        <v>123</v>
      </c>
      <c r="E44" s="1">
        <v>91</v>
      </c>
      <c r="F44" s="1">
        <v>185</v>
      </c>
      <c r="G44" s="8">
        <v>0.7</v>
      </c>
      <c r="H44" s="1">
        <v>180</v>
      </c>
      <c r="I44" s="1" t="s">
        <v>46</v>
      </c>
      <c r="J44" s="1"/>
      <c r="K44" s="1">
        <v>94</v>
      </c>
      <c r="L44" s="1">
        <f t="shared" si="19"/>
        <v>-3</v>
      </c>
      <c r="M44" s="1"/>
      <c r="N44" s="1"/>
      <c r="O44" s="1">
        <v>0</v>
      </c>
      <c r="P44" s="1"/>
      <c r="Q44" s="1">
        <f t="shared" si="20"/>
        <v>18.2</v>
      </c>
      <c r="R44" s="5">
        <f t="shared" ref="R44" si="23">14*Q44-P44-O44-F44</f>
        <v>69.799999999999983</v>
      </c>
      <c r="S44" s="5">
        <f t="shared" ref="S44:S59" si="24">AJ44*AK44</f>
        <v>120</v>
      </c>
      <c r="T44" s="5"/>
      <c r="U44" s="1"/>
      <c r="V44" s="1">
        <f t="shared" si="21"/>
        <v>16.758241758241759</v>
      </c>
      <c r="W44" s="1">
        <f t="shared" si="22"/>
        <v>10.164835164835166</v>
      </c>
      <c r="X44" s="1">
        <v>14.4</v>
      </c>
      <c r="Y44" s="1">
        <v>22.6</v>
      </c>
      <c r="Z44" s="1">
        <v>21</v>
      </c>
      <c r="AA44" s="1">
        <v>26.8</v>
      </c>
      <c r="AB44" s="1">
        <v>21.8</v>
      </c>
      <c r="AC44" s="1">
        <v>22.4</v>
      </c>
      <c r="AD44" s="1">
        <v>23.8</v>
      </c>
      <c r="AE44" s="1">
        <v>15.2</v>
      </c>
      <c r="AF44" s="1">
        <v>25.4</v>
      </c>
      <c r="AG44" s="1">
        <v>19.2</v>
      </c>
      <c r="AH44" s="1"/>
      <c r="AI44" s="1">
        <f t="shared" ref="AI44:AI59" si="25">G44*R44</f>
        <v>48.859999999999985</v>
      </c>
      <c r="AJ44" s="8">
        <v>10</v>
      </c>
      <c r="AK44" s="10">
        <f t="shared" ref="AK44:AK59" si="26">MROUND(R44, AJ44*AM44)/AJ44</f>
        <v>12</v>
      </c>
      <c r="AL44" s="1">
        <f t="shared" ref="AL44:AL59" si="27">AK44*AJ44*G44</f>
        <v>84</v>
      </c>
      <c r="AM44" s="1">
        <v>12</v>
      </c>
      <c r="AN44" s="1">
        <v>84</v>
      </c>
      <c r="AO44" s="10">
        <f t="shared" ref="AO44:AO59" si="28">AK44/AN44</f>
        <v>0.14285714285714285</v>
      </c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101</v>
      </c>
      <c r="B45" s="1" t="s">
        <v>48</v>
      </c>
      <c r="C45" s="1">
        <v>910</v>
      </c>
      <c r="D45" s="1">
        <v>5</v>
      </c>
      <c r="E45" s="1">
        <v>490</v>
      </c>
      <c r="F45" s="1">
        <v>400</v>
      </c>
      <c r="G45" s="8">
        <v>1</v>
      </c>
      <c r="H45" s="1">
        <v>180</v>
      </c>
      <c r="I45" s="1" t="s">
        <v>46</v>
      </c>
      <c r="J45" s="1"/>
      <c r="K45" s="1">
        <v>495</v>
      </c>
      <c r="L45" s="1">
        <f t="shared" si="19"/>
        <v>-5</v>
      </c>
      <c r="M45" s="1"/>
      <c r="N45" s="1"/>
      <c r="O45" s="1">
        <v>0</v>
      </c>
      <c r="P45" s="1">
        <v>960</v>
      </c>
      <c r="Q45" s="1">
        <f t="shared" si="20"/>
        <v>98</v>
      </c>
      <c r="R45" s="5"/>
      <c r="S45" s="5">
        <f t="shared" si="24"/>
        <v>0</v>
      </c>
      <c r="T45" s="5"/>
      <c r="U45" s="1"/>
      <c r="V45" s="1">
        <f t="shared" si="21"/>
        <v>13.877551020408163</v>
      </c>
      <c r="W45" s="1">
        <f t="shared" si="22"/>
        <v>13.877551020408163</v>
      </c>
      <c r="X45" s="1">
        <v>112</v>
      </c>
      <c r="Y45" s="1">
        <v>104</v>
      </c>
      <c r="Z45" s="1">
        <v>87</v>
      </c>
      <c r="AA45" s="1">
        <v>154</v>
      </c>
      <c r="AB45" s="1">
        <v>96.2</v>
      </c>
      <c r="AC45" s="1">
        <v>130</v>
      </c>
      <c r="AD45" s="1">
        <v>93.482799999999997</v>
      </c>
      <c r="AE45" s="1">
        <v>99</v>
      </c>
      <c r="AF45" s="1">
        <v>100.82340000000001</v>
      </c>
      <c r="AG45" s="1">
        <v>104.9944</v>
      </c>
      <c r="AH45" s="1" t="s">
        <v>75</v>
      </c>
      <c r="AI45" s="1">
        <f t="shared" si="25"/>
        <v>0</v>
      </c>
      <c r="AJ45" s="8">
        <v>5</v>
      </c>
      <c r="AK45" s="10">
        <f t="shared" si="26"/>
        <v>0</v>
      </c>
      <c r="AL45" s="1">
        <f t="shared" si="27"/>
        <v>0</v>
      </c>
      <c r="AM45" s="1">
        <v>12</v>
      </c>
      <c r="AN45" s="1">
        <v>144</v>
      </c>
      <c r="AO45" s="10">
        <f t="shared" si="28"/>
        <v>0</v>
      </c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102</v>
      </c>
      <c r="B46" s="1" t="s">
        <v>45</v>
      </c>
      <c r="C46" s="1">
        <v>251</v>
      </c>
      <c r="D46" s="1">
        <v>192</v>
      </c>
      <c r="E46" s="1">
        <v>370</v>
      </c>
      <c r="F46" s="1">
        <v>73</v>
      </c>
      <c r="G46" s="8">
        <v>0.4</v>
      </c>
      <c r="H46" s="1">
        <v>180</v>
      </c>
      <c r="I46" s="1" t="s">
        <v>46</v>
      </c>
      <c r="J46" s="1"/>
      <c r="K46" s="1">
        <v>370</v>
      </c>
      <c r="L46" s="1">
        <f t="shared" si="19"/>
        <v>0</v>
      </c>
      <c r="M46" s="1"/>
      <c r="N46" s="1"/>
      <c r="O46" s="1">
        <v>384</v>
      </c>
      <c r="P46" s="1"/>
      <c r="Q46" s="1">
        <f t="shared" si="20"/>
        <v>74</v>
      </c>
      <c r="R46" s="30">
        <f t="shared" ref="R46:R49" si="29">14*Q46-P46-O46-F46+$S$1*Q46</f>
        <v>749.2</v>
      </c>
      <c r="S46" s="5">
        <f t="shared" si="24"/>
        <v>768</v>
      </c>
      <c r="T46" s="5"/>
      <c r="U46" s="1"/>
      <c r="V46" s="1">
        <f t="shared" si="21"/>
        <v>16.554054054054053</v>
      </c>
      <c r="W46" s="1">
        <f t="shared" si="22"/>
        <v>6.1756756756756754</v>
      </c>
      <c r="X46" s="1">
        <v>47.6</v>
      </c>
      <c r="Y46" s="1">
        <v>42.4</v>
      </c>
      <c r="Z46" s="1">
        <v>51.8</v>
      </c>
      <c r="AA46" s="1">
        <v>39</v>
      </c>
      <c r="AB46" s="1">
        <v>44.4</v>
      </c>
      <c r="AC46" s="1">
        <v>35.4</v>
      </c>
      <c r="AD46" s="1">
        <v>34.4</v>
      </c>
      <c r="AE46" s="1">
        <v>22.4</v>
      </c>
      <c r="AF46" s="1">
        <v>19.600000000000001</v>
      </c>
      <c r="AG46" s="1">
        <v>15.8</v>
      </c>
      <c r="AH46" s="1"/>
      <c r="AI46" s="1">
        <f t="shared" si="25"/>
        <v>299.68</v>
      </c>
      <c r="AJ46" s="8">
        <v>16</v>
      </c>
      <c r="AK46" s="10">
        <f t="shared" si="26"/>
        <v>48</v>
      </c>
      <c r="AL46" s="1">
        <f t="shared" si="27"/>
        <v>307.20000000000005</v>
      </c>
      <c r="AM46" s="1">
        <v>12</v>
      </c>
      <c r="AN46" s="1">
        <v>84</v>
      </c>
      <c r="AO46" s="10">
        <f t="shared" si="28"/>
        <v>0.5714285714285714</v>
      </c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103</v>
      </c>
      <c r="B47" s="1" t="s">
        <v>45</v>
      </c>
      <c r="C47" s="1">
        <v>673</v>
      </c>
      <c r="D47" s="1">
        <v>506</v>
      </c>
      <c r="E47" s="1">
        <v>626</v>
      </c>
      <c r="F47" s="1">
        <v>550</v>
      </c>
      <c r="G47" s="8">
        <v>0.7</v>
      </c>
      <c r="H47" s="1">
        <v>180</v>
      </c>
      <c r="I47" s="1" t="s">
        <v>46</v>
      </c>
      <c r="J47" s="1"/>
      <c r="K47" s="1">
        <v>629</v>
      </c>
      <c r="L47" s="1">
        <f t="shared" si="19"/>
        <v>-3</v>
      </c>
      <c r="M47" s="1"/>
      <c r="N47" s="1"/>
      <c r="O47" s="1">
        <v>840</v>
      </c>
      <c r="P47" s="1"/>
      <c r="Q47" s="1">
        <f t="shared" si="20"/>
        <v>125.2</v>
      </c>
      <c r="R47" s="30">
        <f t="shared" si="29"/>
        <v>650.76</v>
      </c>
      <c r="S47" s="5">
        <f t="shared" si="24"/>
        <v>600</v>
      </c>
      <c r="T47" s="5"/>
      <c r="U47" s="1"/>
      <c r="V47" s="1">
        <f t="shared" si="21"/>
        <v>15.894568690095847</v>
      </c>
      <c r="W47" s="1">
        <f t="shared" si="22"/>
        <v>11.102236421725239</v>
      </c>
      <c r="X47" s="1">
        <v>120.2</v>
      </c>
      <c r="Y47" s="1">
        <v>125.4</v>
      </c>
      <c r="Z47" s="1">
        <v>134</v>
      </c>
      <c r="AA47" s="1">
        <v>127</v>
      </c>
      <c r="AB47" s="1">
        <v>113.4</v>
      </c>
      <c r="AC47" s="1">
        <v>137.19999999999999</v>
      </c>
      <c r="AD47" s="1">
        <v>138.4</v>
      </c>
      <c r="AE47" s="1">
        <v>94.2</v>
      </c>
      <c r="AF47" s="1">
        <v>103</v>
      </c>
      <c r="AG47" s="1">
        <v>107.2</v>
      </c>
      <c r="AH47" s="1" t="s">
        <v>78</v>
      </c>
      <c r="AI47" s="1">
        <f t="shared" si="25"/>
        <v>455.53199999999998</v>
      </c>
      <c r="AJ47" s="8">
        <v>10</v>
      </c>
      <c r="AK47" s="10">
        <f t="shared" si="26"/>
        <v>60</v>
      </c>
      <c r="AL47" s="1">
        <f t="shared" si="27"/>
        <v>420</v>
      </c>
      <c r="AM47" s="1">
        <v>12</v>
      </c>
      <c r="AN47" s="1">
        <v>84</v>
      </c>
      <c r="AO47" s="10">
        <f t="shared" si="28"/>
        <v>0.7142857142857143</v>
      </c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104</v>
      </c>
      <c r="B48" s="1" t="s">
        <v>45</v>
      </c>
      <c r="C48" s="1">
        <v>187</v>
      </c>
      <c r="D48" s="1">
        <v>392</v>
      </c>
      <c r="E48" s="1">
        <v>373</v>
      </c>
      <c r="F48" s="1">
        <v>198</v>
      </c>
      <c r="G48" s="8">
        <v>0.4</v>
      </c>
      <c r="H48" s="1">
        <v>180</v>
      </c>
      <c r="I48" s="1" t="s">
        <v>46</v>
      </c>
      <c r="J48" s="1"/>
      <c r="K48" s="1">
        <v>382</v>
      </c>
      <c r="L48" s="1">
        <f t="shared" si="19"/>
        <v>-9</v>
      </c>
      <c r="M48" s="1"/>
      <c r="N48" s="1"/>
      <c r="O48" s="1">
        <v>384</v>
      </c>
      <c r="P48" s="1"/>
      <c r="Q48" s="1">
        <f t="shared" si="20"/>
        <v>74.599999999999994</v>
      </c>
      <c r="R48" s="30">
        <f t="shared" si="29"/>
        <v>633.97999999999979</v>
      </c>
      <c r="S48" s="5">
        <f t="shared" si="24"/>
        <v>576</v>
      </c>
      <c r="T48" s="5"/>
      <c r="U48" s="1"/>
      <c r="V48" s="1">
        <f t="shared" si="21"/>
        <v>15.522788203753352</v>
      </c>
      <c r="W48" s="1">
        <f t="shared" si="22"/>
        <v>7.8016085790884722</v>
      </c>
      <c r="X48" s="1">
        <v>56.6</v>
      </c>
      <c r="Y48" s="1">
        <v>57</v>
      </c>
      <c r="Z48" s="1">
        <v>36.4</v>
      </c>
      <c r="AA48" s="1">
        <v>55.4</v>
      </c>
      <c r="AB48" s="1">
        <v>56</v>
      </c>
      <c r="AC48" s="1">
        <v>34</v>
      </c>
      <c r="AD48" s="1">
        <v>42.6</v>
      </c>
      <c r="AE48" s="1">
        <v>29.2</v>
      </c>
      <c r="AF48" s="1">
        <v>29.8</v>
      </c>
      <c r="AG48" s="1">
        <v>24.6</v>
      </c>
      <c r="AH48" s="1"/>
      <c r="AI48" s="1">
        <f t="shared" si="25"/>
        <v>253.59199999999993</v>
      </c>
      <c r="AJ48" s="8">
        <v>16</v>
      </c>
      <c r="AK48" s="10">
        <f t="shared" si="26"/>
        <v>36</v>
      </c>
      <c r="AL48" s="1">
        <f t="shared" si="27"/>
        <v>230.4</v>
      </c>
      <c r="AM48" s="1">
        <v>12</v>
      </c>
      <c r="AN48" s="1">
        <v>84</v>
      </c>
      <c r="AO48" s="10">
        <f t="shared" si="28"/>
        <v>0.42857142857142855</v>
      </c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105</v>
      </c>
      <c r="B49" s="1" t="s">
        <v>45</v>
      </c>
      <c r="C49" s="1">
        <v>1253</v>
      </c>
      <c r="D49" s="1">
        <v>492</v>
      </c>
      <c r="E49" s="1">
        <v>1037</v>
      </c>
      <c r="F49" s="1">
        <v>691</v>
      </c>
      <c r="G49" s="8">
        <v>0.7</v>
      </c>
      <c r="H49" s="1">
        <v>180</v>
      </c>
      <c r="I49" s="1" t="s">
        <v>46</v>
      </c>
      <c r="J49" s="1"/>
      <c r="K49" s="1">
        <v>1036</v>
      </c>
      <c r="L49" s="1">
        <f t="shared" si="19"/>
        <v>1</v>
      </c>
      <c r="M49" s="1"/>
      <c r="N49" s="1"/>
      <c r="O49" s="1">
        <v>0</v>
      </c>
      <c r="P49" s="1">
        <v>1680</v>
      </c>
      <c r="Q49" s="1">
        <f t="shared" si="20"/>
        <v>207.4</v>
      </c>
      <c r="R49" s="30">
        <f t="shared" si="29"/>
        <v>1009.6199999999999</v>
      </c>
      <c r="S49" s="5">
        <f t="shared" si="24"/>
        <v>960</v>
      </c>
      <c r="T49" s="5"/>
      <c r="U49" s="1"/>
      <c r="V49" s="1">
        <f t="shared" si="21"/>
        <v>16.060752169720345</v>
      </c>
      <c r="W49" s="1">
        <f t="shared" si="22"/>
        <v>11.432015429122469</v>
      </c>
      <c r="X49" s="1">
        <v>205</v>
      </c>
      <c r="Y49" s="1">
        <v>197.2</v>
      </c>
      <c r="Z49" s="1">
        <v>228.4</v>
      </c>
      <c r="AA49" s="1">
        <v>169.8</v>
      </c>
      <c r="AB49" s="1">
        <v>181.4</v>
      </c>
      <c r="AC49" s="1">
        <v>191.6</v>
      </c>
      <c r="AD49" s="1">
        <v>193.4</v>
      </c>
      <c r="AE49" s="1">
        <v>141.6</v>
      </c>
      <c r="AF49" s="1">
        <v>191.8</v>
      </c>
      <c r="AG49" s="1">
        <v>158</v>
      </c>
      <c r="AH49" s="1" t="s">
        <v>78</v>
      </c>
      <c r="AI49" s="1">
        <f t="shared" si="25"/>
        <v>706.73399999999992</v>
      </c>
      <c r="AJ49" s="8">
        <v>10</v>
      </c>
      <c r="AK49" s="10">
        <f t="shared" si="26"/>
        <v>96</v>
      </c>
      <c r="AL49" s="1">
        <f t="shared" si="27"/>
        <v>672</v>
      </c>
      <c r="AM49" s="1">
        <v>12</v>
      </c>
      <c r="AN49" s="1">
        <v>84</v>
      </c>
      <c r="AO49" s="10">
        <f t="shared" si="28"/>
        <v>1.1428571428571428</v>
      </c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106</v>
      </c>
      <c r="B50" s="1" t="s">
        <v>45</v>
      </c>
      <c r="C50" s="1">
        <v>320</v>
      </c>
      <c r="D50" s="1">
        <v>122</v>
      </c>
      <c r="E50" s="1">
        <v>242</v>
      </c>
      <c r="F50" s="1">
        <v>200</v>
      </c>
      <c r="G50" s="8">
        <v>0.7</v>
      </c>
      <c r="H50" s="1">
        <v>180</v>
      </c>
      <c r="I50" s="1" t="s">
        <v>46</v>
      </c>
      <c r="J50" s="1"/>
      <c r="K50" s="1">
        <v>242</v>
      </c>
      <c r="L50" s="1">
        <f t="shared" si="19"/>
        <v>0</v>
      </c>
      <c r="M50" s="1"/>
      <c r="N50" s="1"/>
      <c r="O50" s="1">
        <v>600</v>
      </c>
      <c r="P50" s="1"/>
      <c r="Q50" s="1">
        <f t="shared" si="20"/>
        <v>48.4</v>
      </c>
      <c r="R50" s="5"/>
      <c r="S50" s="5">
        <f t="shared" si="24"/>
        <v>0</v>
      </c>
      <c r="T50" s="5"/>
      <c r="U50" s="1"/>
      <c r="V50" s="1">
        <f t="shared" si="21"/>
        <v>16.528925619834713</v>
      </c>
      <c r="W50" s="1">
        <f t="shared" si="22"/>
        <v>16.528925619834713</v>
      </c>
      <c r="X50" s="1">
        <v>59.6</v>
      </c>
      <c r="Y50" s="1">
        <v>50.6</v>
      </c>
      <c r="Z50" s="1">
        <v>59.4</v>
      </c>
      <c r="AA50" s="1">
        <v>53</v>
      </c>
      <c r="AB50" s="1">
        <v>42</v>
      </c>
      <c r="AC50" s="1">
        <v>51.8</v>
      </c>
      <c r="AD50" s="1">
        <v>42</v>
      </c>
      <c r="AE50" s="1">
        <v>47.4</v>
      </c>
      <c r="AF50" s="1">
        <v>45.4</v>
      </c>
      <c r="AG50" s="1">
        <v>38</v>
      </c>
      <c r="AH50" s="1"/>
      <c r="AI50" s="1">
        <f t="shared" si="25"/>
        <v>0</v>
      </c>
      <c r="AJ50" s="8">
        <v>10</v>
      </c>
      <c r="AK50" s="10">
        <f t="shared" si="26"/>
        <v>0</v>
      </c>
      <c r="AL50" s="1">
        <f t="shared" si="27"/>
        <v>0</v>
      </c>
      <c r="AM50" s="1">
        <v>12</v>
      </c>
      <c r="AN50" s="1">
        <v>84</v>
      </c>
      <c r="AO50" s="10">
        <f t="shared" si="28"/>
        <v>0</v>
      </c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107</v>
      </c>
      <c r="B51" s="1" t="s">
        <v>45</v>
      </c>
      <c r="C51" s="1">
        <v>48</v>
      </c>
      <c r="D51" s="1"/>
      <c r="E51" s="1">
        <v>7</v>
      </c>
      <c r="F51" s="1">
        <v>41</v>
      </c>
      <c r="G51" s="8">
        <v>0.7</v>
      </c>
      <c r="H51" s="1">
        <v>180</v>
      </c>
      <c r="I51" s="1" t="s">
        <v>46</v>
      </c>
      <c r="J51" s="1"/>
      <c r="K51" s="1">
        <v>7</v>
      </c>
      <c r="L51" s="1">
        <f t="shared" si="19"/>
        <v>0</v>
      </c>
      <c r="M51" s="1"/>
      <c r="N51" s="1"/>
      <c r="O51" s="1">
        <v>0</v>
      </c>
      <c r="P51" s="1"/>
      <c r="Q51" s="1">
        <f t="shared" si="20"/>
        <v>1.4</v>
      </c>
      <c r="R51" s="5"/>
      <c r="S51" s="5">
        <f t="shared" si="24"/>
        <v>0</v>
      </c>
      <c r="T51" s="5"/>
      <c r="U51" s="1"/>
      <c r="V51" s="1">
        <f t="shared" si="21"/>
        <v>29.285714285714288</v>
      </c>
      <c r="W51" s="1">
        <f t="shared" si="22"/>
        <v>29.285714285714288</v>
      </c>
      <c r="X51" s="1">
        <v>3.6</v>
      </c>
      <c r="Y51" s="1">
        <v>2.6</v>
      </c>
      <c r="Z51" s="1">
        <v>7.2</v>
      </c>
      <c r="AA51" s="1">
        <v>4.2</v>
      </c>
      <c r="AB51" s="1">
        <v>0.6</v>
      </c>
      <c r="AC51" s="1">
        <v>5.8</v>
      </c>
      <c r="AD51" s="1">
        <v>3.4</v>
      </c>
      <c r="AE51" s="1">
        <v>2</v>
      </c>
      <c r="AF51" s="1">
        <v>1.4</v>
      </c>
      <c r="AG51" s="1">
        <v>1.6</v>
      </c>
      <c r="AH51" s="27" t="s">
        <v>131</v>
      </c>
      <c r="AI51" s="1">
        <f t="shared" si="25"/>
        <v>0</v>
      </c>
      <c r="AJ51" s="8">
        <v>8</v>
      </c>
      <c r="AK51" s="10">
        <f t="shared" si="26"/>
        <v>0</v>
      </c>
      <c r="AL51" s="1">
        <f t="shared" si="27"/>
        <v>0</v>
      </c>
      <c r="AM51" s="1">
        <v>12</v>
      </c>
      <c r="AN51" s="1">
        <v>84</v>
      </c>
      <c r="AO51" s="10">
        <f t="shared" si="28"/>
        <v>0</v>
      </c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108</v>
      </c>
      <c r="B52" s="1" t="s">
        <v>45</v>
      </c>
      <c r="C52" s="1">
        <v>65</v>
      </c>
      <c r="D52" s="1"/>
      <c r="E52" s="1">
        <v>20</v>
      </c>
      <c r="F52" s="1">
        <v>45</v>
      </c>
      <c r="G52" s="8">
        <v>0.7</v>
      </c>
      <c r="H52" s="1">
        <v>180</v>
      </c>
      <c r="I52" s="1" t="s">
        <v>46</v>
      </c>
      <c r="J52" s="1"/>
      <c r="K52" s="1">
        <v>22</v>
      </c>
      <c r="L52" s="1">
        <f t="shared" si="19"/>
        <v>-2</v>
      </c>
      <c r="M52" s="1"/>
      <c r="N52" s="1"/>
      <c r="O52" s="1">
        <v>0</v>
      </c>
      <c r="P52" s="1"/>
      <c r="Q52" s="1">
        <f t="shared" si="20"/>
        <v>4</v>
      </c>
      <c r="R52" s="5"/>
      <c r="S52" s="5">
        <f t="shared" si="24"/>
        <v>0</v>
      </c>
      <c r="T52" s="5"/>
      <c r="U52" s="1"/>
      <c r="V52" s="1">
        <f t="shared" si="21"/>
        <v>11.25</v>
      </c>
      <c r="W52" s="1">
        <f t="shared" si="22"/>
        <v>11.25</v>
      </c>
      <c r="X52" s="1">
        <v>3.6</v>
      </c>
      <c r="Y52" s="1">
        <v>1.6</v>
      </c>
      <c r="Z52" s="1">
        <v>6</v>
      </c>
      <c r="AA52" s="1">
        <v>2.2000000000000002</v>
      </c>
      <c r="AB52" s="1">
        <v>1.2</v>
      </c>
      <c r="AC52" s="1">
        <v>5.6</v>
      </c>
      <c r="AD52" s="1">
        <v>2.6</v>
      </c>
      <c r="AE52" s="1">
        <v>1.6</v>
      </c>
      <c r="AF52" s="1">
        <v>2.4</v>
      </c>
      <c r="AG52" s="1">
        <v>0.8</v>
      </c>
      <c r="AH52" s="1"/>
      <c r="AI52" s="1">
        <f t="shared" si="25"/>
        <v>0</v>
      </c>
      <c r="AJ52" s="8">
        <v>8</v>
      </c>
      <c r="AK52" s="10">
        <f t="shared" si="26"/>
        <v>0</v>
      </c>
      <c r="AL52" s="1">
        <f t="shared" si="27"/>
        <v>0</v>
      </c>
      <c r="AM52" s="1">
        <v>12</v>
      </c>
      <c r="AN52" s="1">
        <v>84</v>
      </c>
      <c r="AO52" s="10">
        <f t="shared" si="28"/>
        <v>0</v>
      </c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110</v>
      </c>
      <c r="B53" s="1" t="s">
        <v>45</v>
      </c>
      <c r="C53" s="1"/>
      <c r="D53" s="1"/>
      <c r="E53" s="1"/>
      <c r="F53" s="1"/>
      <c r="G53" s="8">
        <v>0.7</v>
      </c>
      <c r="H53" s="1">
        <v>180</v>
      </c>
      <c r="I53" s="1" t="s">
        <v>46</v>
      </c>
      <c r="J53" s="1"/>
      <c r="K53" s="1"/>
      <c r="L53" s="1">
        <f t="shared" si="19"/>
        <v>0</v>
      </c>
      <c r="M53" s="1"/>
      <c r="N53" s="1"/>
      <c r="O53" s="14"/>
      <c r="P53" s="1"/>
      <c r="Q53" s="1">
        <f t="shared" si="20"/>
        <v>0</v>
      </c>
      <c r="R53" s="23">
        <v>96</v>
      </c>
      <c r="S53" s="5">
        <f t="shared" si="24"/>
        <v>96</v>
      </c>
      <c r="T53" s="5"/>
      <c r="U53" s="1"/>
      <c r="V53" s="1" t="e">
        <f t="shared" si="21"/>
        <v>#DIV/0!</v>
      </c>
      <c r="W53" s="1" t="e">
        <f t="shared" si="22"/>
        <v>#DIV/0!</v>
      </c>
      <c r="X53" s="1">
        <v>3</v>
      </c>
      <c r="Y53" s="1">
        <v>2.8</v>
      </c>
      <c r="Z53" s="1">
        <v>3</v>
      </c>
      <c r="AA53" s="1">
        <v>2.2000000000000002</v>
      </c>
      <c r="AB53" s="1">
        <v>3.2</v>
      </c>
      <c r="AC53" s="1">
        <v>2.6</v>
      </c>
      <c r="AD53" s="1">
        <v>1.4</v>
      </c>
      <c r="AE53" s="1">
        <v>0</v>
      </c>
      <c r="AF53" s="1">
        <v>3</v>
      </c>
      <c r="AG53" s="1">
        <v>0</v>
      </c>
      <c r="AH53" s="14" t="s">
        <v>95</v>
      </c>
      <c r="AI53" s="1">
        <f t="shared" si="25"/>
        <v>67.199999999999989</v>
      </c>
      <c r="AJ53" s="8">
        <v>8</v>
      </c>
      <c r="AK53" s="10">
        <f t="shared" si="26"/>
        <v>12</v>
      </c>
      <c r="AL53" s="1">
        <f t="shared" si="27"/>
        <v>67.199999999999989</v>
      </c>
      <c r="AM53" s="1">
        <v>12</v>
      </c>
      <c r="AN53" s="1">
        <v>84</v>
      </c>
      <c r="AO53" s="10">
        <f t="shared" si="28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111</v>
      </c>
      <c r="B54" s="1" t="s">
        <v>45</v>
      </c>
      <c r="C54" s="1">
        <v>235</v>
      </c>
      <c r="D54" s="1">
        <v>303</v>
      </c>
      <c r="E54" s="1">
        <v>185</v>
      </c>
      <c r="F54" s="1">
        <v>353</v>
      </c>
      <c r="G54" s="8">
        <v>1</v>
      </c>
      <c r="H54" s="1">
        <v>180</v>
      </c>
      <c r="I54" s="1" t="s">
        <v>46</v>
      </c>
      <c r="J54" s="1"/>
      <c r="K54" s="1">
        <v>179</v>
      </c>
      <c r="L54" s="1">
        <f t="shared" si="19"/>
        <v>6</v>
      </c>
      <c r="M54" s="1"/>
      <c r="N54" s="1"/>
      <c r="O54" s="1">
        <v>240</v>
      </c>
      <c r="P54" s="1"/>
      <c r="Q54" s="1">
        <f t="shared" si="20"/>
        <v>37</v>
      </c>
      <c r="R54" s="5"/>
      <c r="S54" s="5">
        <f t="shared" si="24"/>
        <v>0</v>
      </c>
      <c r="T54" s="5"/>
      <c r="U54" s="1"/>
      <c r="V54" s="1">
        <f t="shared" si="21"/>
        <v>16.027027027027028</v>
      </c>
      <c r="W54" s="1">
        <f t="shared" si="22"/>
        <v>16.027027027027028</v>
      </c>
      <c r="X54" s="1">
        <v>46.4</v>
      </c>
      <c r="Y54" s="1">
        <v>51</v>
      </c>
      <c r="Z54" s="1">
        <v>51.8</v>
      </c>
      <c r="AA54" s="1">
        <v>40.799999999999997</v>
      </c>
      <c r="AB54" s="1">
        <v>40.6</v>
      </c>
      <c r="AC54" s="1">
        <v>40.200000000000003</v>
      </c>
      <c r="AD54" s="1">
        <v>33.200000000000003</v>
      </c>
      <c r="AE54" s="1">
        <v>11.8</v>
      </c>
      <c r="AF54" s="1">
        <v>24.8</v>
      </c>
      <c r="AG54" s="1">
        <v>10.6</v>
      </c>
      <c r="AH54" s="1"/>
      <c r="AI54" s="1">
        <f t="shared" si="25"/>
        <v>0</v>
      </c>
      <c r="AJ54" s="8">
        <v>5</v>
      </c>
      <c r="AK54" s="10">
        <f t="shared" si="26"/>
        <v>0</v>
      </c>
      <c r="AL54" s="1">
        <f t="shared" si="27"/>
        <v>0</v>
      </c>
      <c r="AM54" s="1">
        <v>12</v>
      </c>
      <c r="AN54" s="1">
        <v>84</v>
      </c>
      <c r="AO54" s="10">
        <f t="shared" si="28"/>
        <v>0</v>
      </c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112</v>
      </c>
      <c r="B55" s="1" t="s">
        <v>45</v>
      </c>
      <c r="C55" s="1"/>
      <c r="D55" s="1"/>
      <c r="E55" s="1"/>
      <c r="F55" s="1"/>
      <c r="G55" s="8">
        <v>0.7</v>
      </c>
      <c r="H55" s="1">
        <v>180</v>
      </c>
      <c r="I55" s="1" t="s">
        <v>46</v>
      </c>
      <c r="J55" s="1"/>
      <c r="K55" s="1"/>
      <c r="L55" s="1">
        <f t="shared" si="19"/>
        <v>0</v>
      </c>
      <c r="M55" s="1"/>
      <c r="N55" s="1"/>
      <c r="O55" s="14"/>
      <c r="P55" s="1"/>
      <c r="Q55" s="1">
        <f t="shared" si="20"/>
        <v>0</v>
      </c>
      <c r="R55" s="23">
        <v>96</v>
      </c>
      <c r="S55" s="5">
        <f t="shared" si="24"/>
        <v>96</v>
      </c>
      <c r="T55" s="5"/>
      <c r="U55" s="1"/>
      <c r="V55" s="1" t="e">
        <f t="shared" si="21"/>
        <v>#DIV/0!</v>
      </c>
      <c r="W55" s="1" t="e">
        <f t="shared" si="22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27.6</v>
      </c>
      <c r="AD55" s="1">
        <v>57.8</v>
      </c>
      <c r="AE55" s="1">
        <v>75.2</v>
      </c>
      <c r="AF55" s="1">
        <v>56.6</v>
      </c>
      <c r="AG55" s="1">
        <v>39.799999999999997</v>
      </c>
      <c r="AH55" s="14" t="s">
        <v>113</v>
      </c>
      <c r="AI55" s="1">
        <f t="shared" si="25"/>
        <v>67.199999999999989</v>
      </c>
      <c r="AJ55" s="8">
        <v>8</v>
      </c>
      <c r="AK55" s="10">
        <f t="shared" si="26"/>
        <v>12</v>
      </c>
      <c r="AL55" s="1">
        <f t="shared" si="27"/>
        <v>67.199999999999989</v>
      </c>
      <c r="AM55" s="1">
        <v>12</v>
      </c>
      <c r="AN55" s="1">
        <v>84</v>
      </c>
      <c r="AO55" s="10">
        <f t="shared" si="28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114</v>
      </c>
      <c r="B56" s="1" t="s">
        <v>45</v>
      </c>
      <c r="C56" s="1">
        <v>122</v>
      </c>
      <c r="D56" s="1">
        <v>384</v>
      </c>
      <c r="E56" s="1">
        <v>221</v>
      </c>
      <c r="F56" s="1">
        <v>284</v>
      </c>
      <c r="G56" s="8">
        <v>0.9</v>
      </c>
      <c r="H56" s="1">
        <v>180</v>
      </c>
      <c r="I56" s="1" t="s">
        <v>46</v>
      </c>
      <c r="J56" s="1"/>
      <c r="K56" s="1">
        <v>222</v>
      </c>
      <c r="L56" s="1">
        <f t="shared" si="19"/>
        <v>-1</v>
      </c>
      <c r="M56" s="1"/>
      <c r="N56" s="1"/>
      <c r="O56" s="1">
        <v>0</v>
      </c>
      <c r="P56" s="1"/>
      <c r="Q56" s="1">
        <f t="shared" si="20"/>
        <v>44.2</v>
      </c>
      <c r="R56" s="30">
        <f t="shared" ref="R56:R57" si="30">14*Q56-P56-O56-F56+$S$1*Q56</f>
        <v>436.46000000000004</v>
      </c>
      <c r="S56" s="5">
        <f t="shared" si="24"/>
        <v>480</v>
      </c>
      <c r="T56" s="5"/>
      <c r="U56" s="1"/>
      <c r="V56" s="1">
        <f t="shared" si="21"/>
        <v>17.285067873303166</v>
      </c>
      <c r="W56" s="1">
        <f t="shared" si="22"/>
        <v>6.4253393665158365</v>
      </c>
      <c r="X56" s="1">
        <v>27.4</v>
      </c>
      <c r="Y56" s="1">
        <v>42.8</v>
      </c>
      <c r="Z56" s="1">
        <v>37.6</v>
      </c>
      <c r="AA56" s="1">
        <v>27.6</v>
      </c>
      <c r="AB56" s="1">
        <v>25.6</v>
      </c>
      <c r="AC56" s="1">
        <v>29.8</v>
      </c>
      <c r="AD56" s="1">
        <v>35.799999999999997</v>
      </c>
      <c r="AE56" s="1">
        <v>24.2</v>
      </c>
      <c r="AF56" s="1">
        <v>23.6</v>
      </c>
      <c r="AG56" s="1">
        <v>12.2</v>
      </c>
      <c r="AH56" s="1" t="s">
        <v>75</v>
      </c>
      <c r="AI56" s="1">
        <f t="shared" si="25"/>
        <v>392.81400000000002</v>
      </c>
      <c r="AJ56" s="8">
        <v>8</v>
      </c>
      <c r="AK56" s="10">
        <f t="shared" si="26"/>
        <v>60</v>
      </c>
      <c r="AL56" s="1">
        <f t="shared" si="27"/>
        <v>432</v>
      </c>
      <c r="AM56" s="1">
        <v>12</v>
      </c>
      <c r="AN56" s="1">
        <v>84</v>
      </c>
      <c r="AO56" s="10">
        <f t="shared" si="28"/>
        <v>0.7142857142857143</v>
      </c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115</v>
      </c>
      <c r="B57" s="1" t="s">
        <v>45</v>
      </c>
      <c r="C57" s="1">
        <v>85</v>
      </c>
      <c r="D57" s="1">
        <v>288</v>
      </c>
      <c r="E57" s="1">
        <v>170</v>
      </c>
      <c r="F57" s="1">
        <v>203</v>
      </c>
      <c r="G57" s="8">
        <v>0.9</v>
      </c>
      <c r="H57" s="1">
        <v>180</v>
      </c>
      <c r="I57" s="1" t="s">
        <v>46</v>
      </c>
      <c r="J57" s="1"/>
      <c r="K57" s="1">
        <v>170</v>
      </c>
      <c r="L57" s="1">
        <f t="shared" si="19"/>
        <v>0</v>
      </c>
      <c r="M57" s="1"/>
      <c r="N57" s="1"/>
      <c r="O57" s="1">
        <v>0</v>
      </c>
      <c r="P57" s="1"/>
      <c r="Q57" s="1">
        <f t="shared" si="20"/>
        <v>34</v>
      </c>
      <c r="R57" s="30">
        <f t="shared" si="30"/>
        <v>351.2</v>
      </c>
      <c r="S57" s="5">
        <f t="shared" si="24"/>
        <v>384</v>
      </c>
      <c r="T57" s="5"/>
      <c r="U57" s="1"/>
      <c r="V57" s="1">
        <f t="shared" si="21"/>
        <v>17.264705882352942</v>
      </c>
      <c r="W57" s="1">
        <f t="shared" si="22"/>
        <v>5.9705882352941178</v>
      </c>
      <c r="X57" s="1">
        <v>29.2</v>
      </c>
      <c r="Y57" s="1">
        <v>38.4</v>
      </c>
      <c r="Z57" s="1">
        <v>32</v>
      </c>
      <c r="AA57" s="1">
        <v>22.8</v>
      </c>
      <c r="AB57" s="1">
        <v>41.8</v>
      </c>
      <c r="AC57" s="1">
        <v>28</v>
      </c>
      <c r="AD57" s="1">
        <v>27.2</v>
      </c>
      <c r="AE57" s="1">
        <v>25.8</v>
      </c>
      <c r="AF57" s="1">
        <v>23</v>
      </c>
      <c r="AG57" s="1">
        <v>17.600000000000001</v>
      </c>
      <c r="AH57" s="1" t="s">
        <v>75</v>
      </c>
      <c r="AI57" s="1">
        <f t="shared" si="25"/>
        <v>316.08</v>
      </c>
      <c r="AJ57" s="8">
        <v>8</v>
      </c>
      <c r="AK57" s="10">
        <f t="shared" si="26"/>
        <v>48</v>
      </c>
      <c r="AL57" s="1">
        <f t="shared" si="27"/>
        <v>345.6</v>
      </c>
      <c r="AM57" s="1">
        <v>12</v>
      </c>
      <c r="AN57" s="1">
        <v>84</v>
      </c>
      <c r="AO57" s="10">
        <f t="shared" si="28"/>
        <v>0.5714285714285714</v>
      </c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116</v>
      </c>
      <c r="B58" s="1" t="s">
        <v>48</v>
      </c>
      <c r="C58" s="1">
        <v>95</v>
      </c>
      <c r="D58" s="1">
        <v>660</v>
      </c>
      <c r="E58" s="1">
        <v>440</v>
      </c>
      <c r="F58" s="1">
        <v>315</v>
      </c>
      <c r="G58" s="8">
        <v>1</v>
      </c>
      <c r="H58" s="1">
        <v>180</v>
      </c>
      <c r="I58" s="1" t="s">
        <v>46</v>
      </c>
      <c r="J58" s="1"/>
      <c r="K58" s="1">
        <v>485</v>
      </c>
      <c r="L58" s="1">
        <f t="shared" si="19"/>
        <v>-45</v>
      </c>
      <c r="M58" s="1"/>
      <c r="N58" s="1"/>
      <c r="O58" s="1">
        <v>2100</v>
      </c>
      <c r="P58" s="1"/>
      <c r="Q58" s="1">
        <f t="shared" si="20"/>
        <v>88</v>
      </c>
      <c r="R58" s="5"/>
      <c r="S58" s="5">
        <f t="shared" si="24"/>
        <v>0</v>
      </c>
      <c r="T58" s="5"/>
      <c r="U58" s="1"/>
      <c r="V58" s="1">
        <f t="shared" si="21"/>
        <v>27.443181818181817</v>
      </c>
      <c r="W58" s="1">
        <f t="shared" si="22"/>
        <v>27.443181818181817</v>
      </c>
      <c r="X58" s="1">
        <v>170</v>
      </c>
      <c r="Y58" s="1">
        <v>119</v>
      </c>
      <c r="Z58" s="1">
        <v>98</v>
      </c>
      <c r="AA58" s="1">
        <v>125</v>
      </c>
      <c r="AB58" s="1">
        <v>113</v>
      </c>
      <c r="AC58" s="1">
        <v>112</v>
      </c>
      <c r="AD58" s="1">
        <v>85</v>
      </c>
      <c r="AE58" s="1">
        <v>149.21879999999999</v>
      </c>
      <c r="AF58" s="1">
        <v>125</v>
      </c>
      <c r="AG58" s="1">
        <v>112</v>
      </c>
      <c r="AH58" s="1" t="s">
        <v>75</v>
      </c>
      <c r="AI58" s="1">
        <f t="shared" si="25"/>
        <v>0</v>
      </c>
      <c r="AJ58" s="8">
        <v>5</v>
      </c>
      <c r="AK58" s="10">
        <f t="shared" si="26"/>
        <v>0</v>
      </c>
      <c r="AL58" s="1">
        <f t="shared" si="27"/>
        <v>0</v>
      </c>
      <c r="AM58" s="1">
        <v>12</v>
      </c>
      <c r="AN58" s="1">
        <v>144</v>
      </c>
      <c r="AO58" s="10">
        <f t="shared" si="28"/>
        <v>0</v>
      </c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117</v>
      </c>
      <c r="B59" s="1" t="s">
        <v>45</v>
      </c>
      <c r="C59" s="1">
        <v>972</v>
      </c>
      <c r="D59" s="1">
        <v>240</v>
      </c>
      <c r="E59" s="1">
        <v>778</v>
      </c>
      <c r="F59" s="1">
        <v>429</v>
      </c>
      <c r="G59" s="8">
        <v>1</v>
      </c>
      <c r="H59" s="1">
        <v>180</v>
      </c>
      <c r="I59" s="1" t="s">
        <v>46</v>
      </c>
      <c r="J59" s="1"/>
      <c r="K59" s="1">
        <v>778</v>
      </c>
      <c r="L59" s="1">
        <f t="shared" si="19"/>
        <v>0</v>
      </c>
      <c r="M59" s="1"/>
      <c r="N59" s="1"/>
      <c r="O59" s="1">
        <v>960</v>
      </c>
      <c r="P59" s="1"/>
      <c r="Q59" s="1">
        <f t="shared" si="20"/>
        <v>155.6</v>
      </c>
      <c r="R59" s="30">
        <f>14*Q59-P59-O59-F59+$S$1*Q59</f>
        <v>1147.28</v>
      </c>
      <c r="S59" s="5">
        <f t="shared" si="24"/>
        <v>1140</v>
      </c>
      <c r="T59" s="5"/>
      <c r="U59" s="1"/>
      <c r="V59" s="1">
        <f t="shared" si="21"/>
        <v>16.253213367609256</v>
      </c>
      <c r="W59" s="1">
        <f t="shared" si="22"/>
        <v>8.9267352185089983</v>
      </c>
      <c r="X59" s="1">
        <v>131</v>
      </c>
      <c r="Y59" s="1">
        <v>136.19999999999999</v>
      </c>
      <c r="Z59" s="1">
        <v>165</v>
      </c>
      <c r="AA59" s="1">
        <v>161.80000000000001</v>
      </c>
      <c r="AB59" s="1">
        <v>0.8</v>
      </c>
      <c r="AC59" s="1">
        <v>143.80000000000001</v>
      </c>
      <c r="AD59" s="1">
        <v>132.4</v>
      </c>
      <c r="AE59" s="1">
        <v>122.6</v>
      </c>
      <c r="AF59" s="1">
        <v>110</v>
      </c>
      <c r="AG59" s="1">
        <v>129.80000000000001</v>
      </c>
      <c r="AH59" s="1" t="s">
        <v>118</v>
      </c>
      <c r="AI59" s="1">
        <f t="shared" si="25"/>
        <v>1147.28</v>
      </c>
      <c r="AJ59" s="8">
        <v>5</v>
      </c>
      <c r="AK59" s="10">
        <f t="shared" si="26"/>
        <v>228</v>
      </c>
      <c r="AL59" s="1">
        <f t="shared" si="27"/>
        <v>1140</v>
      </c>
      <c r="AM59" s="1">
        <v>12</v>
      </c>
      <c r="AN59" s="1">
        <v>84</v>
      </c>
      <c r="AO59" s="10">
        <f t="shared" si="28"/>
        <v>2.7142857142857144</v>
      </c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119</v>
      </c>
      <c r="B60" s="19" t="s">
        <v>45</v>
      </c>
      <c r="C60" s="19"/>
      <c r="D60" s="19"/>
      <c r="E60" s="19"/>
      <c r="F60" s="19"/>
      <c r="G60" s="20">
        <v>0</v>
      </c>
      <c r="H60" s="19">
        <v>180</v>
      </c>
      <c r="I60" s="19" t="s">
        <v>46</v>
      </c>
      <c r="J60" s="19"/>
      <c r="K60" s="19"/>
      <c r="L60" s="19">
        <f t="shared" si="19"/>
        <v>0</v>
      </c>
      <c r="M60" s="19"/>
      <c r="N60" s="19"/>
      <c r="O60" s="19"/>
      <c r="P60" s="19"/>
      <c r="Q60" s="19">
        <f t="shared" si="20"/>
        <v>0</v>
      </c>
      <c r="R60" s="21"/>
      <c r="S60" s="21"/>
      <c r="T60" s="21"/>
      <c r="U60" s="19"/>
      <c r="V60" s="19" t="e">
        <f t="shared" si="21"/>
        <v>#DIV/0!</v>
      </c>
      <c r="W60" s="19" t="e">
        <f t="shared" si="22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61</v>
      </c>
      <c r="AI60" s="19"/>
      <c r="AJ60" s="20">
        <v>8</v>
      </c>
      <c r="AK60" s="22"/>
      <c r="AL60" s="19"/>
      <c r="AM60" s="19">
        <v>6</v>
      </c>
      <c r="AN60" s="19">
        <v>72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120</v>
      </c>
      <c r="B61" s="19" t="s">
        <v>48</v>
      </c>
      <c r="C61" s="19"/>
      <c r="D61" s="19"/>
      <c r="E61" s="19"/>
      <c r="F61" s="19"/>
      <c r="G61" s="20">
        <v>0</v>
      </c>
      <c r="H61" s="19">
        <v>180</v>
      </c>
      <c r="I61" s="19" t="s">
        <v>46</v>
      </c>
      <c r="J61" s="19"/>
      <c r="K61" s="19"/>
      <c r="L61" s="19">
        <f t="shared" si="19"/>
        <v>0</v>
      </c>
      <c r="M61" s="19"/>
      <c r="N61" s="19"/>
      <c r="O61" s="19"/>
      <c r="P61" s="19"/>
      <c r="Q61" s="19">
        <f t="shared" si="20"/>
        <v>0</v>
      </c>
      <c r="R61" s="21"/>
      <c r="S61" s="21"/>
      <c r="T61" s="21"/>
      <c r="U61" s="19"/>
      <c r="V61" s="19" t="e">
        <f t="shared" si="21"/>
        <v>#DIV/0!</v>
      </c>
      <c r="W61" s="19" t="e">
        <f t="shared" si="22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61</v>
      </c>
      <c r="AI61" s="19"/>
      <c r="AJ61" s="20">
        <v>3.7</v>
      </c>
      <c r="AK61" s="22"/>
      <c r="AL61" s="19"/>
      <c r="AM61" s="19">
        <v>14</v>
      </c>
      <c r="AN61" s="19">
        <v>126</v>
      </c>
      <c r="AO61" s="22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121</v>
      </c>
      <c r="B62" s="1" t="s">
        <v>45</v>
      </c>
      <c r="C62" s="1">
        <v>171</v>
      </c>
      <c r="D62" s="1"/>
      <c r="E62" s="1">
        <v>13</v>
      </c>
      <c r="F62" s="1">
        <v>158</v>
      </c>
      <c r="G62" s="8">
        <v>0.09</v>
      </c>
      <c r="H62" s="1">
        <v>180</v>
      </c>
      <c r="I62" s="1" t="s">
        <v>46</v>
      </c>
      <c r="J62" s="1"/>
      <c r="K62" s="1">
        <v>13</v>
      </c>
      <c r="L62" s="1">
        <f t="shared" si="19"/>
        <v>0</v>
      </c>
      <c r="M62" s="1"/>
      <c r="N62" s="1"/>
      <c r="O62" s="1">
        <v>0</v>
      </c>
      <c r="P62" s="1"/>
      <c r="Q62" s="1">
        <f t="shared" si="20"/>
        <v>2.6</v>
      </c>
      <c r="R62" s="5"/>
      <c r="S62" s="5">
        <f>AJ62*AK62</f>
        <v>0</v>
      </c>
      <c r="T62" s="5"/>
      <c r="U62" s="1"/>
      <c r="V62" s="1">
        <f t="shared" si="21"/>
        <v>60.769230769230766</v>
      </c>
      <c r="W62" s="1">
        <f t="shared" si="22"/>
        <v>60.769230769230766</v>
      </c>
      <c r="X62" s="1">
        <v>3.2</v>
      </c>
      <c r="Y62" s="1">
        <v>7.6</v>
      </c>
      <c r="Z62" s="1">
        <v>3.2</v>
      </c>
      <c r="AA62" s="1">
        <v>0</v>
      </c>
      <c r="AB62" s="1">
        <v>4.4000000000000004</v>
      </c>
      <c r="AC62" s="1">
        <v>4.4000000000000004</v>
      </c>
      <c r="AD62" s="1">
        <v>0</v>
      </c>
      <c r="AE62" s="1">
        <v>3.6</v>
      </c>
      <c r="AF62" s="1">
        <v>4.8</v>
      </c>
      <c r="AG62" s="1">
        <v>3.6</v>
      </c>
      <c r="AH62" s="28" t="s">
        <v>134</v>
      </c>
      <c r="AI62" s="1">
        <f>G62*R62</f>
        <v>0</v>
      </c>
      <c r="AJ62" s="8">
        <v>30</v>
      </c>
      <c r="AK62" s="10">
        <f>MROUND(R62, AJ62*AM62)/AJ62</f>
        <v>0</v>
      </c>
      <c r="AL62" s="1">
        <f>AK62*AJ62*G62</f>
        <v>0</v>
      </c>
      <c r="AM62" s="1">
        <v>14</v>
      </c>
      <c r="AN62" s="1">
        <v>126</v>
      </c>
      <c r="AO62" s="10">
        <f>AK62/AN62</f>
        <v>0</v>
      </c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122</v>
      </c>
      <c r="B63" s="1" t="s">
        <v>45</v>
      </c>
      <c r="C63" s="1">
        <v>1640</v>
      </c>
      <c r="D63" s="1">
        <v>8</v>
      </c>
      <c r="E63" s="1">
        <v>862</v>
      </c>
      <c r="F63" s="1">
        <v>966</v>
      </c>
      <c r="G63" s="8">
        <v>0.25</v>
      </c>
      <c r="H63" s="1">
        <v>180</v>
      </c>
      <c r="I63" s="1" t="s">
        <v>46</v>
      </c>
      <c r="J63" s="1"/>
      <c r="K63" s="1">
        <v>862</v>
      </c>
      <c r="L63" s="1">
        <f t="shared" si="19"/>
        <v>0</v>
      </c>
      <c r="M63" s="1"/>
      <c r="N63" s="1"/>
      <c r="O63" s="1">
        <v>1512</v>
      </c>
      <c r="P63" s="1"/>
      <c r="Q63" s="1">
        <f t="shared" si="20"/>
        <v>172.4</v>
      </c>
      <c r="R63" s="5"/>
      <c r="S63" s="5">
        <f>AJ63*AK63</f>
        <v>0</v>
      </c>
      <c r="T63" s="5"/>
      <c r="U63" s="1"/>
      <c r="V63" s="1">
        <f t="shared" si="21"/>
        <v>14.373549883990719</v>
      </c>
      <c r="W63" s="1">
        <f t="shared" si="22"/>
        <v>14.373549883990719</v>
      </c>
      <c r="X63" s="1">
        <v>183</v>
      </c>
      <c r="Y63" s="1">
        <v>97.8</v>
      </c>
      <c r="Z63" s="1">
        <v>216</v>
      </c>
      <c r="AA63" s="1">
        <v>182</v>
      </c>
      <c r="AB63" s="1">
        <v>114.4</v>
      </c>
      <c r="AC63" s="1">
        <v>193.8</v>
      </c>
      <c r="AD63" s="1">
        <v>94.8</v>
      </c>
      <c r="AE63" s="1">
        <v>134.19999999999999</v>
      </c>
      <c r="AF63" s="1">
        <v>135.19999999999999</v>
      </c>
      <c r="AG63" s="1">
        <v>84.4</v>
      </c>
      <c r="AH63" s="1" t="s">
        <v>78</v>
      </c>
      <c r="AI63" s="1">
        <f>G63*R63</f>
        <v>0</v>
      </c>
      <c r="AJ63" s="8">
        <v>12</v>
      </c>
      <c r="AK63" s="10">
        <f>MROUND(R63, AJ63*AM63)/AJ63</f>
        <v>0</v>
      </c>
      <c r="AL63" s="1">
        <f>AK63*AJ63*G63</f>
        <v>0</v>
      </c>
      <c r="AM63" s="1">
        <v>14</v>
      </c>
      <c r="AN63" s="1">
        <v>70</v>
      </c>
      <c r="AO63" s="10">
        <f>AK63/AN63</f>
        <v>0</v>
      </c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123</v>
      </c>
      <c r="B64" s="1" t="s">
        <v>45</v>
      </c>
      <c r="C64" s="1">
        <v>862</v>
      </c>
      <c r="D64" s="1"/>
      <c r="E64" s="1">
        <v>240</v>
      </c>
      <c r="F64" s="1">
        <v>622</v>
      </c>
      <c r="G64" s="8">
        <v>0.25</v>
      </c>
      <c r="H64" s="1">
        <v>180</v>
      </c>
      <c r="I64" s="1" t="s">
        <v>46</v>
      </c>
      <c r="J64" s="1"/>
      <c r="K64" s="1">
        <v>240</v>
      </c>
      <c r="L64" s="1">
        <f t="shared" si="19"/>
        <v>0</v>
      </c>
      <c r="M64" s="1"/>
      <c r="N64" s="1"/>
      <c r="O64" s="1">
        <v>0</v>
      </c>
      <c r="P64" s="1"/>
      <c r="Q64" s="1">
        <f t="shared" si="20"/>
        <v>48</v>
      </c>
      <c r="R64" s="30">
        <f>14*Q64-P64-O64-F64+$S$1*Q64</f>
        <v>160.39999999999998</v>
      </c>
      <c r="S64" s="5">
        <f>AJ64*AK64</f>
        <v>168</v>
      </c>
      <c r="T64" s="5"/>
      <c r="U64" s="1"/>
      <c r="V64" s="1">
        <f t="shared" si="21"/>
        <v>16.458333333333332</v>
      </c>
      <c r="W64" s="1">
        <f t="shared" si="22"/>
        <v>12.958333333333334</v>
      </c>
      <c r="X64" s="1">
        <v>29.2</v>
      </c>
      <c r="Y64" s="1">
        <v>37.4</v>
      </c>
      <c r="Z64" s="1">
        <v>97</v>
      </c>
      <c r="AA64" s="1">
        <v>0</v>
      </c>
      <c r="AB64" s="1">
        <v>0</v>
      </c>
      <c r="AC64" s="1">
        <v>0</v>
      </c>
      <c r="AD64" s="1">
        <v>65</v>
      </c>
      <c r="AE64" s="1">
        <v>47.2</v>
      </c>
      <c r="AF64" s="1">
        <v>18.8</v>
      </c>
      <c r="AG64" s="1">
        <v>48.2</v>
      </c>
      <c r="AH64" s="1"/>
      <c r="AI64" s="1">
        <f>G64*R64</f>
        <v>40.099999999999994</v>
      </c>
      <c r="AJ64" s="8">
        <v>12</v>
      </c>
      <c r="AK64" s="10">
        <f>MROUND(R64, AJ64*AM64)/AJ64</f>
        <v>14</v>
      </c>
      <c r="AL64" s="1">
        <f>AK64*AJ64*G64</f>
        <v>42</v>
      </c>
      <c r="AM64" s="1">
        <v>14</v>
      </c>
      <c r="AN64" s="1">
        <v>70</v>
      </c>
      <c r="AO64" s="10">
        <f>AK64/AN64</f>
        <v>0.2</v>
      </c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124</v>
      </c>
      <c r="B65" s="1" t="s">
        <v>45</v>
      </c>
      <c r="C65" s="1">
        <v>260</v>
      </c>
      <c r="D65" s="1">
        <v>2</v>
      </c>
      <c r="E65" s="1">
        <v>258</v>
      </c>
      <c r="F65" s="1">
        <v>4</v>
      </c>
      <c r="G65" s="8">
        <v>0.3</v>
      </c>
      <c r="H65" s="1">
        <v>180</v>
      </c>
      <c r="I65" s="1" t="s">
        <v>46</v>
      </c>
      <c r="J65" s="1"/>
      <c r="K65" s="1">
        <v>375</v>
      </c>
      <c r="L65" s="1">
        <f t="shared" si="19"/>
        <v>-117</v>
      </c>
      <c r="M65" s="1"/>
      <c r="N65" s="1"/>
      <c r="O65" s="1">
        <v>3360</v>
      </c>
      <c r="P65" s="1"/>
      <c r="Q65" s="1">
        <f t="shared" si="20"/>
        <v>51.6</v>
      </c>
      <c r="R65" s="5"/>
      <c r="S65" s="5">
        <f>AJ65*AK65</f>
        <v>0</v>
      </c>
      <c r="T65" s="5"/>
      <c r="U65" s="1"/>
      <c r="V65" s="1">
        <f t="shared" si="21"/>
        <v>65.193798449612402</v>
      </c>
      <c r="W65" s="1">
        <f t="shared" si="22"/>
        <v>65.193798449612402</v>
      </c>
      <c r="X65" s="1">
        <v>216.8</v>
      </c>
      <c r="Y65" s="1">
        <v>67.2</v>
      </c>
      <c r="Z65" s="1">
        <v>0</v>
      </c>
      <c r="AA65" s="1">
        <v>0</v>
      </c>
      <c r="AB65" s="1">
        <v>0</v>
      </c>
      <c r="AC65" s="1">
        <v>0</v>
      </c>
      <c r="AD65" s="1">
        <v>19</v>
      </c>
      <c r="AE65" s="1">
        <v>162.4</v>
      </c>
      <c r="AF65" s="1">
        <v>154.6</v>
      </c>
      <c r="AG65" s="1">
        <v>122.8</v>
      </c>
      <c r="AH65" s="1"/>
      <c r="AI65" s="1">
        <f>G65*R65</f>
        <v>0</v>
      </c>
      <c r="AJ65" s="8">
        <v>12</v>
      </c>
      <c r="AK65" s="10">
        <f>MROUND(R65, AJ65*AM65)/AJ65</f>
        <v>0</v>
      </c>
      <c r="AL65" s="1">
        <f>AK65*AJ65*G65</f>
        <v>0</v>
      </c>
      <c r="AM65" s="1">
        <v>14</v>
      </c>
      <c r="AN65" s="1">
        <v>70</v>
      </c>
      <c r="AO65" s="10">
        <f>AK65/AN65</f>
        <v>0</v>
      </c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125</v>
      </c>
      <c r="B66" s="15" t="s">
        <v>48</v>
      </c>
      <c r="C66" s="15"/>
      <c r="D66" s="15"/>
      <c r="E66" s="15"/>
      <c r="F66" s="15">
        <v>-7.2</v>
      </c>
      <c r="G66" s="16">
        <v>0</v>
      </c>
      <c r="H66" s="15">
        <v>180</v>
      </c>
      <c r="I66" s="15" t="s">
        <v>58</v>
      </c>
      <c r="J66" s="15"/>
      <c r="K66" s="15"/>
      <c r="L66" s="15">
        <f t="shared" si="19"/>
        <v>0</v>
      </c>
      <c r="M66" s="15"/>
      <c r="N66" s="15"/>
      <c r="O66" s="15"/>
      <c r="P66" s="15"/>
      <c r="Q66" s="15">
        <f t="shared" si="20"/>
        <v>0</v>
      </c>
      <c r="R66" s="17"/>
      <c r="S66" s="17"/>
      <c r="T66" s="17"/>
      <c r="U66" s="15"/>
      <c r="V66" s="15" t="e">
        <f t="shared" si="21"/>
        <v>#DIV/0!</v>
      </c>
      <c r="W66" s="15" t="e">
        <f t="shared" si="22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/>
      <c r="AI66" s="15"/>
      <c r="AJ66" s="16"/>
      <c r="AK66" s="18"/>
      <c r="AL66" s="15"/>
      <c r="AM66" s="15"/>
      <c r="AN66" s="15"/>
      <c r="AO66" s="18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126</v>
      </c>
      <c r="B67" s="1" t="s">
        <v>45</v>
      </c>
      <c r="C67" s="1">
        <v>331</v>
      </c>
      <c r="D67" s="1">
        <v>14</v>
      </c>
      <c r="E67" s="1">
        <v>356</v>
      </c>
      <c r="F67" s="1">
        <v>-23</v>
      </c>
      <c r="G67" s="8">
        <v>0.3</v>
      </c>
      <c r="H67" s="1">
        <v>180</v>
      </c>
      <c r="I67" s="1" t="s">
        <v>46</v>
      </c>
      <c r="J67" s="1"/>
      <c r="K67" s="1">
        <v>371</v>
      </c>
      <c r="L67" s="1">
        <f t="shared" si="19"/>
        <v>-15</v>
      </c>
      <c r="M67" s="1"/>
      <c r="N67" s="1"/>
      <c r="O67" s="1">
        <v>2520</v>
      </c>
      <c r="P67" s="1"/>
      <c r="Q67" s="1">
        <f t="shared" si="20"/>
        <v>71.2</v>
      </c>
      <c r="R67" s="5"/>
      <c r="S67" s="5">
        <f t="shared" ref="S67:S73" si="31">AJ67*AK67</f>
        <v>0</v>
      </c>
      <c r="T67" s="5"/>
      <c r="U67" s="1"/>
      <c r="V67" s="1">
        <f t="shared" si="21"/>
        <v>35.07022471910112</v>
      </c>
      <c r="W67" s="1">
        <f t="shared" si="22"/>
        <v>35.07022471910112</v>
      </c>
      <c r="X67" s="1">
        <v>202.8</v>
      </c>
      <c r="Y67" s="1">
        <v>131.80000000000001</v>
      </c>
      <c r="Z67" s="1">
        <v>0</v>
      </c>
      <c r="AA67" s="1">
        <v>0</v>
      </c>
      <c r="AB67" s="1">
        <v>0</v>
      </c>
      <c r="AC67" s="1">
        <v>0</v>
      </c>
      <c r="AD67" s="1">
        <v>66.2</v>
      </c>
      <c r="AE67" s="1">
        <v>122</v>
      </c>
      <c r="AF67" s="1">
        <v>116.2</v>
      </c>
      <c r="AG67" s="1">
        <v>108.4</v>
      </c>
      <c r="AH67" s="1"/>
      <c r="AI67" s="1">
        <f t="shared" ref="AI67:AI73" si="32">G67*R67</f>
        <v>0</v>
      </c>
      <c r="AJ67" s="8">
        <v>12</v>
      </c>
      <c r="AK67" s="10">
        <f t="shared" ref="AK67:AK73" si="33">MROUND(R67, AJ67*AM67)/AJ67</f>
        <v>0</v>
      </c>
      <c r="AL67" s="1">
        <f t="shared" ref="AL67:AL73" si="34">AK67*AJ67*G67</f>
        <v>0</v>
      </c>
      <c r="AM67" s="1">
        <v>14</v>
      </c>
      <c r="AN67" s="1">
        <v>70</v>
      </c>
      <c r="AO67" s="10">
        <f t="shared" ref="AO67:AO73" si="35">AK67/AN67</f>
        <v>0</v>
      </c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127</v>
      </c>
      <c r="B68" s="1" t="s">
        <v>45</v>
      </c>
      <c r="C68" s="1">
        <v>-6</v>
      </c>
      <c r="D68" s="1"/>
      <c r="E68" s="1"/>
      <c r="F68" s="1">
        <v>-6</v>
      </c>
      <c r="G68" s="8">
        <v>0.3</v>
      </c>
      <c r="H68" s="1">
        <v>180</v>
      </c>
      <c r="I68" s="1" t="s">
        <v>46</v>
      </c>
      <c r="J68" s="1"/>
      <c r="K68" s="1"/>
      <c r="L68" s="1">
        <f t="shared" si="19"/>
        <v>0</v>
      </c>
      <c r="M68" s="1"/>
      <c r="N68" s="1"/>
      <c r="O68" s="1">
        <v>1372</v>
      </c>
      <c r="P68" s="1"/>
      <c r="Q68" s="1">
        <f t="shared" si="20"/>
        <v>0</v>
      </c>
      <c r="R68" s="5"/>
      <c r="S68" s="5">
        <f t="shared" si="31"/>
        <v>0</v>
      </c>
      <c r="T68" s="5"/>
      <c r="U68" s="1"/>
      <c r="V68" s="1" t="e">
        <f t="shared" si="21"/>
        <v>#DIV/0!</v>
      </c>
      <c r="W68" s="1" t="e">
        <f t="shared" si="22"/>
        <v>#DIV/0!</v>
      </c>
      <c r="X68" s="1">
        <v>79.599999999999994</v>
      </c>
      <c r="Y68" s="1">
        <v>0</v>
      </c>
      <c r="Z68" s="1">
        <v>39.200000000000003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 t="s">
        <v>80</v>
      </c>
      <c r="AI68" s="1">
        <f t="shared" si="32"/>
        <v>0</v>
      </c>
      <c r="AJ68" s="8">
        <v>14</v>
      </c>
      <c r="AK68" s="10">
        <f t="shared" si="33"/>
        <v>0</v>
      </c>
      <c r="AL68" s="1">
        <f t="shared" si="34"/>
        <v>0</v>
      </c>
      <c r="AM68" s="1">
        <v>14</v>
      </c>
      <c r="AN68" s="1">
        <v>70</v>
      </c>
      <c r="AO68" s="10">
        <f t="shared" si="35"/>
        <v>0</v>
      </c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128</v>
      </c>
      <c r="B69" s="1" t="s">
        <v>45</v>
      </c>
      <c r="C69" s="1">
        <v>1039</v>
      </c>
      <c r="D69" s="1">
        <v>1010</v>
      </c>
      <c r="E69" s="1">
        <v>1087</v>
      </c>
      <c r="F69" s="1">
        <v>962</v>
      </c>
      <c r="G69" s="8">
        <v>0.25</v>
      </c>
      <c r="H69" s="1">
        <v>180</v>
      </c>
      <c r="I69" s="1" t="s">
        <v>46</v>
      </c>
      <c r="J69" s="1"/>
      <c r="K69" s="1">
        <v>1099</v>
      </c>
      <c r="L69" s="1">
        <f t="shared" ref="L69:L73" si="36">E69-K69</f>
        <v>-12</v>
      </c>
      <c r="M69" s="1"/>
      <c r="N69" s="1"/>
      <c r="O69" s="1">
        <v>1344</v>
      </c>
      <c r="P69" s="1"/>
      <c r="Q69" s="1">
        <f t="shared" si="20"/>
        <v>217.4</v>
      </c>
      <c r="R69" s="30">
        <f t="shared" ref="R69:R70" si="37">14*Q69-P69-O69-F69+$S$1*Q69</f>
        <v>1237.6199999999999</v>
      </c>
      <c r="S69" s="5">
        <f t="shared" si="31"/>
        <v>1176</v>
      </c>
      <c r="T69" s="5"/>
      <c r="U69" s="1"/>
      <c r="V69" s="1">
        <f t="shared" si="21"/>
        <v>16.016559337626493</v>
      </c>
      <c r="W69" s="1">
        <f t="shared" si="22"/>
        <v>10.607175712971481</v>
      </c>
      <c r="X69" s="1">
        <v>204.6</v>
      </c>
      <c r="Y69" s="1">
        <v>229.2</v>
      </c>
      <c r="Z69" s="1">
        <v>246.2</v>
      </c>
      <c r="AA69" s="1">
        <v>246</v>
      </c>
      <c r="AB69" s="1">
        <v>192</v>
      </c>
      <c r="AC69" s="1">
        <v>204.6</v>
      </c>
      <c r="AD69" s="1">
        <v>217.4</v>
      </c>
      <c r="AE69" s="1">
        <v>162.6</v>
      </c>
      <c r="AF69" s="1">
        <v>158</v>
      </c>
      <c r="AG69" s="1">
        <v>149.4</v>
      </c>
      <c r="AH69" s="1"/>
      <c r="AI69" s="1">
        <f t="shared" si="32"/>
        <v>309.40499999999997</v>
      </c>
      <c r="AJ69" s="8">
        <v>12</v>
      </c>
      <c r="AK69" s="10">
        <f t="shared" si="33"/>
        <v>98</v>
      </c>
      <c r="AL69" s="1">
        <f t="shared" si="34"/>
        <v>294</v>
      </c>
      <c r="AM69" s="1">
        <v>14</v>
      </c>
      <c r="AN69" s="1">
        <v>70</v>
      </c>
      <c r="AO69" s="10">
        <f t="shared" si="35"/>
        <v>1.4</v>
      </c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129</v>
      </c>
      <c r="B70" s="1" t="s">
        <v>45</v>
      </c>
      <c r="C70" s="1">
        <v>1562</v>
      </c>
      <c r="D70" s="1">
        <v>338</v>
      </c>
      <c r="E70" s="1">
        <v>1153</v>
      </c>
      <c r="F70" s="1">
        <v>927</v>
      </c>
      <c r="G70" s="8">
        <v>0.25</v>
      </c>
      <c r="H70" s="1">
        <v>180</v>
      </c>
      <c r="I70" s="1" t="s">
        <v>46</v>
      </c>
      <c r="J70" s="1"/>
      <c r="K70" s="1">
        <v>1153</v>
      </c>
      <c r="L70" s="1">
        <f t="shared" si="36"/>
        <v>0</v>
      </c>
      <c r="M70" s="1"/>
      <c r="N70" s="1"/>
      <c r="O70" s="1">
        <v>2184</v>
      </c>
      <c r="P70" s="1"/>
      <c r="Q70" s="1">
        <f t="shared" si="20"/>
        <v>230.6</v>
      </c>
      <c r="R70" s="30">
        <f t="shared" si="37"/>
        <v>647.78000000000009</v>
      </c>
      <c r="S70" s="5">
        <f t="shared" si="31"/>
        <v>672</v>
      </c>
      <c r="T70" s="5"/>
      <c r="U70" s="1"/>
      <c r="V70" s="1">
        <f t="shared" si="21"/>
        <v>16.405030355594103</v>
      </c>
      <c r="W70" s="1">
        <f t="shared" si="22"/>
        <v>13.490893321769297</v>
      </c>
      <c r="X70" s="1">
        <v>238.4</v>
      </c>
      <c r="Y70" s="1">
        <v>226.4</v>
      </c>
      <c r="Z70" s="1">
        <v>292.2</v>
      </c>
      <c r="AA70" s="1">
        <v>270.8</v>
      </c>
      <c r="AB70" s="1">
        <v>189.6</v>
      </c>
      <c r="AC70" s="1">
        <v>260</v>
      </c>
      <c r="AD70" s="1">
        <v>220.6</v>
      </c>
      <c r="AE70" s="1">
        <v>206.6</v>
      </c>
      <c r="AF70" s="1">
        <v>177.8</v>
      </c>
      <c r="AG70" s="1">
        <v>181</v>
      </c>
      <c r="AH70" s="1" t="s">
        <v>75</v>
      </c>
      <c r="AI70" s="1">
        <f t="shared" si="32"/>
        <v>161.94500000000002</v>
      </c>
      <c r="AJ70" s="8">
        <v>12</v>
      </c>
      <c r="AK70" s="10">
        <f t="shared" si="33"/>
        <v>56</v>
      </c>
      <c r="AL70" s="1">
        <f t="shared" si="34"/>
        <v>168</v>
      </c>
      <c r="AM70" s="1">
        <v>14</v>
      </c>
      <c r="AN70" s="1">
        <v>70</v>
      </c>
      <c r="AO70" s="10">
        <f t="shared" si="35"/>
        <v>0.8</v>
      </c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130</v>
      </c>
      <c r="B71" s="1" t="s">
        <v>48</v>
      </c>
      <c r="C71" s="1">
        <v>59.4</v>
      </c>
      <c r="D71" s="1">
        <v>75.599999999999994</v>
      </c>
      <c r="E71" s="1"/>
      <c r="F71" s="1">
        <v>135</v>
      </c>
      <c r="G71" s="8">
        <v>1</v>
      </c>
      <c r="H71" s="1">
        <v>180</v>
      </c>
      <c r="I71" s="1" t="s">
        <v>46</v>
      </c>
      <c r="J71" s="1"/>
      <c r="K71" s="1"/>
      <c r="L71" s="1">
        <f t="shared" si="36"/>
        <v>0</v>
      </c>
      <c r="M71" s="1"/>
      <c r="N71" s="1"/>
      <c r="O71" s="1">
        <v>0</v>
      </c>
      <c r="P71" s="1"/>
      <c r="Q71" s="1">
        <f t="shared" si="20"/>
        <v>0</v>
      </c>
      <c r="R71" s="5"/>
      <c r="S71" s="5">
        <f t="shared" si="31"/>
        <v>0</v>
      </c>
      <c r="T71" s="5"/>
      <c r="U71" s="1"/>
      <c r="V71" s="1" t="e">
        <f t="shared" si="21"/>
        <v>#DIV/0!</v>
      </c>
      <c r="W71" s="1" t="e">
        <f t="shared" si="22"/>
        <v>#DIV/0!</v>
      </c>
      <c r="X71" s="1">
        <v>0</v>
      </c>
      <c r="Y71" s="1">
        <v>10.8</v>
      </c>
      <c r="Z71" s="1">
        <v>0</v>
      </c>
      <c r="AA71" s="1">
        <v>7.56</v>
      </c>
      <c r="AB71" s="1">
        <v>7.56</v>
      </c>
      <c r="AC71" s="1">
        <v>0</v>
      </c>
      <c r="AD71" s="1">
        <v>6.52</v>
      </c>
      <c r="AE71" s="1">
        <v>5.4</v>
      </c>
      <c r="AF71" s="1">
        <v>1.62</v>
      </c>
      <c r="AG71" s="1">
        <v>2.7</v>
      </c>
      <c r="AH71" s="27" t="s">
        <v>131</v>
      </c>
      <c r="AI71" s="1">
        <f t="shared" si="32"/>
        <v>0</v>
      </c>
      <c r="AJ71" s="8">
        <v>2.7</v>
      </c>
      <c r="AK71" s="10">
        <f t="shared" si="33"/>
        <v>0</v>
      </c>
      <c r="AL71" s="1">
        <f t="shared" si="34"/>
        <v>0</v>
      </c>
      <c r="AM71" s="1">
        <v>14</v>
      </c>
      <c r="AN71" s="1">
        <v>126</v>
      </c>
      <c r="AO71" s="10">
        <f t="shared" si="35"/>
        <v>0</v>
      </c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132</v>
      </c>
      <c r="B72" s="1" t="s">
        <v>48</v>
      </c>
      <c r="C72" s="1">
        <v>1080</v>
      </c>
      <c r="D72" s="1">
        <v>10</v>
      </c>
      <c r="E72" s="1">
        <v>425</v>
      </c>
      <c r="F72" s="1">
        <v>660</v>
      </c>
      <c r="G72" s="8">
        <v>1</v>
      </c>
      <c r="H72" s="1">
        <v>180</v>
      </c>
      <c r="I72" s="1" t="s">
        <v>46</v>
      </c>
      <c r="J72" s="1"/>
      <c r="K72" s="1">
        <v>425</v>
      </c>
      <c r="L72" s="1">
        <f t="shared" si="36"/>
        <v>0</v>
      </c>
      <c r="M72" s="1"/>
      <c r="N72" s="1"/>
      <c r="O72" s="1">
        <v>900</v>
      </c>
      <c r="P72" s="1"/>
      <c r="Q72" s="1">
        <f t="shared" si="20"/>
        <v>85</v>
      </c>
      <c r="R72" s="5"/>
      <c r="S72" s="5">
        <f t="shared" si="31"/>
        <v>0</v>
      </c>
      <c r="T72" s="5"/>
      <c r="U72" s="1"/>
      <c r="V72" s="1">
        <f t="shared" si="21"/>
        <v>18.352941176470587</v>
      </c>
      <c r="W72" s="1">
        <f t="shared" si="22"/>
        <v>18.352941176470587</v>
      </c>
      <c r="X72" s="1">
        <v>117</v>
      </c>
      <c r="Y72" s="1">
        <v>63</v>
      </c>
      <c r="Z72" s="1">
        <v>2</v>
      </c>
      <c r="AA72" s="1">
        <v>46</v>
      </c>
      <c r="AB72" s="1">
        <v>0</v>
      </c>
      <c r="AC72" s="1">
        <v>16</v>
      </c>
      <c r="AD72" s="1">
        <v>98.08</v>
      </c>
      <c r="AE72" s="1">
        <v>137</v>
      </c>
      <c r="AF72" s="1">
        <v>102</v>
      </c>
      <c r="AG72" s="1">
        <v>123</v>
      </c>
      <c r="AH72" s="1"/>
      <c r="AI72" s="1">
        <f t="shared" si="32"/>
        <v>0</v>
      </c>
      <c r="AJ72" s="8">
        <v>5</v>
      </c>
      <c r="AK72" s="10">
        <f t="shared" si="33"/>
        <v>0</v>
      </c>
      <c r="AL72" s="1">
        <f t="shared" si="34"/>
        <v>0</v>
      </c>
      <c r="AM72" s="1">
        <v>12</v>
      </c>
      <c r="AN72" s="1">
        <v>84</v>
      </c>
      <c r="AO72" s="10">
        <f t="shared" si="35"/>
        <v>0</v>
      </c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133</v>
      </c>
      <c r="B73" s="1" t="s">
        <v>45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46</v>
      </c>
      <c r="J73" s="1"/>
      <c r="K73" s="1"/>
      <c r="L73" s="1">
        <f t="shared" si="36"/>
        <v>0</v>
      </c>
      <c r="M73" s="1"/>
      <c r="N73" s="1"/>
      <c r="O73" s="14"/>
      <c r="P73" s="1"/>
      <c r="Q73" s="1">
        <f t="shared" si="20"/>
        <v>0</v>
      </c>
      <c r="R73" s="23">
        <v>264</v>
      </c>
      <c r="S73" s="5">
        <f t="shared" si="31"/>
        <v>264</v>
      </c>
      <c r="T73" s="5"/>
      <c r="U73" s="1"/>
      <c r="V73" s="1" t="e">
        <f t="shared" si="21"/>
        <v>#DIV/0!</v>
      </c>
      <c r="W73" s="1" t="e">
        <f t="shared" si="22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4" t="s">
        <v>113</v>
      </c>
      <c r="AI73" s="1">
        <f t="shared" si="32"/>
        <v>36.96</v>
      </c>
      <c r="AJ73" s="8">
        <v>22</v>
      </c>
      <c r="AK73" s="10">
        <f t="shared" si="33"/>
        <v>12</v>
      </c>
      <c r="AL73" s="1">
        <f t="shared" si="34"/>
        <v>36.96</v>
      </c>
      <c r="AM73" s="1">
        <v>12</v>
      </c>
      <c r="AN73" s="1">
        <v>84</v>
      </c>
      <c r="AO73" s="10">
        <f t="shared" si="35"/>
        <v>0.14285714285714285</v>
      </c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2025-09-11T08:15:49Z</dcterms:created>
  <dcterms:modified xsi:type="dcterms:W3CDTF">2025-09-18T08:50:14Z</dcterms:modified>
</cp:coreProperties>
</file>