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24492D48-A656-4A50-A303-5553BFA4B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1" l="1"/>
  <c r="AH67" i="1"/>
  <c r="AJ56" i="1"/>
  <c r="AK56" i="1" s="1"/>
  <c r="AH41" i="1"/>
  <c r="AH40" i="1"/>
  <c r="AH38" i="1"/>
  <c r="AH35" i="1"/>
  <c r="AJ73" i="1"/>
  <c r="AN73" i="1" s="1"/>
  <c r="AH73" i="1"/>
  <c r="R73" i="1"/>
  <c r="P73" i="1"/>
  <c r="V73" i="1" s="1"/>
  <c r="L73" i="1"/>
  <c r="P72" i="1"/>
  <c r="L72" i="1"/>
  <c r="P71" i="1"/>
  <c r="V71" i="1" s="1"/>
  <c r="L71" i="1"/>
  <c r="P70" i="1"/>
  <c r="Q70" i="1" s="1"/>
  <c r="L70" i="1"/>
  <c r="P69" i="1"/>
  <c r="V69" i="1" s="1"/>
  <c r="L69" i="1"/>
  <c r="P68" i="1"/>
  <c r="U68" i="1" s="1"/>
  <c r="L68" i="1"/>
  <c r="AJ67" i="1"/>
  <c r="AK67" i="1" s="1"/>
  <c r="P67" i="1"/>
  <c r="V67" i="1" s="1"/>
  <c r="L67" i="1"/>
  <c r="P66" i="1"/>
  <c r="L66" i="1"/>
  <c r="P65" i="1"/>
  <c r="V65" i="1" s="1"/>
  <c r="L65" i="1"/>
  <c r="P64" i="1"/>
  <c r="V64" i="1" s="1"/>
  <c r="L64" i="1"/>
  <c r="P63" i="1"/>
  <c r="L63" i="1"/>
  <c r="P62" i="1"/>
  <c r="V62" i="1" s="1"/>
  <c r="L62" i="1"/>
  <c r="P61" i="1"/>
  <c r="V61" i="1" s="1"/>
  <c r="L61" i="1"/>
  <c r="P60" i="1"/>
  <c r="V60" i="1" s="1"/>
  <c r="L60" i="1"/>
  <c r="P59" i="1"/>
  <c r="L59" i="1"/>
  <c r="P58" i="1"/>
  <c r="L58" i="1"/>
  <c r="P57" i="1"/>
  <c r="V57" i="1" s="1"/>
  <c r="L57" i="1"/>
  <c r="AH56" i="1"/>
  <c r="P56" i="1"/>
  <c r="V56" i="1" s="1"/>
  <c r="L56" i="1"/>
  <c r="P55" i="1"/>
  <c r="V55" i="1" s="1"/>
  <c r="L55" i="1"/>
  <c r="P54" i="1"/>
  <c r="U54" i="1" s="1"/>
  <c r="L54" i="1"/>
  <c r="P53" i="1"/>
  <c r="L53" i="1"/>
  <c r="P52" i="1"/>
  <c r="V52" i="1" s="1"/>
  <c r="L52" i="1"/>
  <c r="P51" i="1"/>
  <c r="V51" i="1" s="1"/>
  <c r="L51" i="1"/>
  <c r="P50" i="1"/>
  <c r="L50" i="1"/>
  <c r="P49" i="1"/>
  <c r="V49" i="1" s="1"/>
  <c r="L49" i="1"/>
  <c r="P48" i="1"/>
  <c r="L48" i="1"/>
  <c r="L47" i="1"/>
  <c r="P46" i="1"/>
  <c r="V46" i="1" s="1"/>
  <c r="L46" i="1"/>
  <c r="P45" i="1"/>
  <c r="L45" i="1"/>
  <c r="P44" i="1"/>
  <c r="V44" i="1" s="1"/>
  <c r="L44" i="1"/>
  <c r="P43" i="1"/>
  <c r="L43" i="1"/>
  <c r="P42" i="1"/>
  <c r="U42" i="1" s="1"/>
  <c r="L42" i="1"/>
  <c r="AJ41" i="1"/>
  <c r="AK41" i="1" s="1"/>
  <c r="P41" i="1"/>
  <c r="V41" i="1" s="1"/>
  <c r="L41" i="1"/>
  <c r="AJ40" i="1"/>
  <c r="R40" i="1" s="1"/>
  <c r="P40" i="1"/>
  <c r="V40" i="1" s="1"/>
  <c r="L40" i="1"/>
  <c r="P39" i="1"/>
  <c r="L39" i="1"/>
  <c r="AJ38" i="1"/>
  <c r="AN38" i="1" s="1"/>
  <c r="P38" i="1"/>
  <c r="V38" i="1" s="1"/>
  <c r="L38" i="1"/>
  <c r="P37" i="1"/>
  <c r="Q37" i="1" s="1"/>
  <c r="L37" i="1"/>
  <c r="P36" i="1"/>
  <c r="V36" i="1" s="1"/>
  <c r="L36" i="1"/>
  <c r="AJ35" i="1"/>
  <c r="AK35" i="1" s="1"/>
  <c r="P35" i="1"/>
  <c r="V35" i="1" s="1"/>
  <c r="L35" i="1"/>
  <c r="P34" i="1"/>
  <c r="V34" i="1" s="1"/>
  <c r="L34" i="1"/>
  <c r="P33" i="1"/>
  <c r="U33" i="1" s="1"/>
  <c r="L33" i="1"/>
  <c r="F32" i="1"/>
  <c r="E32" i="1"/>
  <c r="P32" i="1" s="1"/>
  <c r="P31" i="1"/>
  <c r="L31" i="1"/>
  <c r="P30" i="1"/>
  <c r="V30" i="1" s="1"/>
  <c r="L30" i="1"/>
  <c r="P29" i="1"/>
  <c r="L29" i="1"/>
  <c r="P28" i="1"/>
  <c r="U28" i="1" s="1"/>
  <c r="L28" i="1"/>
  <c r="F27" i="1"/>
  <c r="E27" i="1"/>
  <c r="P27" i="1" s="1"/>
  <c r="P26" i="1"/>
  <c r="Q26" i="1" s="1"/>
  <c r="AJ26" i="1" s="1"/>
  <c r="L26" i="1"/>
  <c r="P25" i="1"/>
  <c r="V25" i="1" s="1"/>
  <c r="L25" i="1"/>
  <c r="P24" i="1"/>
  <c r="L24" i="1"/>
  <c r="P23" i="1"/>
  <c r="V23" i="1" s="1"/>
  <c r="L23" i="1"/>
  <c r="P22" i="1"/>
  <c r="L22" i="1"/>
  <c r="P21" i="1"/>
  <c r="V21" i="1" s="1"/>
  <c r="L21" i="1"/>
  <c r="P20" i="1"/>
  <c r="V20" i="1" s="1"/>
  <c r="L20" i="1"/>
  <c r="P19" i="1"/>
  <c r="U19" i="1" s="1"/>
  <c r="L19" i="1"/>
  <c r="P18" i="1"/>
  <c r="V18" i="1" s="1"/>
  <c r="L18" i="1"/>
  <c r="P17" i="1"/>
  <c r="V17" i="1" s="1"/>
  <c r="L17" i="1"/>
  <c r="P16" i="1"/>
  <c r="L16" i="1"/>
  <c r="P15" i="1"/>
  <c r="V15" i="1" s="1"/>
  <c r="L15" i="1"/>
  <c r="P14" i="1"/>
  <c r="V14" i="1" s="1"/>
  <c r="L14" i="1"/>
  <c r="P13" i="1"/>
  <c r="U13" i="1" s="1"/>
  <c r="L13" i="1"/>
  <c r="F12" i="1"/>
  <c r="E12" i="1"/>
  <c r="P11" i="1"/>
  <c r="V11" i="1" s="1"/>
  <c r="L11" i="1"/>
  <c r="P10" i="1"/>
  <c r="V10" i="1" s="1"/>
  <c r="L10" i="1"/>
  <c r="P9" i="1"/>
  <c r="V9" i="1" s="1"/>
  <c r="L9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4" i="1" l="1"/>
  <c r="Q18" i="1"/>
  <c r="Q46" i="1"/>
  <c r="Q36" i="1"/>
  <c r="AH36" i="1" s="1"/>
  <c r="Q27" i="1"/>
  <c r="AJ27" i="1" s="1"/>
  <c r="AK27" i="1" s="1"/>
  <c r="R38" i="1"/>
  <c r="U38" i="1" s="1"/>
  <c r="Q11" i="1"/>
  <c r="Q64" i="1"/>
  <c r="Q69" i="1"/>
  <c r="F5" i="1"/>
  <c r="U44" i="1"/>
  <c r="R67" i="1"/>
  <c r="U67" i="1" s="1"/>
  <c r="Q14" i="1"/>
  <c r="Q55" i="1"/>
  <c r="Q57" i="1"/>
  <c r="Q71" i="1"/>
  <c r="V22" i="1"/>
  <c r="Q22" i="1"/>
  <c r="V24" i="1"/>
  <c r="Q24" i="1"/>
  <c r="AN26" i="1"/>
  <c r="R26" i="1"/>
  <c r="U26" i="1" s="1"/>
  <c r="V29" i="1"/>
  <c r="Q29" i="1"/>
  <c r="V31" i="1"/>
  <c r="Q31" i="1"/>
  <c r="V43" i="1"/>
  <c r="Q43" i="1"/>
  <c r="V45" i="1"/>
  <c r="Q45" i="1"/>
  <c r="V47" i="1"/>
  <c r="Q58" i="1"/>
  <c r="V58" i="1"/>
  <c r="V66" i="1"/>
  <c r="Q66" i="1"/>
  <c r="Q17" i="1"/>
  <c r="V16" i="1"/>
  <c r="AH26" i="1"/>
  <c r="Q32" i="1"/>
  <c r="V37" i="1"/>
  <c r="V39" i="1"/>
  <c r="Q39" i="1"/>
  <c r="AN40" i="1"/>
  <c r="AK40" i="1"/>
  <c r="V48" i="1"/>
  <c r="Q48" i="1"/>
  <c r="V50" i="1"/>
  <c r="Q50" i="1"/>
  <c r="U53" i="1"/>
  <c r="V53" i="1"/>
  <c r="V59" i="1"/>
  <c r="Q59" i="1"/>
  <c r="U63" i="1"/>
  <c r="V63" i="1"/>
  <c r="V70" i="1"/>
  <c r="V72" i="1"/>
  <c r="Q72" i="1"/>
  <c r="Q9" i="1"/>
  <c r="Q8" i="1"/>
  <c r="Q10" i="1"/>
  <c r="Q21" i="1"/>
  <c r="Q25" i="1"/>
  <c r="Q30" i="1"/>
  <c r="Q49" i="1"/>
  <c r="Q62" i="1"/>
  <c r="R35" i="1"/>
  <c r="U35" i="1" s="1"/>
  <c r="U7" i="1"/>
  <c r="AK26" i="1"/>
  <c r="AN35" i="1"/>
  <c r="U51" i="1"/>
  <c r="U61" i="1"/>
  <c r="AN67" i="1"/>
  <c r="AK73" i="1"/>
  <c r="U6" i="1"/>
  <c r="U15" i="1"/>
  <c r="V27" i="1"/>
  <c r="V28" i="1"/>
  <c r="V32" i="1"/>
  <c r="V33" i="1"/>
  <c r="AK38" i="1"/>
  <c r="R41" i="1"/>
  <c r="U41" i="1" s="1"/>
  <c r="AN41" i="1"/>
  <c r="U60" i="1"/>
  <c r="P12" i="1"/>
  <c r="Q12" i="1" s="1"/>
  <c r="E5" i="1"/>
  <c r="L12" i="1"/>
  <c r="V13" i="1"/>
  <c r="V19" i="1"/>
  <c r="V26" i="1"/>
  <c r="L27" i="1"/>
  <c r="L32" i="1"/>
  <c r="U40" i="1"/>
  <c r="V42" i="1"/>
  <c r="V54" i="1"/>
  <c r="R56" i="1"/>
  <c r="U56" i="1" s="1"/>
  <c r="AN56" i="1"/>
  <c r="V68" i="1"/>
  <c r="U73" i="1"/>
  <c r="AN27" i="1" l="1"/>
  <c r="Q5" i="1"/>
  <c r="AH46" i="1"/>
  <c r="AJ46" i="1"/>
  <c r="AJ36" i="1"/>
  <c r="AN36" i="1" s="1"/>
  <c r="AH34" i="1"/>
  <c r="AJ34" i="1"/>
  <c r="R27" i="1"/>
  <c r="U27" i="1" s="1"/>
  <c r="AH27" i="1"/>
  <c r="AH71" i="1"/>
  <c r="AJ71" i="1"/>
  <c r="AH55" i="1"/>
  <c r="AJ55" i="1"/>
  <c r="AH69" i="1"/>
  <c r="AJ69" i="1"/>
  <c r="AJ11" i="1"/>
  <c r="AH11" i="1"/>
  <c r="AH57" i="1"/>
  <c r="AJ57" i="1"/>
  <c r="AH14" i="1"/>
  <c r="AJ14" i="1"/>
  <c r="AH64" i="1"/>
  <c r="AJ64" i="1"/>
  <c r="AH65" i="1"/>
  <c r="AJ65" i="1"/>
  <c r="AH52" i="1"/>
  <c r="AJ52" i="1"/>
  <c r="AJ30" i="1"/>
  <c r="AH30" i="1"/>
  <c r="AJ23" i="1"/>
  <c r="AH23" i="1"/>
  <c r="AJ18" i="1"/>
  <c r="AH18" i="1"/>
  <c r="AJ8" i="1"/>
  <c r="AH8" i="1"/>
  <c r="AJ9" i="1"/>
  <c r="AH9" i="1"/>
  <c r="AJ50" i="1"/>
  <c r="AH50" i="1"/>
  <c r="AJ48" i="1"/>
  <c r="AH48" i="1"/>
  <c r="AH32" i="1"/>
  <c r="AJ32" i="1"/>
  <c r="AH16" i="1"/>
  <c r="AJ16" i="1"/>
  <c r="AJ17" i="1"/>
  <c r="AH17" i="1"/>
  <c r="AJ58" i="1"/>
  <c r="AH58" i="1"/>
  <c r="AJ24" i="1"/>
  <c r="AH24" i="1"/>
  <c r="AJ22" i="1"/>
  <c r="AH22" i="1"/>
  <c r="AH12" i="1"/>
  <c r="AJ12" i="1"/>
  <c r="AJ62" i="1"/>
  <c r="AH62" i="1"/>
  <c r="AJ49" i="1"/>
  <c r="AH49" i="1"/>
  <c r="AH25" i="1"/>
  <c r="AJ25" i="1"/>
  <c r="AH21" i="1"/>
  <c r="AJ21" i="1"/>
  <c r="AH10" i="1"/>
  <c r="AJ10" i="1"/>
  <c r="AJ20" i="1"/>
  <c r="AH20" i="1"/>
  <c r="AH72" i="1"/>
  <c r="AJ72" i="1"/>
  <c r="AJ70" i="1"/>
  <c r="AH70" i="1"/>
  <c r="AJ59" i="1"/>
  <c r="AH59" i="1"/>
  <c r="AJ39" i="1"/>
  <c r="AH39" i="1"/>
  <c r="AJ37" i="1"/>
  <c r="AH37" i="1"/>
  <c r="AJ66" i="1"/>
  <c r="AH66" i="1"/>
  <c r="AH47" i="1"/>
  <c r="AJ47" i="1"/>
  <c r="AH45" i="1"/>
  <c r="AJ45" i="1"/>
  <c r="AJ43" i="1"/>
  <c r="AH43" i="1"/>
  <c r="AJ31" i="1"/>
  <c r="AH31" i="1"/>
  <c r="AJ29" i="1"/>
  <c r="AH29" i="1"/>
  <c r="L5" i="1"/>
  <c r="V12" i="1"/>
  <c r="P5" i="1"/>
  <c r="R36" i="1" l="1"/>
  <c r="U36" i="1" s="1"/>
  <c r="AK36" i="1"/>
  <c r="AN46" i="1"/>
  <c r="R46" i="1"/>
  <c r="U46" i="1" s="1"/>
  <c r="AK46" i="1"/>
  <c r="AN34" i="1"/>
  <c r="R34" i="1"/>
  <c r="U34" i="1" s="1"/>
  <c r="AK34" i="1"/>
  <c r="R64" i="1"/>
  <c r="U64" i="1" s="1"/>
  <c r="AN64" i="1"/>
  <c r="AK64" i="1"/>
  <c r="AN14" i="1"/>
  <c r="R14" i="1"/>
  <c r="U14" i="1" s="1"/>
  <c r="AK14" i="1"/>
  <c r="AN57" i="1"/>
  <c r="R57" i="1"/>
  <c r="U57" i="1" s="1"/>
  <c r="AK57" i="1"/>
  <c r="R11" i="1"/>
  <c r="U11" i="1" s="1"/>
  <c r="AK11" i="1"/>
  <c r="AN11" i="1"/>
  <c r="AN69" i="1"/>
  <c r="R69" i="1"/>
  <c r="U69" i="1" s="1"/>
  <c r="AK69" i="1"/>
  <c r="AN55" i="1"/>
  <c r="R55" i="1"/>
  <c r="U55" i="1" s="1"/>
  <c r="AK55" i="1"/>
  <c r="AN71" i="1"/>
  <c r="R71" i="1"/>
  <c r="U71" i="1" s="1"/>
  <c r="AK71" i="1"/>
  <c r="AK45" i="1"/>
  <c r="AN45" i="1"/>
  <c r="R45" i="1"/>
  <c r="U45" i="1" s="1"/>
  <c r="AK47" i="1"/>
  <c r="R47" i="1"/>
  <c r="U47" i="1" s="1"/>
  <c r="AN47" i="1"/>
  <c r="AK72" i="1"/>
  <c r="AN72" i="1"/>
  <c r="R72" i="1"/>
  <c r="U72" i="1" s="1"/>
  <c r="AK10" i="1"/>
  <c r="AN10" i="1"/>
  <c r="R10" i="1"/>
  <c r="U10" i="1" s="1"/>
  <c r="AK21" i="1"/>
  <c r="AN21" i="1"/>
  <c r="R21" i="1"/>
  <c r="U21" i="1" s="1"/>
  <c r="AK25" i="1"/>
  <c r="AN25" i="1"/>
  <c r="R25" i="1"/>
  <c r="U25" i="1" s="1"/>
  <c r="AK12" i="1"/>
  <c r="R12" i="1"/>
  <c r="U12" i="1" s="1"/>
  <c r="AN12" i="1"/>
  <c r="AK16" i="1"/>
  <c r="R16" i="1"/>
  <c r="U16" i="1" s="1"/>
  <c r="AN16" i="1"/>
  <c r="AK32" i="1"/>
  <c r="R32" i="1"/>
  <c r="U32" i="1" s="1"/>
  <c r="AN32" i="1"/>
  <c r="AH5" i="1"/>
  <c r="AK52" i="1"/>
  <c r="R52" i="1"/>
  <c r="U52" i="1" s="1"/>
  <c r="AN52" i="1"/>
  <c r="AK65" i="1"/>
  <c r="AN65" i="1"/>
  <c r="R65" i="1"/>
  <c r="U65" i="1" s="1"/>
  <c r="AN29" i="1"/>
  <c r="R29" i="1"/>
  <c r="U29" i="1" s="1"/>
  <c r="AK29" i="1"/>
  <c r="AN31" i="1"/>
  <c r="R31" i="1"/>
  <c r="U31" i="1" s="1"/>
  <c r="AK31" i="1"/>
  <c r="AN43" i="1"/>
  <c r="R43" i="1"/>
  <c r="U43" i="1" s="1"/>
  <c r="AK43" i="1"/>
  <c r="AN66" i="1"/>
  <c r="R66" i="1"/>
  <c r="U66" i="1" s="1"/>
  <c r="AK66" i="1"/>
  <c r="AK37" i="1"/>
  <c r="AN37" i="1"/>
  <c r="R37" i="1"/>
  <c r="U37" i="1" s="1"/>
  <c r="AK39" i="1"/>
  <c r="AN39" i="1"/>
  <c r="R39" i="1"/>
  <c r="U39" i="1" s="1"/>
  <c r="AN59" i="1"/>
  <c r="R59" i="1"/>
  <c r="U59" i="1" s="1"/>
  <c r="AK59" i="1"/>
  <c r="AK70" i="1"/>
  <c r="R70" i="1"/>
  <c r="U70" i="1" s="1"/>
  <c r="AN70" i="1"/>
  <c r="AN20" i="1"/>
  <c r="R20" i="1"/>
  <c r="U20" i="1" s="1"/>
  <c r="AK20" i="1"/>
  <c r="AK49" i="1"/>
  <c r="R49" i="1"/>
  <c r="U49" i="1" s="1"/>
  <c r="AN49" i="1"/>
  <c r="AK62" i="1"/>
  <c r="R62" i="1"/>
  <c r="U62" i="1" s="1"/>
  <c r="AN62" i="1"/>
  <c r="AN22" i="1"/>
  <c r="R22" i="1"/>
  <c r="U22" i="1" s="1"/>
  <c r="AK22" i="1"/>
  <c r="AN24" i="1"/>
  <c r="R24" i="1"/>
  <c r="U24" i="1" s="1"/>
  <c r="AK24" i="1"/>
  <c r="AK58" i="1"/>
  <c r="AN58" i="1"/>
  <c r="R58" i="1"/>
  <c r="U58" i="1" s="1"/>
  <c r="AN17" i="1"/>
  <c r="R17" i="1"/>
  <c r="U17" i="1" s="1"/>
  <c r="AK17" i="1"/>
  <c r="AN48" i="1"/>
  <c r="R48" i="1"/>
  <c r="U48" i="1" s="1"/>
  <c r="AK48" i="1"/>
  <c r="AN50" i="1"/>
  <c r="R50" i="1"/>
  <c r="U50" i="1" s="1"/>
  <c r="AK50" i="1"/>
  <c r="AN9" i="1"/>
  <c r="R9" i="1"/>
  <c r="U9" i="1" s="1"/>
  <c r="AK9" i="1"/>
  <c r="AJ5" i="1"/>
  <c r="R8" i="1"/>
  <c r="AK8" i="1"/>
  <c r="AN8" i="1"/>
  <c r="AK18" i="1"/>
  <c r="AN18" i="1"/>
  <c r="R18" i="1"/>
  <c r="U18" i="1" s="1"/>
  <c r="AK23" i="1"/>
  <c r="R23" i="1"/>
  <c r="U23" i="1" s="1"/>
  <c r="AN23" i="1"/>
  <c r="R30" i="1"/>
  <c r="U30" i="1" s="1"/>
  <c r="AK30" i="1"/>
  <c r="AN30" i="1"/>
  <c r="AN5" i="1" l="1"/>
  <c r="U8" i="1"/>
  <c r="R5" i="1"/>
  <c r="AK5" i="1"/>
</calcChain>
</file>

<file path=xl/sharedStrings.xml><?xml version="1.0" encoding="utf-8"?>
<sst xmlns="http://schemas.openxmlformats.org/spreadsheetml/2006/main" count="296" uniqueCount="128">
  <si>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</si>
  <si>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</si>
  <si>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</si>
  <si>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</si>
  <si>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</si>
  <si>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</si>
  <si>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</si>
  <si>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</si>
  <si>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</si>
  <si>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</si>
  <si>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</si>
  <si>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</si>
  <si>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</si>
  <si>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</si>
  <si>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</si>
  <si>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</si>
  <si>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</si>
  <si>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</si>
  <si>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</si>
  <si>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</si>
  <si>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</si>
  <si>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</si>
  <si>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</si>
  <si>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</si>
  <si>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</si>
  <si>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</si>
  <si>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</si>
  <si>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</si>
  <si>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</si>
  <si>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</si>
  <si>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</si>
  <si>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</si>
  <si>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</si>
  <si>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</si>
  <si>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</si>
  <si>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</si>
  <si>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</si>
  <si>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</si>
  <si>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</si>
  <si>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</si>
  <si>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</si>
  <si>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</si>
  <si>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</si>
  <si>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</si>
  <si>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</si>
  <si>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</si>
  <si>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</si>
  <si>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</si>
  <si>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</si>
  <si>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</si>
  <si>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</si>
  <si>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</si>
  <si>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</si>
  <si>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</si>
  <si>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</si>
  <si>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</si>
  <si>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</si>
  <si>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</si>
  <si>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</si>
  <si>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</si>
  <si>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</si>
  <si>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</si>
  <si>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</si>
  <si>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</si>
  <si>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</si>
  <si>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</si>
  <si>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</si>
  <si>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</si>
  <si>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</si>
  <si>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</si>
  <si>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</si>
  <si>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</si>
  <si>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</si>
  <si>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</si>
  <si>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</si>
  <si>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</si>
  <si>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</si>
  <si>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</si>
  <si>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</si>
  <si>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</si>
  <si>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</si>
  <si>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</si>
  <si>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</si>
  <si>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</si>
  <si>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</si>
  <si>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</si>
  <si>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</si>
  <si>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</si>
  <si>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</si>
  <si>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</si>
  <si>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</si>
  <si>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</si>
  <si>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</si>
  <si>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</si>
  <si>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</si>
  <si>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</si>
  <si>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</si>
  <si>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</si>
  <si>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</si>
  <si>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</si>
  <si>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</si>
  <si>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</si>
  <si>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</si>
  <si>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продажи!!!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</si>
  <si>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</si>
  <si>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</si>
  <si>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</si>
  <si>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</si>
  <si>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</si>
  <si>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</si>
  <si>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</si>
  <si>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</si>
  <si>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</si>
  <si>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</si>
  <si>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</si>
  <si>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</si>
  <si>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</si>
  <si>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</si>
  <si>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</si>
  <si>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</si>
  <si>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сети / завод не отгрузжает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</si>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</sst>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/>
    <xf numFmtId="164" fontId="5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5703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7"/>
      <c r="AJ1" s="9"/>
      <c r="AK1" s="24"/>
      <c r="AL1" s="24"/>
      <c r="AM1" s="24"/>
      <c r="AN1" s="9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7"/>
      <c r="AJ2" s="9"/>
      <c r="AK2" s="24"/>
      <c r="AL2" s="24"/>
      <c r="AM2" s="24"/>
      <c r="AN2" s="9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</row>
    <row r="4" spans="1:50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 t="s">
        <v>33</v>
      </c>
      <c r="X4" s="24" t="s">
        <v>34</v>
      </c>
      <c r="Y4" s="24" t="s">
        <v>35</v>
      </c>
      <c r="Z4" s="24" t="s">
        <v>36</v>
      </c>
      <c r="AA4" s="24" t="s">
        <v>37</v>
      </c>
      <c r="AB4" s="24" t="s">
        <v>38</v>
      </c>
      <c r="AC4" s="24" t="s">
        <v>39</v>
      </c>
      <c r="AD4" s="24" t="s">
        <v>40</v>
      </c>
      <c r="AE4" s="24" t="s">
        <v>41</v>
      </c>
      <c r="AF4" s="24" t="s">
        <v>42</v>
      </c>
      <c r="AG4" s="24"/>
      <c r="AH4" s="24"/>
      <c r="AI4" s="7"/>
      <c r="AJ4" s="9"/>
      <c r="AK4" s="24"/>
      <c r="AL4" s="24"/>
      <c r="AM4" s="24"/>
      <c r="AN4" s="9"/>
      <c r="AO4" s="24"/>
      <c r="AP4" s="24"/>
      <c r="AQ4" s="24"/>
      <c r="AR4" s="24"/>
      <c r="AS4" s="24"/>
      <c r="AT4" s="24"/>
      <c r="AU4" s="24"/>
      <c r="AV4" s="24"/>
      <c r="AW4" s="24"/>
      <c r="AX4" s="24"/>
    </row>
    <row r="5" spans="1:50" x14ac:dyDescent="0.25">
      <c r="A5" s="24"/>
      <c r="B5" s="24"/>
      <c r="C5" s="24"/>
      <c r="D5" s="24"/>
      <c r="E5" s="3">
        <f>SUM(E6:E497)</f>
        <v>10930.400000000001</v>
      </c>
      <c r="F5" s="3">
        <f>SUM(F6:F497)</f>
        <v>10540.3</v>
      </c>
      <c r="G5" s="7"/>
      <c r="H5" s="24"/>
      <c r="I5" s="24"/>
      <c r="J5" s="24"/>
      <c r="K5" s="3">
        <f t="shared" ref="K5:S5" si="0">SUM(K6:K497)</f>
        <v>11449.6</v>
      </c>
      <c r="L5" s="3">
        <f t="shared" si="0"/>
        <v>-519.20000000000005</v>
      </c>
      <c r="M5" s="3">
        <f t="shared" si="0"/>
        <v>0</v>
      </c>
      <c r="N5" s="3">
        <f t="shared" si="0"/>
        <v>0</v>
      </c>
      <c r="O5" s="3">
        <f t="shared" si="0"/>
        <v>8263.4000000000015</v>
      </c>
      <c r="P5" s="3">
        <f t="shared" si="0"/>
        <v>2186.0799999999995</v>
      </c>
      <c r="Q5" s="3">
        <f t="shared" si="0"/>
        <v>13156.460000000001</v>
      </c>
      <c r="R5" s="3">
        <f t="shared" si="0"/>
        <v>13428.8</v>
      </c>
      <c r="S5" s="3">
        <f t="shared" si="0"/>
        <v>0</v>
      </c>
      <c r="T5" s="24"/>
      <c r="U5" s="24"/>
      <c r="V5" s="24"/>
      <c r="W5" s="3">
        <f t="shared" ref="W5:AF5" si="1">SUM(W6:W497)</f>
        <v>1877.9400000000003</v>
      </c>
      <c r="X5" s="3">
        <f t="shared" si="1"/>
        <v>2225.2800000000007</v>
      </c>
      <c r="Y5" s="3">
        <f t="shared" si="1"/>
        <v>1977.2399999999996</v>
      </c>
      <c r="Z5" s="3">
        <f t="shared" si="1"/>
        <v>1940.9199999999998</v>
      </c>
      <c r="AA5" s="3">
        <f t="shared" si="1"/>
        <v>1986.1000000000008</v>
      </c>
      <c r="AB5" s="3">
        <f t="shared" si="1"/>
        <v>1349.0800000000004</v>
      </c>
      <c r="AC5" s="3">
        <f t="shared" si="1"/>
        <v>1776.4600000000003</v>
      </c>
      <c r="AD5" s="3">
        <f t="shared" si="1"/>
        <v>1839.4199999999998</v>
      </c>
      <c r="AE5" s="3">
        <f t="shared" si="1"/>
        <v>2248.6000000000004</v>
      </c>
      <c r="AF5" s="3">
        <f t="shared" si="1"/>
        <v>2232.8112000000001</v>
      </c>
      <c r="AG5" s="24"/>
      <c r="AH5" s="3">
        <f>SUM(AH6:AH497)</f>
        <v>5765.7759999999998</v>
      </c>
      <c r="AI5" s="7"/>
      <c r="AJ5" s="11">
        <f>SUM(AJ6:AJ497)</f>
        <v>1464</v>
      </c>
      <c r="AK5" s="3">
        <f>SUM(AK6:AK497)</f>
        <v>5851.6</v>
      </c>
      <c r="AL5" s="24"/>
      <c r="AM5" s="24"/>
      <c r="AN5" s="11">
        <f>SUM(AN6:AN497)</f>
        <v>17.044444444444444</v>
      </c>
      <c r="AO5" s="24"/>
      <c r="AP5" s="24"/>
      <c r="AQ5" s="24"/>
      <c r="AR5" s="24"/>
      <c r="AS5" s="24"/>
      <c r="AT5" s="24"/>
      <c r="AU5" s="24"/>
      <c r="AV5" s="24"/>
      <c r="AW5" s="24"/>
      <c r="AX5" s="24"/>
    </row>
    <row r="6" spans="1:50" x14ac:dyDescent="0.25">
      <c r="A6" s="18" t="s">
        <v>43</v>
      </c>
      <c r="B6" s="18" t="s">
        <v>44</v>
      </c>
      <c r="C6" s="18"/>
      <c r="D6" s="18"/>
      <c r="E6" s="18"/>
      <c r="F6" s="18"/>
      <c r="G6" s="19">
        <v>0</v>
      </c>
      <c r="H6" s="18">
        <v>180</v>
      </c>
      <c r="I6" s="18" t="s">
        <v>45</v>
      </c>
      <c r="J6" s="18"/>
      <c r="K6" s="18">
        <v>3</v>
      </c>
      <c r="L6" s="18">
        <f t="shared" ref="L6:L37" si="2">E6-K6</f>
        <v>-3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(F6+O6+R6)/P6</f>
        <v>#DIV/0!</v>
      </c>
      <c r="V6" s="18" t="e">
        <f t="shared" ref="V6:V37" si="5">(F6+O6)/P6</f>
        <v>#DIV/0!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0.6</v>
      </c>
      <c r="AD6" s="18">
        <v>1.4</v>
      </c>
      <c r="AE6" s="18">
        <v>1.6</v>
      </c>
      <c r="AF6" s="18">
        <v>3.2</v>
      </c>
      <c r="AG6" s="18" t="s">
        <v>46</v>
      </c>
      <c r="AH6" s="18"/>
      <c r="AI6" s="19">
        <v>12</v>
      </c>
      <c r="AJ6" s="21"/>
      <c r="AK6" s="18"/>
      <c r="AL6" s="18">
        <v>14</v>
      </c>
      <c r="AM6" s="18">
        <v>70</v>
      </c>
      <c r="AN6" s="21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x14ac:dyDescent="0.25">
      <c r="A7" s="18" t="s">
        <v>47</v>
      </c>
      <c r="B7" s="18" t="s">
        <v>48</v>
      </c>
      <c r="C7" s="18"/>
      <c r="D7" s="18"/>
      <c r="E7" s="18"/>
      <c r="F7" s="18"/>
      <c r="G7" s="19">
        <v>0</v>
      </c>
      <c r="H7" s="18">
        <v>90</v>
      </c>
      <c r="I7" s="18" t="s">
        <v>45</v>
      </c>
      <c r="J7" s="18"/>
      <c r="K7" s="18"/>
      <c r="L7" s="18">
        <f t="shared" si="2"/>
        <v>0</v>
      </c>
      <c r="M7" s="18"/>
      <c r="N7" s="18"/>
      <c r="O7" s="18"/>
      <c r="P7" s="18">
        <f t="shared" si="3"/>
        <v>0</v>
      </c>
      <c r="Q7" s="20"/>
      <c r="R7" s="20"/>
      <c r="S7" s="20"/>
      <c r="T7" s="18"/>
      <c r="U7" s="18" t="e">
        <f t="shared" si="4"/>
        <v>#DIV/0!</v>
      </c>
      <c r="V7" s="18" t="e">
        <f t="shared" si="5"/>
        <v>#DIV/0!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 t="s">
        <v>49</v>
      </c>
      <c r="AH7" s="18"/>
      <c r="AI7" s="19">
        <v>5</v>
      </c>
      <c r="AJ7" s="21"/>
      <c r="AK7" s="18"/>
      <c r="AL7" s="18">
        <v>12</v>
      </c>
      <c r="AM7" s="18">
        <v>144</v>
      </c>
      <c r="AN7" s="21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x14ac:dyDescent="0.25">
      <c r="A8" s="24" t="s">
        <v>50</v>
      </c>
      <c r="B8" s="24" t="s">
        <v>44</v>
      </c>
      <c r="C8" s="24">
        <v>159</v>
      </c>
      <c r="D8" s="24">
        <v>46</v>
      </c>
      <c r="E8" s="24">
        <v>147</v>
      </c>
      <c r="F8" s="24">
        <v>47</v>
      </c>
      <c r="G8" s="7">
        <v>0.3</v>
      </c>
      <c r="H8" s="24">
        <v>180</v>
      </c>
      <c r="I8" s="24" t="s">
        <v>45</v>
      </c>
      <c r="J8" s="24"/>
      <c r="K8" s="24">
        <v>152</v>
      </c>
      <c r="L8" s="24">
        <f t="shared" si="2"/>
        <v>-5</v>
      </c>
      <c r="M8" s="24"/>
      <c r="N8" s="24"/>
      <c r="O8" s="24">
        <v>168</v>
      </c>
      <c r="P8" s="24">
        <f t="shared" si="3"/>
        <v>29.4</v>
      </c>
      <c r="Q8" s="4">
        <f>14*P8-O8-F8</f>
        <v>196.59999999999997</v>
      </c>
      <c r="R8" s="4">
        <f>AI8*AJ8</f>
        <v>168</v>
      </c>
      <c r="S8" s="4"/>
      <c r="T8" s="24"/>
      <c r="U8" s="24">
        <f t="shared" si="4"/>
        <v>13.027210884353742</v>
      </c>
      <c r="V8" s="24">
        <f t="shared" si="5"/>
        <v>7.312925170068028</v>
      </c>
      <c r="W8" s="24">
        <v>27.2</v>
      </c>
      <c r="X8" s="24">
        <v>12</v>
      </c>
      <c r="Y8" s="24">
        <v>24.4</v>
      </c>
      <c r="Z8" s="24">
        <v>5.4</v>
      </c>
      <c r="AA8" s="24">
        <v>0.2</v>
      </c>
      <c r="AB8" s="24">
        <v>1.8</v>
      </c>
      <c r="AC8" s="24">
        <v>29</v>
      </c>
      <c r="AD8" s="24">
        <v>21.8</v>
      </c>
      <c r="AE8" s="24">
        <v>21.6</v>
      </c>
      <c r="AF8" s="24">
        <v>18.2</v>
      </c>
      <c r="AG8" s="24" t="s">
        <v>51</v>
      </c>
      <c r="AH8" s="24">
        <f>G8*Q8</f>
        <v>58.97999999999999</v>
      </c>
      <c r="AI8" s="7">
        <v>12</v>
      </c>
      <c r="AJ8" s="9">
        <f>MROUND(Q8, AI8*AL8)/AI8</f>
        <v>14</v>
      </c>
      <c r="AK8" s="24">
        <f>AJ8*AI8*G8</f>
        <v>50.4</v>
      </c>
      <c r="AL8" s="24">
        <v>14</v>
      </c>
      <c r="AM8" s="24">
        <v>70</v>
      </c>
      <c r="AN8" s="9">
        <f>AJ8/AM8</f>
        <v>0.2</v>
      </c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x14ac:dyDescent="0.25">
      <c r="A9" s="24" t="s">
        <v>52</v>
      </c>
      <c r="B9" s="24" t="s">
        <v>44</v>
      </c>
      <c r="C9" s="24">
        <v>105</v>
      </c>
      <c r="D9" s="24"/>
      <c r="E9" s="24">
        <v>97</v>
      </c>
      <c r="F9" s="24">
        <v>7</v>
      </c>
      <c r="G9" s="7">
        <v>0.28000000000000003</v>
      </c>
      <c r="H9" s="24">
        <v>180</v>
      </c>
      <c r="I9" s="24" t="s">
        <v>45</v>
      </c>
      <c r="J9" s="24"/>
      <c r="K9" s="24">
        <v>97</v>
      </c>
      <c r="L9" s="24">
        <f t="shared" si="2"/>
        <v>0</v>
      </c>
      <c r="M9" s="24"/>
      <c r="N9" s="24"/>
      <c r="O9" s="24">
        <v>84</v>
      </c>
      <c r="P9" s="24">
        <f t="shared" si="3"/>
        <v>19.399999999999999</v>
      </c>
      <c r="Q9" s="4">
        <f t="shared" ref="Q9:Q12" si="6">14*P9-O9-F9</f>
        <v>180.59999999999997</v>
      </c>
      <c r="R9" s="4">
        <f>AI9*AJ9</f>
        <v>168</v>
      </c>
      <c r="S9" s="4"/>
      <c r="T9" s="24"/>
      <c r="U9" s="24">
        <f t="shared" si="4"/>
        <v>13.350515463917526</v>
      </c>
      <c r="V9" s="24">
        <f t="shared" si="5"/>
        <v>4.6907216494845363</v>
      </c>
      <c r="W9" s="24">
        <v>12.6</v>
      </c>
      <c r="X9" s="24">
        <v>0</v>
      </c>
      <c r="Y9" s="24">
        <v>16.8</v>
      </c>
      <c r="Z9" s="24">
        <v>0</v>
      </c>
      <c r="AA9" s="24">
        <v>0.8</v>
      </c>
      <c r="AB9" s="24">
        <v>0.8</v>
      </c>
      <c r="AC9" s="24">
        <v>8.8000000000000007</v>
      </c>
      <c r="AD9" s="24">
        <v>18.2</v>
      </c>
      <c r="AE9" s="24">
        <v>11.4</v>
      </c>
      <c r="AF9" s="24">
        <v>11.6</v>
      </c>
      <c r="AG9" s="24"/>
      <c r="AH9" s="24">
        <f>G9*Q9</f>
        <v>50.567999999999998</v>
      </c>
      <c r="AI9" s="7">
        <v>6</v>
      </c>
      <c r="AJ9" s="9">
        <f>MROUND(Q9, AI9*AL9)/AI9</f>
        <v>28</v>
      </c>
      <c r="AK9" s="24">
        <f>AJ9*AI9*G9</f>
        <v>47.040000000000006</v>
      </c>
      <c r="AL9" s="24">
        <v>14</v>
      </c>
      <c r="AM9" s="24">
        <v>140</v>
      </c>
      <c r="AN9" s="9">
        <f>AJ9/AM9</f>
        <v>0.2</v>
      </c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x14ac:dyDescent="0.25">
      <c r="A10" s="24" t="s">
        <v>53</v>
      </c>
      <c r="B10" s="24" t="s">
        <v>44</v>
      </c>
      <c r="C10" s="24">
        <v>379</v>
      </c>
      <c r="D10" s="24">
        <v>338</v>
      </c>
      <c r="E10" s="24">
        <v>258</v>
      </c>
      <c r="F10" s="24">
        <v>290</v>
      </c>
      <c r="G10" s="7">
        <v>0.24</v>
      </c>
      <c r="H10" s="24">
        <v>180</v>
      </c>
      <c r="I10" s="24" t="s">
        <v>45</v>
      </c>
      <c r="J10" s="24"/>
      <c r="K10" s="24">
        <v>258</v>
      </c>
      <c r="L10" s="24">
        <f t="shared" si="2"/>
        <v>0</v>
      </c>
      <c r="M10" s="24"/>
      <c r="N10" s="24"/>
      <c r="O10" s="24">
        <v>0</v>
      </c>
      <c r="P10" s="24">
        <f t="shared" si="3"/>
        <v>51.6</v>
      </c>
      <c r="Q10" s="4">
        <f t="shared" si="6"/>
        <v>432.4</v>
      </c>
      <c r="R10" s="4">
        <f>AI10*AJ10</f>
        <v>504</v>
      </c>
      <c r="S10" s="4"/>
      <c r="T10" s="24"/>
      <c r="U10" s="24">
        <f t="shared" si="4"/>
        <v>15.387596899224805</v>
      </c>
      <c r="V10" s="24">
        <f t="shared" si="5"/>
        <v>5.6201550387596901</v>
      </c>
      <c r="W10" s="24">
        <v>31.2</v>
      </c>
      <c r="X10" s="24">
        <v>44.4</v>
      </c>
      <c r="Y10" s="24">
        <v>47.6</v>
      </c>
      <c r="Z10" s="24">
        <v>1</v>
      </c>
      <c r="AA10" s="24">
        <v>45.4</v>
      </c>
      <c r="AB10" s="24">
        <v>52.8</v>
      </c>
      <c r="AC10" s="24">
        <v>9.6</v>
      </c>
      <c r="AD10" s="24">
        <v>6.8</v>
      </c>
      <c r="AE10" s="24">
        <v>12</v>
      </c>
      <c r="AF10" s="24">
        <v>14.4</v>
      </c>
      <c r="AG10" s="24"/>
      <c r="AH10" s="24">
        <f>G10*Q10</f>
        <v>103.776</v>
      </c>
      <c r="AI10" s="7">
        <v>12</v>
      </c>
      <c r="AJ10" s="9">
        <f>MROUND(Q10, AI10*AL10)/AI10</f>
        <v>42</v>
      </c>
      <c r="AK10" s="24">
        <f>AJ10*AI10*G10</f>
        <v>120.96</v>
      </c>
      <c r="AL10" s="24">
        <v>14</v>
      </c>
      <c r="AM10" s="24">
        <v>70</v>
      </c>
      <c r="AN10" s="9">
        <f>AJ10/AM10</f>
        <v>0.6</v>
      </c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x14ac:dyDescent="0.25">
      <c r="A11" s="24" t="s">
        <v>54</v>
      </c>
      <c r="B11" s="24" t="s">
        <v>44</v>
      </c>
      <c r="C11" s="24">
        <v>94</v>
      </c>
      <c r="D11" s="24">
        <v>1009</v>
      </c>
      <c r="E11" s="24">
        <v>429</v>
      </c>
      <c r="F11" s="24">
        <v>698</v>
      </c>
      <c r="G11" s="7">
        <v>0.24</v>
      </c>
      <c r="H11" s="24">
        <v>180</v>
      </c>
      <c r="I11" s="24" t="s">
        <v>45</v>
      </c>
      <c r="J11" s="24"/>
      <c r="K11" s="24">
        <v>430</v>
      </c>
      <c r="L11" s="24">
        <f t="shared" si="2"/>
        <v>-1</v>
      </c>
      <c r="M11" s="24"/>
      <c r="N11" s="24"/>
      <c r="O11" s="24">
        <v>0</v>
      </c>
      <c r="P11" s="24">
        <f t="shared" si="3"/>
        <v>85.8</v>
      </c>
      <c r="Q11" s="4">
        <f t="shared" si="6"/>
        <v>503.20000000000005</v>
      </c>
      <c r="R11" s="4">
        <f>AI11*AJ11</f>
        <v>504</v>
      </c>
      <c r="S11" s="4"/>
      <c r="T11" s="24"/>
      <c r="U11" s="24">
        <f t="shared" si="4"/>
        <v>14.009324009324009</v>
      </c>
      <c r="V11" s="24">
        <f t="shared" si="5"/>
        <v>8.1351981351981362</v>
      </c>
      <c r="W11" s="24">
        <v>71.8</v>
      </c>
      <c r="X11" s="24">
        <v>105.4</v>
      </c>
      <c r="Y11" s="24">
        <v>78</v>
      </c>
      <c r="Z11" s="24">
        <v>64.400000000000006</v>
      </c>
      <c r="AA11" s="24">
        <v>95.2</v>
      </c>
      <c r="AB11" s="24">
        <v>62.2</v>
      </c>
      <c r="AC11" s="24">
        <v>40.4</v>
      </c>
      <c r="AD11" s="24">
        <v>48.6</v>
      </c>
      <c r="AE11" s="24">
        <v>17.8</v>
      </c>
      <c r="AF11" s="24">
        <v>20.8</v>
      </c>
      <c r="AG11" s="24"/>
      <c r="AH11" s="24">
        <f>G11*Q11</f>
        <v>120.768</v>
      </c>
      <c r="AI11" s="7">
        <v>12</v>
      </c>
      <c r="AJ11" s="9">
        <f>MROUND(Q11, AI11*AL11)/AI11</f>
        <v>42</v>
      </c>
      <c r="AK11" s="24">
        <f>AJ11*AI11*G11</f>
        <v>120.96</v>
      </c>
      <c r="AL11" s="24">
        <v>14</v>
      </c>
      <c r="AM11" s="24">
        <v>70</v>
      </c>
      <c r="AN11" s="9">
        <f>AJ11/AM11</f>
        <v>0.6</v>
      </c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24" t="s">
        <v>55</v>
      </c>
      <c r="B12" s="24" t="s">
        <v>44</v>
      </c>
      <c r="C12" s="24">
        <v>209</v>
      </c>
      <c r="D12" s="24">
        <v>672</v>
      </c>
      <c r="E12" s="25">
        <f>350+E13</f>
        <v>354</v>
      </c>
      <c r="F12" s="25">
        <f>571+F13</f>
        <v>567</v>
      </c>
      <c r="G12" s="7">
        <v>0.24</v>
      </c>
      <c r="H12" s="24">
        <v>180</v>
      </c>
      <c r="I12" s="24" t="s">
        <v>45</v>
      </c>
      <c r="J12" s="24"/>
      <c r="K12" s="24">
        <v>350</v>
      </c>
      <c r="L12" s="24">
        <f t="shared" si="2"/>
        <v>4</v>
      </c>
      <c r="M12" s="24"/>
      <c r="N12" s="24"/>
      <c r="O12" s="24">
        <v>0</v>
      </c>
      <c r="P12" s="24">
        <f t="shared" si="3"/>
        <v>70.8</v>
      </c>
      <c r="Q12" s="4">
        <f t="shared" si="6"/>
        <v>424.19999999999993</v>
      </c>
      <c r="R12" s="4">
        <f>AI12*AJ12</f>
        <v>504</v>
      </c>
      <c r="S12" s="4"/>
      <c r="T12" s="24"/>
      <c r="U12" s="24">
        <f t="shared" si="4"/>
        <v>15.127118644067798</v>
      </c>
      <c r="V12" s="24">
        <f t="shared" si="5"/>
        <v>8.0084745762711869</v>
      </c>
      <c r="W12" s="24">
        <v>51</v>
      </c>
      <c r="X12" s="24">
        <v>77.8</v>
      </c>
      <c r="Y12" s="24">
        <v>66.599999999999994</v>
      </c>
      <c r="Z12" s="24">
        <v>0</v>
      </c>
      <c r="AA12" s="24">
        <v>34.6</v>
      </c>
      <c r="AB12" s="24">
        <v>46.6</v>
      </c>
      <c r="AC12" s="24">
        <v>25.6</v>
      </c>
      <c r="AD12" s="24">
        <v>10.4</v>
      </c>
      <c r="AE12" s="24">
        <v>22.4</v>
      </c>
      <c r="AF12" s="24">
        <v>22</v>
      </c>
      <c r="AG12" s="24"/>
      <c r="AH12" s="24">
        <f>G12*Q12</f>
        <v>101.80799999999998</v>
      </c>
      <c r="AI12" s="7">
        <v>12</v>
      </c>
      <c r="AJ12" s="9">
        <f>MROUND(Q12, AI12*AL12)/AI12</f>
        <v>42</v>
      </c>
      <c r="AK12" s="24">
        <f>AJ12*AI12*G12</f>
        <v>120.96</v>
      </c>
      <c r="AL12" s="24">
        <v>14</v>
      </c>
      <c r="AM12" s="24">
        <v>70</v>
      </c>
      <c r="AN12" s="9">
        <f>AJ12/AM12</f>
        <v>0.6</v>
      </c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x14ac:dyDescent="0.25">
      <c r="A13" s="14" t="s">
        <v>56</v>
      </c>
      <c r="B13" s="14" t="s">
        <v>44</v>
      </c>
      <c r="C13" s="14"/>
      <c r="D13" s="14"/>
      <c r="E13" s="25">
        <v>4</v>
      </c>
      <c r="F13" s="25">
        <v>-4</v>
      </c>
      <c r="G13" s="15">
        <v>0</v>
      </c>
      <c r="H13" s="14">
        <v>180</v>
      </c>
      <c r="I13" s="14" t="s">
        <v>57</v>
      </c>
      <c r="J13" s="14" t="s">
        <v>55</v>
      </c>
      <c r="K13" s="14">
        <v>9</v>
      </c>
      <c r="L13" s="14">
        <f t="shared" si="2"/>
        <v>-5</v>
      </c>
      <c r="M13" s="14"/>
      <c r="N13" s="14"/>
      <c r="O13" s="14"/>
      <c r="P13" s="14">
        <f t="shared" si="3"/>
        <v>0.8</v>
      </c>
      <c r="Q13" s="16"/>
      <c r="R13" s="16"/>
      <c r="S13" s="16"/>
      <c r="T13" s="14"/>
      <c r="U13" s="14">
        <f t="shared" si="4"/>
        <v>-5</v>
      </c>
      <c r="V13" s="14">
        <f t="shared" si="5"/>
        <v>-5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/>
      <c r="AH13" s="14"/>
      <c r="AI13" s="15"/>
      <c r="AJ13" s="17"/>
      <c r="AK13" s="14"/>
      <c r="AL13" s="14"/>
      <c r="AM13" s="14"/>
      <c r="AN13" s="17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x14ac:dyDescent="0.25">
      <c r="A14" s="24" t="s">
        <v>58</v>
      </c>
      <c r="B14" s="24" t="s">
        <v>44</v>
      </c>
      <c r="C14" s="24">
        <v>641</v>
      </c>
      <c r="D14" s="24">
        <v>308</v>
      </c>
      <c r="E14" s="24">
        <v>491</v>
      </c>
      <c r="F14" s="24">
        <v>354</v>
      </c>
      <c r="G14" s="7">
        <v>0.24</v>
      </c>
      <c r="H14" s="24">
        <v>180</v>
      </c>
      <c r="I14" s="13" t="s">
        <v>59</v>
      </c>
      <c r="J14" s="24"/>
      <c r="K14" s="24">
        <v>491</v>
      </c>
      <c r="L14" s="24">
        <f t="shared" si="2"/>
        <v>0</v>
      </c>
      <c r="M14" s="24"/>
      <c r="N14" s="24"/>
      <c r="O14" s="24">
        <v>336</v>
      </c>
      <c r="P14" s="24">
        <f t="shared" si="3"/>
        <v>98.2</v>
      </c>
      <c r="Q14" s="4">
        <f>14*P14-O14-F14</f>
        <v>684.8</v>
      </c>
      <c r="R14" s="4">
        <f>AI14*AJ14</f>
        <v>672</v>
      </c>
      <c r="S14" s="4"/>
      <c r="T14" s="24"/>
      <c r="U14" s="24">
        <f t="shared" si="4"/>
        <v>13.869653767820774</v>
      </c>
      <c r="V14" s="24">
        <f t="shared" si="5"/>
        <v>7.0264765784114047</v>
      </c>
      <c r="W14" s="24">
        <v>81</v>
      </c>
      <c r="X14" s="24">
        <v>105.4</v>
      </c>
      <c r="Y14" s="24">
        <v>100.4</v>
      </c>
      <c r="Z14" s="24">
        <v>106.2</v>
      </c>
      <c r="AA14" s="24">
        <v>82.4</v>
      </c>
      <c r="AB14" s="24">
        <v>79.599999999999994</v>
      </c>
      <c r="AC14" s="24">
        <v>118</v>
      </c>
      <c r="AD14" s="24">
        <v>188.6</v>
      </c>
      <c r="AE14" s="24">
        <v>288.2</v>
      </c>
      <c r="AF14" s="24">
        <v>149.4</v>
      </c>
      <c r="AG14" s="24"/>
      <c r="AH14" s="24">
        <f>G14*Q14</f>
        <v>164.35199999999998</v>
      </c>
      <c r="AI14" s="7">
        <v>12</v>
      </c>
      <c r="AJ14" s="9">
        <f>MROUND(Q14, AI14*AL14)/AI14</f>
        <v>56</v>
      </c>
      <c r="AK14" s="24">
        <f>AJ14*AI14*G14</f>
        <v>161.28</v>
      </c>
      <c r="AL14" s="24">
        <v>14</v>
      </c>
      <c r="AM14" s="24">
        <v>70</v>
      </c>
      <c r="AN14" s="9">
        <f>AJ14/AM14</f>
        <v>0.8</v>
      </c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x14ac:dyDescent="0.25">
      <c r="A15" s="18" t="s">
        <v>60</v>
      </c>
      <c r="B15" s="18" t="s">
        <v>44</v>
      </c>
      <c r="C15" s="18"/>
      <c r="D15" s="18"/>
      <c r="E15" s="18"/>
      <c r="F15" s="18"/>
      <c r="G15" s="19">
        <v>0</v>
      </c>
      <c r="H15" s="18">
        <v>180</v>
      </c>
      <c r="I15" s="18" t="s">
        <v>45</v>
      </c>
      <c r="J15" s="18"/>
      <c r="K15" s="18"/>
      <c r="L15" s="18">
        <f t="shared" si="2"/>
        <v>0</v>
      </c>
      <c r="M15" s="18"/>
      <c r="N15" s="18"/>
      <c r="O15" s="18"/>
      <c r="P15" s="18">
        <f t="shared" si="3"/>
        <v>0</v>
      </c>
      <c r="Q15" s="20"/>
      <c r="R15" s="20"/>
      <c r="S15" s="20"/>
      <c r="T15" s="18"/>
      <c r="U15" s="18" t="e">
        <f t="shared" si="4"/>
        <v>#DIV/0!</v>
      </c>
      <c r="V15" s="18" t="e">
        <f t="shared" si="5"/>
        <v>#DIV/0!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 t="s">
        <v>46</v>
      </c>
      <c r="AH15" s="18"/>
      <c r="AI15" s="19">
        <v>8</v>
      </c>
      <c r="AJ15" s="21"/>
      <c r="AK15" s="18"/>
      <c r="AL15" s="18">
        <v>14</v>
      </c>
      <c r="AM15" s="18">
        <v>70</v>
      </c>
      <c r="AN15" s="21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25">
      <c r="A16" s="24" t="s">
        <v>61</v>
      </c>
      <c r="B16" s="24" t="s">
        <v>44</v>
      </c>
      <c r="C16" s="24">
        <v>442</v>
      </c>
      <c r="D16" s="24"/>
      <c r="E16" s="24">
        <v>162</v>
      </c>
      <c r="F16" s="24">
        <v>278</v>
      </c>
      <c r="G16" s="7">
        <v>0.09</v>
      </c>
      <c r="H16" s="24">
        <v>180</v>
      </c>
      <c r="I16" s="24" t="s">
        <v>45</v>
      </c>
      <c r="J16" s="24"/>
      <c r="K16" s="24">
        <v>162</v>
      </c>
      <c r="L16" s="24">
        <f t="shared" si="2"/>
        <v>0</v>
      </c>
      <c r="M16" s="24"/>
      <c r="N16" s="24"/>
      <c r="O16" s="24">
        <v>336</v>
      </c>
      <c r="P16" s="24">
        <f t="shared" si="3"/>
        <v>32.4</v>
      </c>
      <c r="Q16" s="4"/>
      <c r="R16" s="4">
        <f>AI16*AJ16</f>
        <v>0</v>
      </c>
      <c r="S16" s="4"/>
      <c r="T16" s="24"/>
      <c r="U16" s="24">
        <f t="shared" si="4"/>
        <v>18.950617283950617</v>
      </c>
      <c r="V16" s="24">
        <f t="shared" si="5"/>
        <v>18.950617283950617</v>
      </c>
      <c r="W16" s="24">
        <v>41.2</v>
      </c>
      <c r="X16" s="24">
        <v>7.2</v>
      </c>
      <c r="Y16" s="24">
        <v>64.8</v>
      </c>
      <c r="Z16" s="24">
        <v>0</v>
      </c>
      <c r="AA16" s="24">
        <v>0</v>
      </c>
      <c r="AB16" s="24">
        <v>0</v>
      </c>
      <c r="AC16" s="24">
        <v>39.4</v>
      </c>
      <c r="AD16" s="24">
        <v>37</v>
      </c>
      <c r="AE16" s="24">
        <v>21.8</v>
      </c>
      <c r="AF16" s="24">
        <v>37.200000000000003</v>
      </c>
      <c r="AG16" s="24" t="s">
        <v>51</v>
      </c>
      <c r="AH16" s="24">
        <f>G16*Q16</f>
        <v>0</v>
      </c>
      <c r="AI16" s="7">
        <v>24</v>
      </c>
      <c r="AJ16" s="9">
        <f>MROUND(Q16, AI16*AL16)/AI16</f>
        <v>0</v>
      </c>
      <c r="AK16" s="24">
        <f>AJ16*AI16*G16</f>
        <v>0</v>
      </c>
      <c r="AL16" s="24">
        <v>14</v>
      </c>
      <c r="AM16" s="24">
        <v>126</v>
      </c>
      <c r="AN16" s="9">
        <f>AJ16/AM16</f>
        <v>0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x14ac:dyDescent="0.25">
      <c r="A17" s="24" t="s">
        <v>62</v>
      </c>
      <c r="B17" s="24" t="s">
        <v>44</v>
      </c>
      <c r="C17" s="24">
        <v>-2</v>
      </c>
      <c r="D17" s="24">
        <v>294</v>
      </c>
      <c r="E17" s="24">
        <v>205</v>
      </c>
      <c r="F17" s="24">
        <v>85</v>
      </c>
      <c r="G17" s="7">
        <v>0.36</v>
      </c>
      <c r="H17" s="24">
        <v>180</v>
      </c>
      <c r="I17" s="24" t="s">
        <v>45</v>
      </c>
      <c r="J17" s="24"/>
      <c r="K17" s="24">
        <v>207</v>
      </c>
      <c r="L17" s="24">
        <f t="shared" si="2"/>
        <v>-2</v>
      </c>
      <c r="M17" s="24"/>
      <c r="N17" s="24"/>
      <c r="O17" s="24">
        <v>140</v>
      </c>
      <c r="P17" s="24">
        <f t="shared" si="3"/>
        <v>41</v>
      </c>
      <c r="Q17" s="4">
        <f t="shared" ref="Q16:Q18" si="7">14*P17-O17-F17</f>
        <v>349</v>
      </c>
      <c r="R17" s="4">
        <f>AI17*AJ17</f>
        <v>280</v>
      </c>
      <c r="S17" s="4"/>
      <c r="T17" s="24"/>
      <c r="U17" s="24">
        <f t="shared" si="4"/>
        <v>12.317073170731707</v>
      </c>
      <c r="V17" s="24">
        <f t="shared" si="5"/>
        <v>5.4878048780487809</v>
      </c>
      <c r="W17" s="24">
        <v>28</v>
      </c>
      <c r="X17" s="24">
        <v>28.6</v>
      </c>
      <c r="Y17" s="24">
        <v>20</v>
      </c>
      <c r="Z17" s="24">
        <v>7.6</v>
      </c>
      <c r="AA17" s="24">
        <v>0</v>
      </c>
      <c r="AB17" s="24">
        <v>0</v>
      </c>
      <c r="AC17" s="24">
        <v>6</v>
      </c>
      <c r="AD17" s="24">
        <v>14.4</v>
      </c>
      <c r="AE17" s="24">
        <v>53.6</v>
      </c>
      <c r="AF17" s="24">
        <v>32.799999999999997</v>
      </c>
      <c r="AG17" s="24" t="s">
        <v>51</v>
      </c>
      <c r="AH17" s="24">
        <f>G17*Q17</f>
        <v>125.64</v>
      </c>
      <c r="AI17" s="7">
        <v>10</v>
      </c>
      <c r="AJ17" s="9">
        <f>MROUND(Q17, AI17*AL17)/AI17</f>
        <v>28</v>
      </c>
      <c r="AK17" s="24">
        <f>AJ17*AI17*G17</f>
        <v>100.8</v>
      </c>
      <c r="AL17" s="24">
        <v>14</v>
      </c>
      <c r="AM17" s="24">
        <v>70</v>
      </c>
      <c r="AN17" s="9">
        <f>AJ17/AM17</f>
        <v>0.4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x14ac:dyDescent="0.25">
      <c r="A18" s="24" t="s">
        <v>63</v>
      </c>
      <c r="B18" s="24" t="s">
        <v>44</v>
      </c>
      <c r="C18" s="24">
        <v>104</v>
      </c>
      <c r="D18" s="24"/>
      <c r="E18" s="24">
        <v>43</v>
      </c>
      <c r="F18" s="24">
        <v>59</v>
      </c>
      <c r="G18" s="7">
        <v>0.2</v>
      </c>
      <c r="H18" s="24">
        <v>180</v>
      </c>
      <c r="I18" s="24" t="s">
        <v>45</v>
      </c>
      <c r="J18" s="24"/>
      <c r="K18" s="24">
        <v>43</v>
      </c>
      <c r="L18" s="24">
        <f t="shared" si="2"/>
        <v>0</v>
      </c>
      <c r="M18" s="24"/>
      <c r="N18" s="24"/>
      <c r="O18" s="24">
        <v>0</v>
      </c>
      <c r="P18" s="24">
        <f t="shared" si="3"/>
        <v>8.6</v>
      </c>
      <c r="Q18" s="4">
        <f>18*P18-O18-F18</f>
        <v>95.799999999999983</v>
      </c>
      <c r="R18" s="4">
        <f>AI18*AJ18</f>
        <v>168</v>
      </c>
      <c r="S18" s="4"/>
      <c r="T18" s="24"/>
      <c r="U18" s="24">
        <f t="shared" si="4"/>
        <v>26.395348837209305</v>
      </c>
      <c r="V18" s="24">
        <f t="shared" si="5"/>
        <v>6.8604651162790704</v>
      </c>
      <c r="W18" s="24">
        <v>5.2</v>
      </c>
      <c r="X18" s="24">
        <v>10.8</v>
      </c>
      <c r="Y18" s="24">
        <v>5.6</v>
      </c>
      <c r="Z18" s="24">
        <v>5.2</v>
      </c>
      <c r="AA18" s="24">
        <v>11.6</v>
      </c>
      <c r="AB18" s="24">
        <v>9.8000000000000007</v>
      </c>
      <c r="AC18" s="24">
        <v>8.8000000000000007</v>
      </c>
      <c r="AD18" s="24">
        <v>13.6</v>
      </c>
      <c r="AE18" s="24">
        <v>9.8000000000000007</v>
      </c>
      <c r="AF18" s="24">
        <v>0.6</v>
      </c>
      <c r="AG18" s="24"/>
      <c r="AH18" s="24">
        <f>G18*Q18</f>
        <v>19.159999999999997</v>
      </c>
      <c r="AI18" s="7">
        <v>12</v>
      </c>
      <c r="AJ18" s="9">
        <f>MROUND(Q18, AI18*AL18)/AI18</f>
        <v>14</v>
      </c>
      <c r="AK18" s="24">
        <f>AJ18*AI18*G18</f>
        <v>33.6</v>
      </c>
      <c r="AL18" s="24">
        <v>14</v>
      </c>
      <c r="AM18" s="24">
        <v>70</v>
      </c>
      <c r="AN18" s="9">
        <f>AJ18/AM18</f>
        <v>0.2</v>
      </c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x14ac:dyDescent="0.25">
      <c r="A19" s="18" t="s">
        <v>64</v>
      </c>
      <c r="B19" s="18" t="s">
        <v>44</v>
      </c>
      <c r="C19" s="18"/>
      <c r="D19" s="18"/>
      <c r="E19" s="18"/>
      <c r="F19" s="18"/>
      <c r="G19" s="19">
        <v>0</v>
      </c>
      <c r="H19" s="18">
        <v>180</v>
      </c>
      <c r="I19" s="18" t="s">
        <v>45</v>
      </c>
      <c r="J19" s="18"/>
      <c r="K19" s="18">
        <v>40</v>
      </c>
      <c r="L19" s="18">
        <f t="shared" si="2"/>
        <v>-40</v>
      </c>
      <c r="M19" s="18"/>
      <c r="N19" s="18"/>
      <c r="O19" s="18"/>
      <c r="P19" s="18">
        <f t="shared" si="3"/>
        <v>0</v>
      </c>
      <c r="Q19" s="20"/>
      <c r="R19" s="20"/>
      <c r="S19" s="20"/>
      <c r="T19" s="18"/>
      <c r="U19" s="18" t="e">
        <f t="shared" si="4"/>
        <v>#DIV/0!</v>
      </c>
      <c r="V19" s="18" t="e">
        <f t="shared" si="5"/>
        <v>#DIV/0!</v>
      </c>
      <c r="W19" s="18">
        <v>0</v>
      </c>
      <c r="X19" s="18">
        <v>0</v>
      </c>
      <c r="Y19" s="18">
        <v>0</v>
      </c>
      <c r="Z19" s="18">
        <v>1.8</v>
      </c>
      <c r="AA19" s="18">
        <v>0</v>
      </c>
      <c r="AB19" s="18">
        <v>0</v>
      </c>
      <c r="AC19" s="18">
        <v>0</v>
      </c>
      <c r="AD19" s="18">
        <v>0.2</v>
      </c>
      <c r="AE19" s="18">
        <v>2.6</v>
      </c>
      <c r="AF19" s="18">
        <v>5</v>
      </c>
      <c r="AG19" s="18" t="s">
        <v>46</v>
      </c>
      <c r="AH19" s="18"/>
      <c r="AI19" s="19">
        <v>12</v>
      </c>
      <c r="AJ19" s="21"/>
      <c r="AK19" s="18"/>
      <c r="AL19" s="18">
        <v>14</v>
      </c>
      <c r="AM19" s="18">
        <v>70</v>
      </c>
      <c r="AN19" s="21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x14ac:dyDescent="0.25">
      <c r="A20" s="24" t="s">
        <v>65</v>
      </c>
      <c r="B20" s="24" t="s">
        <v>44</v>
      </c>
      <c r="C20" s="24">
        <v>58</v>
      </c>
      <c r="D20" s="24">
        <v>13</v>
      </c>
      <c r="E20" s="24">
        <v>49</v>
      </c>
      <c r="F20" s="24">
        <v>22</v>
      </c>
      <c r="G20" s="7">
        <v>0.2</v>
      </c>
      <c r="H20" s="24">
        <v>180</v>
      </c>
      <c r="I20" s="24" t="s">
        <v>45</v>
      </c>
      <c r="J20" s="24"/>
      <c r="K20" s="24">
        <v>49</v>
      </c>
      <c r="L20" s="24">
        <f t="shared" si="2"/>
        <v>0</v>
      </c>
      <c r="M20" s="24"/>
      <c r="N20" s="24"/>
      <c r="O20" s="24">
        <v>168</v>
      </c>
      <c r="P20" s="24">
        <f t="shared" si="3"/>
        <v>9.8000000000000007</v>
      </c>
      <c r="Q20" s="4"/>
      <c r="R20" s="4">
        <f t="shared" ref="R20:R27" si="8">AI20*AJ20</f>
        <v>0</v>
      </c>
      <c r="S20" s="4"/>
      <c r="T20" s="24"/>
      <c r="U20" s="24">
        <f t="shared" si="4"/>
        <v>19.387755102040813</v>
      </c>
      <c r="V20" s="24">
        <f t="shared" si="5"/>
        <v>19.387755102040813</v>
      </c>
      <c r="W20" s="24">
        <v>11.6</v>
      </c>
      <c r="X20" s="24">
        <v>8.4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 t="s">
        <v>66</v>
      </c>
      <c r="AH20" s="24">
        <f t="shared" ref="AH20:AH27" si="9">G20*Q20</f>
        <v>0</v>
      </c>
      <c r="AI20" s="7">
        <v>12</v>
      </c>
      <c r="AJ20" s="9">
        <f t="shared" ref="AJ20:AJ27" si="10">MROUND(Q20, AI20*AL20)/AI20</f>
        <v>0</v>
      </c>
      <c r="AK20" s="24">
        <f t="shared" ref="AK20:AK27" si="11">AJ20*AI20*G20</f>
        <v>0</v>
      </c>
      <c r="AL20" s="24">
        <v>14</v>
      </c>
      <c r="AM20" s="24">
        <v>70</v>
      </c>
      <c r="AN20" s="9">
        <f t="shared" ref="AN20:AN27" si="12">AJ20/AM20</f>
        <v>0</v>
      </c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x14ac:dyDescent="0.25">
      <c r="A21" s="24" t="s">
        <v>67</v>
      </c>
      <c r="B21" s="24" t="s">
        <v>44</v>
      </c>
      <c r="C21" s="24">
        <v>242</v>
      </c>
      <c r="D21" s="24">
        <v>20</v>
      </c>
      <c r="E21" s="24">
        <v>206</v>
      </c>
      <c r="F21" s="24">
        <v>29</v>
      </c>
      <c r="G21" s="7">
        <v>0.2</v>
      </c>
      <c r="H21" s="24">
        <v>180</v>
      </c>
      <c r="I21" s="24" t="s">
        <v>45</v>
      </c>
      <c r="J21" s="24"/>
      <c r="K21" s="24">
        <v>206</v>
      </c>
      <c r="L21" s="24">
        <f t="shared" si="2"/>
        <v>0</v>
      </c>
      <c r="M21" s="24"/>
      <c r="N21" s="24"/>
      <c r="O21" s="24">
        <v>336</v>
      </c>
      <c r="P21" s="24">
        <f t="shared" si="3"/>
        <v>41.2</v>
      </c>
      <c r="Q21" s="4">
        <f t="shared" ref="Q20:Q27" si="13">14*P21-O21-F21</f>
        <v>211.80000000000007</v>
      </c>
      <c r="R21" s="4">
        <f t="shared" si="8"/>
        <v>168</v>
      </c>
      <c r="S21" s="4"/>
      <c r="T21" s="24"/>
      <c r="U21" s="24">
        <f t="shared" si="4"/>
        <v>12.936893203883495</v>
      </c>
      <c r="V21" s="24">
        <f t="shared" si="5"/>
        <v>8.8592233009708732</v>
      </c>
      <c r="W21" s="24">
        <v>41.6</v>
      </c>
      <c r="X21" s="24">
        <v>33.6</v>
      </c>
      <c r="Y21" s="24">
        <v>39</v>
      </c>
      <c r="Z21" s="24">
        <v>25.6</v>
      </c>
      <c r="AA21" s="24">
        <v>38.200000000000003</v>
      </c>
      <c r="AB21" s="24">
        <v>24.6</v>
      </c>
      <c r="AC21" s="24">
        <v>35.6</v>
      </c>
      <c r="AD21" s="24">
        <v>42.4</v>
      </c>
      <c r="AE21" s="24">
        <v>33.200000000000003</v>
      </c>
      <c r="AF21" s="24">
        <v>8.1999999999999993</v>
      </c>
      <c r="AG21" s="24"/>
      <c r="AH21" s="24">
        <f t="shared" si="9"/>
        <v>42.360000000000014</v>
      </c>
      <c r="AI21" s="7">
        <v>12</v>
      </c>
      <c r="AJ21" s="9">
        <f t="shared" si="10"/>
        <v>14</v>
      </c>
      <c r="AK21" s="24">
        <f t="shared" si="11"/>
        <v>33.6</v>
      </c>
      <c r="AL21" s="24">
        <v>14</v>
      </c>
      <c r="AM21" s="24">
        <v>70</v>
      </c>
      <c r="AN21" s="9">
        <f t="shared" si="12"/>
        <v>0.2</v>
      </c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x14ac:dyDescent="0.25">
      <c r="A22" s="24" t="s">
        <v>68</v>
      </c>
      <c r="B22" s="24" t="s">
        <v>44</v>
      </c>
      <c r="C22" s="24">
        <v>279</v>
      </c>
      <c r="D22" s="24">
        <v>673</v>
      </c>
      <c r="E22" s="24">
        <v>256</v>
      </c>
      <c r="F22" s="24">
        <v>373</v>
      </c>
      <c r="G22" s="7">
        <v>0.2</v>
      </c>
      <c r="H22" s="24">
        <v>180</v>
      </c>
      <c r="I22" s="24" t="s">
        <v>45</v>
      </c>
      <c r="J22" s="24"/>
      <c r="K22" s="24">
        <v>256</v>
      </c>
      <c r="L22" s="24">
        <f t="shared" si="2"/>
        <v>0</v>
      </c>
      <c r="M22" s="24"/>
      <c r="N22" s="24"/>
      <c r="O22" s="24">
        <v>0</v>
      </c>
      <c r="P22" s="24">
        <f t="shared" si="3"/>
        <v>51.2</v>
      </c>
      <c r="Q22" s="4">
        <f t="shared" si="13"/>
        <v>343.80000000000007</v>
      </c>
      <c r="R22" s="4">
        <f t="shared" si="8"/>
        <v>336</v>
      </c>
      <c r="S22" s="4"/>
      <c r="T22" s="24"/>
      <c r="U22" s="24">
        <f t="shared" si="4"/>
        <v>13.84765625</v>
      </c>
      <c r="V22" s="24">
        <f t="shared" si="5"/>
        <v>7.28515625</v>
      </c>
      <c r="W22" s="24">
        <v>35.799999999999997</v>
      </c>
      <c r="X22" s="24">
        <v>51.8</v>
      </c>
      <c r="Y22" s="24">
        <v>55.8</v>
      </c>
      <c r="Z22" s="24">
        <v>6.2</v>
      </c>
      <c r="AA22" s="24">
        <v>31.6</v>
      </c>
      <c r="AB22" s="24">
        <v>33.4</v>
      </c>
      <c r="AC22" s="24">
        <v>12.2</v>
      </c>
      <c r="AD22" s="24">
        <v>6.4</v>
      </c>
      <c r="AE22" s="24">
        <v>31.6</v>
      </c>
      <c r="AF22" s="24">
        <v>4.8</v>
      </c>
      <c r="AG22" s="24"/>
      <c r="AH22" s="24">
        <f t="shared" si="9"/>
        <v>68.760000000000019</v>
      </c>
      <c r="AI22" s="7">
        <v>12</v>
      </c>
      <c r="AJ22" s="9">
        <f t="shared" si="10"/>
        <v>28</v>
      </c>
      <c r="AK22" s="24">
        <f t="shared" si="11"/>
        <v>67.2</v>
      </c>
      <c r="AL22" s="24">
        <v>14</v>
      </c>
      <c r="AM22" s="24">
        <v>70</v>
      </c>
      <c r="AN22" s="9">
        <f t="shared" si="12"/>
        <v>0.4</v>
      </c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x14ac:dyDescent="0.25">
      <c r="A23" s="24" t="s">
        <v>69</v>
      </c>
      <c r="B23" s="24" t="s">
        <v>48</v>
      </c>
      <c r="C23" s="24">
        <v>70.3</v>
      </c>
      <c r="D23" s="24">
        <v>103.6</v>
      </c>
      <c r="E23" s="24">
        <v>59.2</v>
      </c>
      <c r="F23" s="24">
        <v>111</v>
      </c>
      <c r="G23" s="7">
        <v>1</v>
      </c>
      <c r="H23" s="24">
        <v>180</v>
      </c>
      <c r="I23" s="24" t="s">
        <v>45</v>
      </c>
      <c r="J23" s="24"/>
      <c r="K23" s="24">
        <v>58.5</v>
      </c>
      <c r="L23" s="24">
        <f t="shared" si="2"/>
        <v>0.70000000000000284</v>
      </c>
      <c r="M23" s="24"/>
      <c r="N23" s="24"/>
      <c r="O23" s="24">
        <v>51.8</v>
      </c>
      <c r="P23" s="24">
        <f t="shared" si="3"/>
        <v>11.84</v>
      </c>
      <c r="Q23" s="4"/>
      <c r="R23" s="4">
        <f t="shared" si="8"/>
        <v>0</v>
      </c>
      <c r="S23" s="4"/>
      <c r="T23" s="24"/>
      <c r="U23" s="24">
        <f t="shared" si="4"/>
        <v>13.750000000000002</v>
      </c>
      <c r="V23" s="24">
        <f t="shared" si="5"/>
        <v>13.750000000000002</v>
      </c>
      <c r="W23" s="24">
        <v>14.8</v>
      </c>
      <c r="X23" s="24">
        <v>18.5</v>
      </c>
      <c r="Y23" s="24">
        <v>14.8</v>
      </c>
      <c r="Z23" s="24">
        <v>11.84</v>
      </c>
      <c r="AA23" s="24">
        <v>16.28</v>
      </c>
      <c r="AB23" s="24">
        <v>13.58</v>
      </c>
      <c r="AC23" s="24">
        <v>11.7</v>
      </c>
      <c r="AD23" s="24">
        <v>8.14</v>
      </c>
      <c r="AE23" s="24">
        <v>11.1</v>
      </c>
      <c r="AF23" s="24">
        <v>11.84</v>
      </c>
      <c r="AG23" s="24"/>
      <c r="AH23" s="24">
        <f t="shared" si="9"/>
        <v>0</v>
      </c>
      <c r="AI23" s="7">
        <v>3.7</v>
      </c>
      <c r="AJ23" s="9">
        <f t="shared" si="10"/>
        <v>0</v>
      </c>
      <c r="AK23" s="24">
        <f t="shared" si="11"/>
        <v>0</v>
      </c>
      <c r="AL23" s="24">
        <v>14</v>
      </c>
      <c r="AM23" s="24">
        <v>126</v>
      </c>
      <c r="AN23" s="9">
        <f t="shared" si="12"/>
        <v>0</v>
      </c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x14ac:dyDescent="0.25">
      <c r="A24" s="24" t="s">
        <v>70</v>
      </c>
      <c r="B24" s="24" t="s">
        <v>48</v>
      </c>
      <c r="C24" s="24"/>
      <c r="D24" s="24">
        <v>66</v>
      </c>
      <c r="E24" s="24">
        <v>38.5</v>
      </c>
      <c r="F24" s="24">
        <v>27.5</v>
      </c>
      <c r="G24" s="7">
        <v>1</v>
      </c>
      <c r="H24" s="24">
        <v>180</v>
      </c>
      <c r="I24" s="24" t="s">
        <v>45</v>
      </c>
      <c r="J24" s="24"/>
      <c r="K24" s="24">
        <v>40.700000000000003</v>
      </c>
      <c r="L24" s="24">
        <f t="shared" si="2"/>
        <v>-2.2000000000000028</v>
      </c>
      <c r="M24" s="24"/>
      <c r="N24" s="24"/>
      <c r="O24" s="24">
        <v>0</v>
      </c>
      <c r="P24" s="24">
        <f t="shared" si="3"/>
        <v>7.7</v>
      </c>
      <c r="Q24" s="4">
        <f t="shared" si="13"/>
        <v>80.3</v>
      </c>
      <c r="R24" s="4">
        <f t="shared" si="8"/>
        <v>66</v>
      </c>
      <c r="S24" s="4"/>
      <c r="T24" s="24"/>
      <c r="U24" s="24">
        <f t="shared" si="4"/>
        <v>12.142857142857142</v>
      </c>
      <c r="V24" s="24">
        <f t="shared" si="5"/>
        <v>3.5714285714285712</v>
      </c>
      <c r="W24" s="24">
        <v>4.4000000000000004</v>
      </c>
      <c r="X24" s="24">
        <v>9.9</v>
      </c>
      <c r="Y24" s="24">
        <v>4.4000000000000004</v>
      </c>
      <c r="Z24" s="24">
        <v>5.6</v>
      </c>
      <c r="AA24" s="24">
        <v>7.6</v>
      </c>
      <c r="AB24" s="24">
        <v>8.8000000000000007</v>
      </c>
      <c r="AC24" s="24">
        <v>4.3</v>
      </c>
      <c r="AD24" s="24">
        <v>6.6</v>
      </c>
      <c r="AE24" s="24">
        <v>8.8000000000000007</v>
      </c>
      <c r="AF24" s="24">
        <v>4.4000000000000004</v>
      </c>
      <c r="AG24" s="24"/>
      <c r="AH24" s="24">
        <f t="shared" si="9"/>
        <v>80.3</v>
      </c>
      <c r="AI24" s="7">
        <v>5.5</v>
      </c>
      <c r="AJ24" s="9">
        <f t="shared" si="10"/>
        <v>12</v>
      </c>
      <c r="AK24" s="24">
        <f t="shared" si="11"/>
        <v>66</v>
      </c>
      <c r="AL24" s="24">
        <v>12</v>
      </c>
      <c r="AM24" s="24">
        <v>84</v>
      </c>
      <c r="AN24" s="9">
        <f t="shared" si="12"/>
        <v>0.14285714285714285</v>
      </c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x14ac:dyDescent="0.25">
      <c r="A25" s="24" t="s">
        <v>71</v>
      </c>
      <c r="B25" s="24" t="s">
        <v>48</v>
      </c>
      <c r="C25" s="24">
        <v>6</v>
      </c>
      <c r="D25" s="24">
        <v>129</v>
      </c>
      <c r="E25" s="24">
        <v>69</v>
      </c>
      <c r="F25" s="24">
        <v>57</v>
      </c>
      <c r="G25" s="7">
        <v>1</v>
      </c>
      <c r="H25" s="24">
        <v>180</v>
      </c>
      <c r="I25" s="24" t="s">
        <v>45</v>
      </c>
      <c r="J25" s="24"/>
      <c r="K25" s="24">
        <v>68</v>
      </c>
      <c r="L25" s="24">
        <f t="shared" si="2"/>
        <v>1</v>
      </c>
      <c r="M25" s="24"/>
      <c r="N25" s="24"/>
      <c r="O25" s="24">
        <v>0</v>
      </c>
      <c r="P25" s="24">
        <f t="shared" si="3"/>
        <v>13.8</v>
      </c>
      <c r="Q25" s="4">
        <f t="shared" si="13"/>
        <v>136.20000000000002</v>
      </c>
      <c r="R25" s="4">
        <f t="shared" si="8"/>
        <v>126</v>
      </c>
      <c r="S25" s="4"/>
      <c r="T25" s="24"/>
      <c r="U25" s="24">
        <f t="shared" si="4"/>
        <v>13.260869565217391</v>
      </c>
      <c r="V25" s="24">
        <f t="shared" si="5"/>
        <v>4.1304347826086953</v>
      </c>
      <c r="W25" s="24">
        <v>9</v>
      </c>
      <c r="X25" s="24">
        <v>12.6</v>
      </c>
      <c r="Y25" s="24">
        <v>9</v>
      </c>
      <c r="Z25" s="24">
        <v>7.8</v>
      </c>
      <c r="AA25" s="24">
        <v>10.8</v>
      </c>
      <c r="AB25" s="24">
        <v>7.8</v>
      </c>
      <c r="AC25" s="24">
        <v>3.6</v>
      </c>
      <c r="AD25" s="24">
        <v>11.4</v>
      </c>
      <c r="AE25" s="24">
        <v>12.6</v>
      </c>
      <c r="AF25" s="24">
        <v>6.6</v>
      </c>
      <c r="AG25" s="24"/>
      <c r="AH25" s="24">
        <f t="shared" si="9"/>
        <v>136.20000000000002</v>
      </c>
      <c r="AI25" s="7">
        <v>3</v>
      </c>
      <c r="AJ25" s="9">
        <f t="shared" si="10"/>
        <v>42</v>
      </c>
      <c r="AK25" s="24">
        <f t="shared" si="11"/>
        <v>126</v>
      </c>
      <c r="AL25" s="24">
        <v>14</v>
      </c>
      <c r="AM25" s="24">
        <v>126</v>
      </c>
      <c r="AN25" s="9">
        <f t="shared" si="12"/>
        <v>0.33333333333333331</v>
      </c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x14ac:dyDescent="0.25">
      <c r="A26" s="24" t="s">
        <v>72</v>
      </c>
      <c r="B26" s="24" t="s">
        <v>44</v>
      </c>
      <c r="C26" s="24">
        <v>245</v>
      </c>
      <c r="D26" s="24">
        <v>87</v>
      </c>
      <c r="E26" s="24">
        <v>308</v>
      </c>
      <c r="F26" s="24">
        <v>23</v>
      </c>
      <c r="G26" s="7">
        <v>0.25</v>
      </c>
      <c r="H26" s="24">
        <v>180</v>
      </c>
      <c r="I26" s="24" t="s">
        <v>45</v>
      </c>
      <c r="J26" s="24"/>
      <c r="K26" s="24">
        <v>307</v>
      </c>
      <c r="L26" s="24">
        <f t="shared" si="2"/>
        <v>1</v>
      </c>
      <c r="M26" s="24"/>
      <c r="N26" s="24"/>
      <c r="O26" s="24">
        <v>252</v>
      </c>
      <c r="P26" s="24">
        <f t="shared" si="3"/>
        <v>61.6</v>
      </c>
      <c r="Q26" s="4">
        <f t="shared" si="13"/>
        <v>587.4</v>
      </c>
      <c r="R26" s="4">
        <f t="shared" si="8"/>
        <v>588</v>
      </c>
      <c r="S26" s="4"/>
      <c r="T26" s="24"/>
      <c r="U26" s="24">
        <f t="shared" si="4"/>
        <v>14.00974025974026</v>
      </c>
      <c r="V26" s="24">
        <f t="shared" si="5"/>
        <v>4.4642857142857144</v>
      </c>
      <c r="W26" s="24">
        <v>37</v>
      </c>
      <c r="X26" s="24">
        <v>35</v>
      </c>
      <c r="Y26" s="24">
        <v>41.4</v>
      </c>
      <c r="Z26" s="24">
        <v>36.6</v>
      </c>
      <c r="AA26" s="24">
        <v>57</v>
      </c>
      <c r="AB26" s="24">
        <v>41</v>
      </c>
      <c r="AC26" s="24">
        <v>60.6</v>
      </c>
      <c r="AD26" s="24">
        <v>34</v>
      </c>
      <c r="AE26" s="24">
        <v>29.8</v>
      </c>
      <c r="AF26" s="24">
        <v>26.2</v>
      </c>
      <c r="AG26" s="24" t="s">
        <v>51</v>
      </c>
      <c r="AH26" s="24">
        <f t="shared" si="9"/>
        <v>146.85</v>
      </c>
      <c r="AI26" s="7">
        <v>6</v>
      </c>
      <c r="AJ26" s="9">
        <f t="shared" si="10"/>
        <v>98</v>
      </c>
      <c r="AK26" s="24">
        <f t="shared" si="11"/>
        <v>147</v>
      </c>
      <c r="AL26" s="24">
        <v>14</v>
      </c>
      <c r="AM26" s="24">
        <v>140</v>
      </c>
      <c r="AN26" s="9">
        <f t="shared" si="12"/>
        <v>0.7</v>
      </c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x14ac:dyDescent="0.25">
      <c r="A27" s="24" t="s">
        <v>73</v>
      </c>
      <c r="B27" s="24" t="s">
        <v>44</v>
      </c>
      <c r="C27" s="24"/>
      <c r="D27" s="24"/>
      <c r="E27" s="25">
        <f>0+E28</f>
        <v>124</v>
      </c>
      <c r="F27" s="25">
        <f>0+F28</f>
        <v>183</v>
      </c>
      <c r="G27" s="7">
        <v>0.25</v>
      </c>
      <c r="H27" s="24">
        <v>180</v>
      </c>
      <c r="I27" s="24" t="s">
        <v>45</v>
      </c>
      <c r="J27" s="24"/>
      <c r="K27" s="24">
        <v>66</v>
      </c>
      <c r="L27" s="24">
        <f t="shared" si="2"/>
        <v>58</v>
      </c>
      <c r="M27" s="24"/>
      <c r="N27" s="24"/>
      <c r="O27" s="24">
        <v>0</v>
      </c>
      <c r="P27" s="24">
        <f t="shared" si="3"/>
        <v>24.8</v>
      </c>
      <c r="Q27" s="4">
        <f t="shared" si="13"/>
        <v>164.2</v>
      </c>
      <c r="R27" s="4">
        <f t="shared" si="8"/>
        <v>168</v>
      </c>
      <c r="S27" s="4"/>
      <c r="T27" s="24"/>
      <c r="U27" s="24">
        <f t="shared" si="4"/>
        <v>14.153225806451612</v>
      </c>
      <c r="V27" s="24">
        <f t="shared" si="5"/>
        <v>7.379032258064516</v>
      </c>
      <c r="W27" s="24">
        <v>20.6</v>
      </c>
      <c r="X27" s="24">
        <v>19.8</v>
      </c>
      <c r="Y27" s="24">
        <v>16</v>
      </c>
      <c r="Z27" s="24">
        <v>13.4</v>
      </c>
      <c r="AA27" s="24">
        <v>38.799999999999997</v>
      </c>
      <c r="AB27" s="24">
        <v>19.2</v>
      </c>
      <c r="AC27" s="24">
        <v>20</v>
      </c>
      <c r="AD27" s="24">
        <v>21.8</v>
      </c>
      <c r="AE27" s="24">
        <v>21.8</v>
      </c>
      <c r="AF27" s="24">
        <v>18.2</v>
      </c>
      <c r="AG27" s="24" t="s">
        <v>51</v>
      </c>
      <c r="AH27" s="24">
        <f t="shared" si="9"/>
        <v>41.05</v>
      </c>
      <c r="AI27" s="7">
        <v>6</v>
      </c>
      <c r="AJ27" s="9">
        <f t="shared" si="10"/>
        <v>28</v>
      </c>
      <c r="AK27" s="24">
        <f t="shared" si="11"/>
        <v>42</v>
      </c>
      <c r="AL27" s="24">
        <v>14</v>
      </c>
      <c r="AM27" s="24">
        <v>140</v>
      </c>
      <c r="AN27" s="9">
        <f t="shared" si="12"/>
        <v>0.2</v>
      </c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x14ac:dyDescent="0.25">
      <c r="A28" s="14" t="s">
        <v>74</v>
      </c>
      <c r="B28" s="14" t="s">
        <v>44</v>
      </c>
      <c r="C28" s="14">
        <v>311</v>
      </c>
      <c r="D28" s="14"/>
      <c r="E28" s="25">
        <v>124</v>
      </c>
      <c r="F28" s="25">
        <v>183</v>
      </c>
      <c r="G28" s="15">
        <v>0</v>
      </c>
      <c r="H28" s="14" t="e">
        <v>#N/A</v>
      </c>
      <c r="I28" s="14" t="s">
        <v>57</v>
      </c>
      <c r="J28" s="14" t="s">
        <v>73</v>
      </c>
      <c r="K28" s="14">
        <v>123</v>
      </c>
      <c r="L28" s="14">
        <f t="shared" si="2"/>
        <v>1</v>
      </c>
      <c r="M28" s="14"/>
      <c r="N28" s="14"/>
      <c r="O28" s="14"/>
      <c r="P28" s="14">
        <f t="shared" si="3"/>
        <v>24.8</v>
      </c>
      <c r="Q28" s="16"/>
      <c r="R28" s="16"/>
      <c r="S28" s="16"/>
      <c r="T28" s="14"/>
      <c r="U28" s="14">
        <f t="shared" si="4"/>
        <v>7.379032258064516</v>
      </c>
      <c r="V28" s="14">
        <f t="shared" si="5"/>
        <v>7.379032258064516</v>
      </c>
      <c r="W28" s="14">
        <v>20.6</v>
      </c>
      <c r="X28" s="14">
        <v>17.2</v>
      </c>
      <c r="Y28" s="14">
        <v>15.6</v>
      </c>
      <c r="Z28" s="14">
        <v>10.6</v>
      </c>
      <c r="AA28" s="14">
        <v>13.6</v>
      </c>
      <c r="AB28" s="14">
        <v>19.2</v>
      </c>
      <c r="AC28" s="14">
        <v>14.8</v>
      </c>
      <c r="AD28" s="14">
        <v>17.8</v>
      </c>
      <c r="AE28" s="14">
        <v>19</v>
      </c>
      <c r="AF28" s="14">
        <v>15.4</v>
      </c>
      <c r="AG28" s="14" t="s">
        <v>75</v>
      </c>
      <c r="AH28" s="14"/>
      <c r="AI28" s="15"/>
      <c r="AJ28" s="17"/>
      <c r="AK28" s="14"/>
      <c r="AL28" s="14"/>
      <c r="AM28" s="14"/>
      <c r="AN28" s="17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x14ac:dyDescent="0.25">
      <c r="A29" s="24" t="s">
        <v>76</v>
      </c>
      <c r="B29" s="24" t="s">
        <v>48</v>
      </c>
      <c r="C29" s="24">
        <v>84</v>
      </c>
      <c r="D29" s="24">
        <v>438</v>
      </c>
      <c r="E29" s="24">
        <v>228</v>
      </c>
      <c r="F29" s="24">
        <v>288</v>
      </c>
      <c r="G29" s="7">
        <v>1</v>
      </c>
      <c r="H29" s="24">
        <v>180</v>
      </c>
      <c r="I29" s="24" t="s">
        <v>45</v>
      </c>
      <c r="J29" s="24"/>
      <c r="K29" s="24">
        <v>230.5</v>
      </c>
      <c r="L29" s="24">
        <f t="shared" si="2"/>
        <v>-2.5</v>
      </c>
      <c r="M29" s="24"/>
      <c r="N29" s="24"/>
      <c r="O29" s="24">
        <v>144</v>
      </c>
      <c r="P29" s="24">
        <f t="shared" si="3"/>
        <v>45.6</v>
      </c>
      <c r="Q29" s="4">
        <f t="shared" ref="Q29:Q32" si="14">14*P29-O29-F29</f>
        <v>206.39999999999998</v>
      </c>
      <c r="R29" s="4">
        <f>AI29*AJ29</f>
        <v>216</v>
      </c>
      <c r="S29" s="4"/>
      <c r="T29" s="24"/>
      <c r="U29" s="24">
        <f t="shared" si="4"/>
        <v>14.210526315789473</v>
      </c>
      <c r="V29" s="24">
        <f t="shared" si="5"/>
        <v>9.473684210526315</v>
      </c>
      <c r="W29" s="24">
        <v>44.4</v>
      </c>
      <c r="X29" s="24">
        <v>50.4</v>
      </c>
      <c r="Y29" s="24">
        <v>39.6</v>
      </c>
      <c r="Z29" s="24">
        <v>37.200000000000003</v>
      </c>
      <c r="AA29" s="24">
        <v>43.2</v>
      </c>
      <c r="AB29" s="24">
        <v>40.340000000000003</v>
      </c>
      <c r="AC29" s="24">
        <v>39.6</v>
      </c>
      <c r="AD29" s="24">
        <v>61.2</v>
      </c>
      <c r="AE29" s="24">
        <v>40.799999999999997</v>
      </c>
      <c r="AF29" s="24">
        <v>42</v>
      </c>
      <c r="AG29" s="24"/>
      <c r="AH29" s="24">
        <f>G29*Q29</f>
        <v>206.39999999999998</v>
      </c>
      <c r="AI29" s="7">
        <v>6</v>
      </c>
      <c r="AJ29" s="9">
        <f>MROUND(Q29, AI29*AL29)/AI29</f>
        <v>36</v>
      </c>
      <c r="AK29" s="24">
        <f>AJ29*AI29*G29</f>
        <v>216</v>
      </c>
      <c r="AL29" s="24">
        <v>12</v>
      </c>
      <c r="AM29" s="24">
        <v>84</v>
      </c>
      <c r="AN29" s="9">
        <f>AJ29/AM29</f>
        <v>0.42857142857142855</v>
      </c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x14ac:dyDescent="0.25">
      <c r="A30" s="24" t="s">
        <v>77</v>
      </c>
      <c r="B30" s="24" t="s">
        <v>44</v>
      </c>
      <c r="C30" s="24">
        <v>122</v>
      </c>
      <c r="D30" s="24">
        <v>248</v>
      </c>
      <c r="E30" s="24">
        <v>136</v>
      </c>
      <c r="F30" s="24">
        <v>146</v>
      </c>
      <c r="G30" s="7">
        <v>0.23</v>
      </c>
      <c r="H30" s="24">
        <v>180</v>
      </c>
      <c r="I30" s="24" t="s">
        <v>45</v>
      </c>
      <c r="J30" s="24"/>
      <c r="K30" s="24">
        <v>146</v>
      </c>
      <c r="L30" s="24">
        <f t="shared" si="2"/>
        <v>-10</v>
      </c>
      <c r="M30" s="24"/>
      <c r="N30" s="24"/>
      <c r="O30" s="24">
        <v>0</v>
      </c>
      <c r="P30" s="24">
        <f t="shared" si="3"/>
        <v>27.2</v>
      </c>
      <c r="Q30" s="4">
        <f t="shared" si="14"/>
        <v>234.8</v>
      </c>
      <c r="R30" s="4">
        <f>AI30*AJ30</f>
        <v>168</v>
      </c>
      <c r="S30" s="4"/>
      <c r="T30" s="24"/>
      <c r="U30" s="24">
        <f t="shared" si="4"/>
        <v>11.544117647058824</v>
      </c>
      <c r="V30" s="24">
        <f t="shared" si="5"/>
        <v>5.3676470588235299</v>
      </c>
      <c r="W30" s="24">
        <v>11.6</v>
      </c>
      <c r="X30" s="24">
        <v>21.2</v>
      </c>
      <c r="Y30" s="24">
        <v>16</v>
      </c>
      <c r="Z30" s="24">
        <v>14.8</v>
      </c>
      <c r="AA30" s="24">
        <v>19.8</v>
      </c>
      <c r="AB30" s="24">
        <v>15.6</v>
      </c>
      <c r="AC30" s="24">
        <v>20.6</v>
      </c>
      <c r="AD30" s="24">
        <v>14.2</v>
      </c>
      <c r="AE30" s="24">
        <v>10.8</v>
      </c>
      <c r="AF30" s="24">
        <v>1.8</v>
      </c>
      <c r="AG30" s="24"/>
      <c r="AH30" s="24">
        <f>G30*Q30</f>
        <v>54.004000000000005</v>
      </c>
      <c r="AI30" s="7">
        <v>12</v>
      </c>
      <c r="AJ30" s="9">
        <f>MROUND(Q30, AI30*AL30)/AI30</f>
        <v>14</v>
      </c>
      <c r="AK30" s="24">
        <f>AJ30*AI30*G30</f>
        <v>38.64</v>
      </c>
      <c r="AL30" s="24">
        <v>14</v>
      </c>
      <c r="AM30" s="24">
        <v>70</v>
      </c>
      <c r="AN30" s="9">
        <f>AJ30/AM30</f>
        <v>0.2</v>
      </c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x14ac:dyDescent="0.25">
      <c r="A31" s="24" t="s">
        <v>78</v>
      </c>
      <c r="B31" s="24" t="s">
        <v>44</v>
      </c>
      <c r="C31" s="24">
        <v>461</v>
      </c>
      <c r="D31" s="24">
        <v>690</v>
      </c>
      <c r="E31" s="24">
        <v>434</v>
      </c>
      <c r="F31" s="24">
        <v>380</v>
      </c>
      <c r="G31" s="7">
        <v>0.25</v>
      </c>
      <c r="H31" s="24">
        <v>365</v>
      </c>
      <c r="I31" s="24" t="s">
        <v>45</v>
      </c>
      <c r="J31" s="24"/>
      <c r="K31" s="24">
        <v>434</v>
      </c>
      <c r="L31" s="24">
        <f t="shared" si="2"/>
        <v>0</v>
      </c>
      <c r="M31" s="24"/>
      <c r="N31" s="24"/>
      <c r="O31" s="24">
        <v>504</v>
      </c>
      <c r="P31" s="24">
        <f t="shared" si="3"/>
        <v>86.8</v>
      </c>
      <c r="Q31" s="4">
        <f t="shared" si="14"/>
        <v>331.20000000000005</v>
      </c>
      <c r="R31" s="4">
        <f>AI31*AJ31</f>
        <v>336</v>
      </c>
      <c r="S31" s="4"/>
      <c r="T31" s="24"/>
      <c r="U31" s="24">
        <f t="shared" si="4"/>
        <v>14.055299539170507</v>
      </c>
      <c r="V31" s="24">
        <f t="shared" si="5"/>
        <v>10.184331797235023</v>
      </c>
      <c r="W31" s="24">
        <v>86.8</v>
      </c>
      <c r="X31" s="24">
        <v>83.6</v>
      </c>
      <c r="Y31" s="24">
        <v>100.6</v>
      </c>
      <c r="Z31" s="24">
        <v>97.6</v>
      </c>
      <c r="AA31" s="24">
        <v>93.6</v>
      </c>
      <c r="AB31" s="24">
        <v>89.2</v>
      </c>
      <c r="AC31" s="24">
        <v>100.8</v>
      </c>
      <c r="AD31" s="24">
        <v>78.599999999999994</v>
      </c>
      <c r="AE31" s="24">
        <v>57.6</v>
      </c>
      <c r="AF31" s="24">
        <v>79.599999999999994</v>
      </c>
      <c r="AG31" s="24" t="s">
        <v>51</v>
      </c>
      <c r="AH31" s="24">
        <f>G31*Q31</f>
        <v>82.800000000000011</v>
      </c>
      <c r="AI31" s="7">
        <v>12</v>
      </c>
      <c r="AJ31" s="9">
        <f>MROUND(Q31, AI31*AL31)/AI31</f>
        <v>28</v>
      </c>
      <c r="AK31" s="24">
        <f>AJ31*AI31*G31</f>
        <v>84</v>
      </c>
      <c r="AL31" s="24">
        <v>14</v>
      </c>
      <c r="AM31" s="24">
        <v>70</v>
      </c>
      <c r="AN31" s="9">
        <f>AJ31/AM31</f>
        <v>0.4</v>
      </c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x14ac:dyDescent="0.25">
      <c r="A32" s="24" t="s">
        <v>79</v>
      </c>
      <c r="B32" s="24" t="s">
        <v>44</v>
      </c>
      <c r="C32" s="24">
        <v>1328</v>
      </c>
      <c r="D32" s="24"/>
      <c r="E32" s="25">
        <f>295+E33</f>
        <v>407</v>
      </c>
      <c r="F32" s="25">
        <f>924+F33</f>
        <v>842</v>
      </c>
      <c r="G32" s="7">
        <v>0.25</v>
      </c>
      <c r="H32" s="24">
        <v>365</v>
      </c>
      <c r="I32" s="13" t="s">
        <v>59</v>
      </c>
      <c r="J32" s="24"/>
      <c r="K32" s="24">
        <v>295</v>
      </c>
      <c r="L32" s="24">
        <f t="shared" si="2"/>
        <v>112</v>
      </c>
      <c r="M32" s="24"/>
      <c r="N32" s="24"/>
      <c r="O32" s="24">
        <v>0</v>
      </c>
      <c r="P32" s="24">
        <f t="shared" si="3"/>
        <v>81.400000000000006</v>
      </c>
      <c r="Q32" s="4">
        <f t="shared" si="14"/>
        <v>297.60000000000014</v>
      </c>
      <c r="R32" s="4">
        <f>AI32*AJ32</f>
        <v>336</v>
      </c>
      <c r="S32" s="4"/>
      <c r="T32" s="24"/>
      <c r="U32" s="24">
        <f t="shared" si="4"/>
        <v>14.47174447174447</v>
      </c>
      <c r="V32" s="24">
        <f t="shared" si="5"/>
        <v>10.343980343980343</v>
      </c>
      <c r="W32" s="24">
        <v>85</v>
      </c>
      <c r="X32" s="24">
        <v>84.2</v>
      </c>
      <c r="Y32" s="24">
        <v>82.8</v>
      </c>
      <c r="Z32" s="24">
        <v>178</v>
      </c>
      <c r="AA32" s="24">
        <v>199.2</v>
      </c>
      <c r="AB32" s="24">
        <v>49.4</v>
      </c>
      <c r="AC32" s="24">
        <v>87.8</v>
      </c>
      <c r="AD32" s="24">
        <v>79.599999999999994</v>
      </c>
      <c r="AE32" s="24">
        <v>73.599999999999994</v>
      </c>
      <c r="AF32" s="24">
        <v>107.8</v>
      </c>
      <c r="AG32" s="24"/>
      <c r="AH32" s="24">
        <f>G32*Q32</f>
        <v>74.400000000000034</v>
      </c>
      <c r="AI32" s="7">
        <v>12</v>
      </c>
      <c r="AJ32" s="9">
        <f>MROUND(Q32, AI32*AL32)/AI32</f>
        <v>28</v>
      </c>
      <c r="AK32" s="24">
        <f>AJ32*AI32*G32</f>
        <v>84</v>
      </c>
      <c r="AL32" s="24">
        <v>14</v>
      </c>
      <c r="AM32" s="24">
        <v>70</v>
      </c>
      <c r="AN32" s="9">
        <f>AJ32/AM32</f>
        <v>0.4</v>
      </c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x14ac:dyDescent="0.25">
      <c r="A33" s="14" t="s">
        <v>80</v>
      </c>
      <c r="B33" s="14" t="s">
        <v>44</v>
      </c>
      <c r="C33" s="14">
        <v>-94</v>
      </c>
      <c r="D33" s="14">
        <v>120</v>
      </c>
      <c r="E33" s="25">
        <v>112</v>
      </c>
      <c r="F33" s="25">
        <v>-82</v>
      </c>
      <c r="G33" s="15">
        <v>0</v>
      </c>
      <c r="H33" s="14">
        <v>365</v>
      </c>
      <c r="I33" s="14" t="s">
        <v>57</v>
      </c>
      <c r="J33" s="14" t="s">
        <v>79</v>
      </c>
      <c r="K33" s="14">
        <v>112</v>
      </c>
      <c r="L33" s="14">
        <f t="shared" si="2"/>
        <v>0</v>
      </c>
      <c r="M33" s="14"/>
      <c r="N33" s="14"/>
      <c r="O33" s="14">
        <v>0</v>
      </c>
      <c r="P33" s="14">
        <f t="shared" si="3"/>
        <v>22.4</v>
      </c>
      <c r="Q33" s="16"/>
      <c r="R33" s="16"/>
      <c r="S33" s="16"/>
      <c r="T33" s="14"/>
      <c r="U33" s="14">
        <f t="shared" si="4"/>
        <v>-3.660714285714286</v>
      </c>
      <c r="V33" s="14">
        <f t="shared" si="5"/>
        <v>-3.660714285714286</v>
      </c>
      <c r="W33" s="14">
        <v>85.2</v>
      </c>
      <c r="X33" s="14">
        <v>84.2</v>
      </c>
      <c r="Y33" s="14">
        <v>82.8</v>
      </c>
      <c r="Z33" s="14">
        <v>178</v>
      </c>
      <c r="AA33" s="14">
        <v>199.2</v>
      </c>
      <c r="AB33" s="14">
        <v>49.4</v>
      </c>
      <c r="AC33" s="14">
        <v>87.8</v>
      </c>
      <c r="AD33" s="14">
        <v>79.599999999999994</v>
      </c>
      <c r="AE33" s="14">
        <v>73.599999999999994</v>
      </c>
      <c r="AF33" s="14">
        <v>107.8</v>
      </c>
      <c r="AG33" s="14"/>
      <c r="AH33" s="14"/>
      <c r="AI33" s="15"/>
      <c r="AJ33" s="17"/>
      <c r="AK33" s="14"/>
      <c r="AL33" s="14"/>
      <c r="AM33" s="14"/>
      <c r="AN33" s="17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x14ac:dyDescent="0.25">
      <c r="A34" s="24" t="s">
        <v>81</v>
      </c>
      <c r="B34" s="24" t="s">
        <v>44</v>
      </c>
      <c r="C34" s="24">
        <v>130</v>
      </c>
      <c r="D34" s="24">
        <v>430</v>
      </c>
      <c r="E34" s="24">
        <v>267</v>
      </c>
      <c r="F34" s="24">
        <v>202</v>
      </c>
      <c r="G34" s="7">
        <v>0.25</v>
      </c>
      <c r="H34" s="24">
        <v>180</v>
      </c>
      <c r="I34" s="24" t="s">
        <v>45</v>
      </c>
      <c r="J34" s="24"/>
      <c r="K34" s="24">
        <v>267</v>
      </c>
      <c r="L34" s="24">
        <f t="shared" si="2"/>
        <v>0</v>
      </c>
      <c r="M34" s="24"/>
      <c r="N34" s="24"/>
      <c r="O34" s="24">
        <v>504</v>
      </c>
      <c r="P34" s="24">
        <f t="shared" si="3"/>
        <v>53.4</v>
      </c>
      <c r="Q34" s="4">
        <f>15*P34-O34-F34</f>
        <v>95</v>
      </c>
      <c r="R34" s="4">
        <f t="shared" ref="R34:R41" si="15">AI34*AJ34</f>
        <v>168</v>
      </c>
      <c r="S34" s="4"/>
      <c r="T34" s="24"/>
      <c r="U34" s="24">
        <f t="shared" si="4"/>
        <v>16.367041198501873</v>
      </c>
      <c r="V34" s="24">
        <f t="shared" si="5"/>
        <v>13.220973782771535</v>
      </c>
      <c r="W34" s="24">
        <v>60.2</v>
      </c>
      <c r="X34" s="24">
        <v>50.2</v>
      </c>
      <c r="Y34" s="24">
        <v>58</v>
      </c>
      <c r="Z34" s="24">
        <v>56</v>
      </c>
      <c r="AA34" s="24">
        <v>51.4</v>
      </c>
      <c r="AB34" s="24">
        <v>60.2</v>
      </c>
      <c r="AC34" s="24">
        <v>62</v>
      </c>
      <c r="AD34" s="24">
        <v>56.6</v>
      </c>
      <c r="AE34" s="24">
        <v>50.6</v>
      </c>
      <c r="AF34" s="24">
        <v>47</v>
      </c>
      <c r="AG34" s="24" t="s">
        <v>51</v>
      </c>
      <c r="AH34" s="24">
        <f t="shared" ref="AH34:AH41" si="16">G34*Q34</f>
        <v>23.75</v>
      </c>
      <c r="AI34" s="7">
        <v>12</v>
      </c>
      <c r="AJ34" s="9">
        <f t="shared" ref="AJ34:AJ41" si="17">MROUND(Q34, AI34*AL34)/AI34</f>
        <v>14</v>
      </c>
      <c r="AK34" s="24">
        <f t="shared" ref="AK34:AK41" si="18">AJ34*AI34*G34</f>
        <v>42</v>
      </c>
      <c r="AL34" s="24">
        <v>14</v>
      </c>
      <c r="AM34" s="24">
        <v>70</v>
      </c>
      <c r="AN34" s="9">
        <f t="shared" ref="AN34:AN41" si="19">AJ34/AM34</f>
        <v>0.2</v>
      </c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x14ac:dyDescent="0.25">
      <c r="A35" s="13" t="s">
        <v>82</v>
      </c>
      <c r="B35" s="24" t="s">
        <v>44</v>
      </c>
      <c r="C35" s="24"/>
      <c r="D35" s="24"/>
      <c r="E35" s="24"/>
      <c r="F35" s="24"/>
      <c r="G35" s="7">
        <v>0.25</v>
      </c>
      <c r="H35" s="24">
        <v>180</v>
      </c>
      <c r="I35" s="24" t="s">
        <v>45</v>
      </c>
      <c r="J35" s="24"/>
      <c r="K35" s="24">
        <v>60</v>
      </c>
      <c r="L35" s="24">
        <f t="shared" si="2"/>
        <v>-60</v>
      </c>
      <c r="M35" s="24"/>
      <c r="N35" s="24"/>
      <c r="O35" s="13"/>
      <c r="P35" s="24">
        <f t="shared" si="3"/>
        <v>0</v>
      </c>
      <c r="Q35" s="22">
        <v>84</v>
      </c>
      <c r="R35" s="4">
        <f t="shared" si="15"/>
        <v>84</v>
      </c>
      <c r="S35" s="4"/>
      <c r="T35" s="24"/>
      <c r="U35" s="24" t="e">
        <f t="shared" si="4"/>
        <v>#DIV/0!</v>
      </c>
      <c r="V35" s="24" t="e">
        <f t="shared" si="5"/>
        <v>#DIV/0!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13" t="s">
        <v>83</v>
      </c>
      <c r="AH35" s="24">
        <f t="shared" si="16"/>
        <v>21</v>
      </c>
      <c r="AI35" s="7">
        <v>6</v>
      </c>
      <c r="AJ35" s="9">
        <f t="shared" si="17"/>
        <v>14</v>
      </c>
      <c r="AK35" s="24">
        <f t="shared" si="18"/>
        <v>21</v>
      </c>
      <c r="AL35" s="24">
        <v>14</v>
      </c>
      <c r="AM35" s="24">
        <v>126</v>
      </c>
      <c r="AN35" s="9">
        <f t="shared" si="19"/>
        <v>0.1111111111111111</v>
      </c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x14ac:dyDescent="0.25">
      <c r="A36" s="24" t="s">
        <v>84</v>
      </c>
      <c r="B36" s="24" t="s">
        <v>44</v>
      </c>
      <c r="C36" s="24">
        <v>275</v>
      </c>
      <c r="D36" s="24"/>
      <c r="E36" s="24">
        <v>119</v>
      </c>
      <c r="F36" s="24">
        <v>155</v>
      </c>
      <c r="G36" s="7">
        <v>0.25</v>
      </c>
      <c r="H36" s="24">
        <v>180</v>
      </c>
      <c r="I36" s="24" t="s">
        <v>45</v>
      </c>
      <c r="J36" s="24"/>
      <c r="K36" s="24">
        <v>119</v>
      </c>
      <c r="L36" s="24">
        <f t="shared" si="2"/>
        <v>0</v>
      </c>
      <c r="M36" s="24"/>
      <c r="N36" s="24"/>
      <c r="O36" s="24">
        <v>0</v>
      </c>
      <c r="P36" s="24">
        <f t="shared" si="3"/>
        <v>23.8</v>
      </c>
      <c r="Q36" s="4">
        <f t="shared" ref="Q34:Q41" si="20">14*P36-O36-F36</f>
        <v>178.2</v>
      </c>
      <c r="R36" s="4">
        <f t="shared" si="15"/>
        <v>168</v>
      </c>
      <c r="S36" s="4"/>
      <c r="T36" s="24"/>
      <c r="U36" s="24">
        <f t="shared" si="4"/>
        <v>13.571428571428571</v>
      </c>
      <c r="V36" s="24">
        <f t="shared" si="5"/>
        <v>6.5126050420168067</v>
      </c>
      <c r="W36" s="24">
        <v>12.2</v>
      </c>
      <c r="X36" s="24">
        <v>4.2</v>
      </c>
      <c r="Y36" s="24">
        <v>29</v>
      </c>
      <c r="Z36" s="24">
        <v>0.4</v>
      </c>
      <c r="AA36" s="24">
        <v>0</v>
      </c>
      <c r="AB36" s="24">
        <v>0</v>
      </c>
      <c r="AC36" s="24">
        <v>7.2</v>
      </c>
      <c r="AD36" s="24">
        <v>20.6</v>
      </c>
      <c r="AE36" s="24">
        <v>22.6</v>
      </c>
      <c r="AF36" s="24">
        <v>10.6</v>
      </c>
      <c r="AG36" s="28" t="s">
        <v>51</v>
      </c>
      <c r="AH36" s="24">
        <f t="shared" si="16"/>
        <v>44.55</v>
      </c>
      <c r="AI36" s="7">
        <v>12</v>
      </c>
      <c r="AJ36" s="9">
        <f t="shared" si="17"/>
        <v>14</v>
      </c>
      <c r="AK36" s="24">
        <f t="shared" si="18"/>
        <v>42</v>
      </c>
      <c r="AL36" s="24">
        <v>14</v>
      </c>
      <c r="AM36" s="24">
        <v>70</v>
      </c>
      <c r="AN36" s="9">
        <f t="shared" si="19"/>
        <v>0.2</v>
      </c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x14ac:dyDescent="0.25">
      <c r="A37" s="24" t="s">
        <v>85</v>
      </c>
      <c r="B37" s="24" t="s">
        <v>44</v>
      </c>
      <c r="C37" s="24">
        <v>20</v>
      </c>
      <c r="D37" s="24">
        <v>101</v>
      </c>
      <c r="E37" s="24">
        <v>90</v>
      </c>
      <c r="F37" s="24">
        <v>31</v>
      </c>
      <c r="G37" s="7">
        <v>0.7</v>
      </c>
      <c r="H37" s="24">
        <v>180</v>
      </c>
      <c r="I37" s="24" t="s">
        <v>45</v>
      </c>
      <c r="J37" s="24"/>
      <c r="K37" s="24">
        <v>90</v>
      </c>
      <c r="L37" s="24">
        <f t="shared" si="2"/>
        <v>0</v>
      </c>
      <c r="M37" s="24"/>
      <c r="N37" s="24"/>
      <c r="O37" s="24">
        <v>192</v>
      </c>
      <c r="P37" s="24">
        <f t="shared" si="3"/>
        <v>18</v>
      </c>
      <c r="Q37" s="4">
        <f>16*P37-O37-F37</f>
        <v>65</v>
      </c>
      <c r="R37" s="4">
        <f t="shared" si="15"/>
        <v>96</v>
      </c>
      <c r="S37" s="4"/>
      <c r="T37" s="24"/>
      <c r="U37" s="24">
        <f t="shared" si="4"/>
        <v>17.722222222222221</v>
      </c>
      <c r="V37" s="24">
        <f t="shared" si="5"/>
        <v>12.388888888888889</v>
      </c>
      <c r="W37" s="24">
        <v>18</v>
      </c>
      <c r="X37" s="24">
        <v>15.4</v>
      </c>
      <c r="Y37" s="24">
        <v>14.4</v>
      </c>
      <c r="Z37" s="24">
        <v>11.2</v>
      </c>
      <c r="AA37" s="24">
        <v>13.8</v>
      </c>
      <c r="AB37" s="24">
        <v>11</v>
      </c>
      <c r="AC37" s="24">
        <v>8.4</v>
      </c>
      <c r="AD37" s="24">
        <v>10.6</v>
      </c>
      <c r="AE37" s="24">
        <v>10.8</v>
      </c>
      <c r="AF37" s="24">
        <v>16.2</v>
      </c>
      <c r="AG37" s="24"/>
      <c r="AH37" s="24">
        <f t="shared" si="16"/>
        <v>45.5</v>
      </c>
      <c r="AI37" s="7">
        <v>8</v>
      </c>
      <c r="AJ37" s="9">
        <f t="shared" si="17"/>
        <v>12</v>
      </c>
      <c r="AK37" s="24">
        <f t="shared" si="18"/>
        <v>67.199999999999989</v>
      </c>
      <c r="AL37" s="24">
        <v>12</v>
      </c>
      <c r="AM37" s="24">
        <v>84</v>
      </c>
      <c r="AN37" s="9">
        <f t="shared" si="19"/>
        <v>0.14285714285714285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x14ac:dyDescent="0.25">
      <c r="A38" s="24" t="s">
        <v>86</v>
      </c>
      <c r="B38" s="24" t="s">
        <v>44</v>
      </c>
      <c r="C38" s="24">
        <v>7</v>
      </c>
      <c r="D38" s="24">
        <v>108</v>
      </c>
      <c r="E38" s="24">
        <v>53</v>
      </c>
      <c r="F38" s="24">
        <v>58</v>
      </c>
      <c r="G38" s="7">
        <v>0.7</v>
      </c>
      <c r="H38" s="24">
        <v>180</v>
      </c>
      <c r="I38" s="24" t="s">
        <v>45</v>
      </c>
      <c r="J38" s="24"/>
      <c r="K38" s="24">
        <v>53</v>
      </c>
      <c r="L38" s="24">
        <f t="shared" ref="L38:L69" si="21">E38-K38</f>
        <v>0</v>
      </c>
      <c r="M38" s="24"/>
      <c r="N38" s="24"/>
      <c r="O38" s="24">
        <v>192</v>
      </c>
      <c r="P38" s="24">
        <f t="shared" ref="P38:P73" si="22">E38/5</f>
        <v>10.6</v>
      </c>
      <c r="Q38" s="4"/>
      <c r="R38" s="4">
        <f t="shared" si="15"/>
        <v>0</v>
      </c>
      <c r="S38" s="4"/>
      <c r="T38" s="24"/>
      <c r="U38" s="24">
        <f t="shared" ref="U38:U73" si="23">(F38+O38+R38)/P38</f>
        <v>23.584905660377359</v>
      </c>
      <c r="V38" s="24">
        <f t="shared" ref="V38:V73" si="24">(F38+O38)/P38</f>
        <v>23.584905660377359</v>
      </c>
      <c r="W38" s="24">
        <v>17.600000000000001</v>
      </c>
      <c r="X38" s="24">
        <v>11.2</v>
      </c>
      <c r="Y38" s="24">
        <v>11</v>
      </c>
      <c r="Z38" s="24">
        <v>11.6</v>
      </c>
      <c r="AA38" s="24">
        <v>14.2</v>
      </c>
      <c r="AB38" s="24">
        <v>9.6</v>
      </c>
      <c r="AC38" s="24">
        <v>8.1999999999999993</v>
      </c>
      <c r="AD38" s="24">
        <v>15.8</v>
      </c>
      <c r="AE38" s="24">
        <v>8.6</v>
      </c>
      <c r="AF38" s="24">
        <v>11</v>
      </c>
      <c r="AG38" s="24"/>
      <c r="AH38" s="24">
        <f t="shared" si="16"/>
        <v>0</v>
      </c>
      <c r="AI38" s="7">
        <v>8</v>
      </c>
      <c r="AJ38" s="9">
        <f t="shared" si="17"/>
        <v>0</v>
      </c>
      <c r="AK38" s="24">
        <f t="shared" si="18"/>
        <v>0</v>
      </c>
      <c r="AL38" s="24">
        <v>12</v>
      </c>
      <c r="AM38" s="24">
        <v>84</v>
      </c>
      <c r="AN38" s="9">
        <f t="shared" si="19"/>
        <v>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x14ac:dyDescent="0.25">
      <c r="A39" s="24" t="s">
        <v>87</v>
      </c>
      <c r="B39" s="24" t="s">
        <v>44</v>
      </c>
      <c r="C39" s="24">
        <v>-32</v>
      </c>
      <c r="D39" s="24">
        <v>592</v>
      </c>
      <c r="E39" s="24">
        <v>143</v>
      </c>
      <c r="F39" s="24">
        <v>254</v>
      </c>
      <c r="G39" s="7">
        <v>0.7</v>
      </c>
      <c r="H39" s="24">
        <v>180</v>
      </c>
      <c r="I39" s="24" t="s">
        <v>45</v>
      </c>
      <c r="J39" s="24"/>
      <c r="K39" s="24">
        <v>150</v>
      </c>
      <c r="L39" s="24">
        <f t="shared" si="21"/>
        <v>-7</v>
      </c>
      <c r="M39" s="24"/>
      <c r="N39" s="24"/>
      <c r="O39" s="24">
        <v>96</v>
      </c>
      <c r="P39" s="24">
        <f t="shared" si="22"/>
        <v>28.6</v>
      </c>
      <c r="Q39" s="4">
        <f t="shared" si="20"/>
        <v>50.400000000000034</v>
      </c>
      <c r="R39" s="4">
        <f t="shared" si="15"/>
        <v>96</v>
      </c>
      <c r="S39" s="4"/>
      <c r="T39" s="24"/>
      <c r="U39" s="24">
        <f t="shared" si="23"/>
        <v>15.594405594405593</v>
      </c>
      <c r="V39" s="24">
        <f t="shared" si="24"/>
        <v>12.237762237762237</v>
      </c>
      <c r="W39" s="24">
        <v>31.2</v>
      </c>
      <c r="X39" s="24">
        <v>35</v>
      </c>
      <c r="Y39" s="24">
        <v>20.6</v>
      </c>
      <c r="Z39" s="24">
        <v>35.6</v>
      </c>
      <c r="AA39" s="24">
        <v>39.6</v>
      </c>
      <c r="AB39" s="24">
        <v>19.2</v>
      </c>
      <c r="AC39" s="24">
        <v>31.6</v>
      </c>
      <c r="AD39" s="24">
        <v>121</v>
      </c>
      <c r="AE39" s="24">
        <v>311.60000000000002</v>
      </c>
      <c r="AF39" s="24">
        <v>182</v>
      </c>
      <c r="AG39" s="24" t="s">
        <v>51</v>
      </c>
      <c r="AH39" s="24">
        <f t="shared" si="16"/>
        <v>35.280000000000022</v>
      </c>
      <c r="AI39" s="7">
        <v>8</v>
      </c>
      <c r="AJ39" s="9">
        <f t="shared" si="17"/>
        <v>12</v>
      </c>
      <c r="AK39" s="24">
        <f t="shared" si="18"/>
        <v>67.199999999999989</v>
      </c>
      <c r="AL39" s="24">
        <v>12</v>
      </c>
      <c r="AM39" s="24">
        <v>84</v>
      </c>
      <c r="AN39" s="9">
        <f t="shared" si="19"/>
        <v>0.14285714285714285</v>
      </c>
      <c r="AO39" s="24"/>
      <c r="AP39" s="24"/>
      <c r="AQ39" s="24"/>
      <c r="AR39" s="24"/>
      <c r="AS39" s="24"/>
      <c r="AT39" s="24"/>
      <c r="AU39" s="24"/>
      <c r="AV39" s="24"/>
      <c r="AW39" s="24"/>
      <c r="AX39" s="24"/>
    </row>
    <row r="40" spans="1:50" x14ac:dyDescent="0.25">
      <c r="A40" s="24" t="s">
        <v>88</v>
      </c>
      <c r="B40" s="24" t="s">
        <v>44</v>
      </c>
      <c r="C40" s="24">
        <v>1826</v>
      </c>
      <c r="D40" s="24">
        <v>54</v>
      </c>
      <c r="E40" s="24">
        <v>175</v>
      </c>
      <c r="F40" s="24">
        <v>1705</v>
      </c>
      <c r="G40" s="7">
        <v>0.7</v>
      </c>
      <c r="H40" s="24">
        <v>180</v>
      </c>
      <c r="I40" s="13" t="s">
        <v>59</v>
      </c>
      <c r="J40" s="24"/>
      <c r="K40" s="24">
        <v>175</v>
      </c>
      <c r="L40" s="24">
        <f t="shared" si="21"/>
        <v>0</v>
      </c>
      <c r="M40" s="24"/>
      <c r="N40" s="24"/>
      <c r="O40" s="24">
        <v>0</v>
      </c>
      <c r="P40" s="24">
        <f t="shared" si="22"/>
        <v>35</v>
      </c>
      <c r="Q40" s="4"/>
      <c r="R40" s="4">
        <f t="shared" si="15"/>
        <v>0</v>
      </c>
      <c r="S40" s="4"/>
      <c r="T40" s="24"/>
      <c r="U40" s="24">
        <f t="shared" si="23"/>
        <v>48.714285714285715</v>
      </c>
      <c r="V40" s="24">
        <f t="shared" si="24"/>
        <v>48.714285714285715</v>
      </c>
      <c r="W40" s="24">
        <v>29.2</v>
      </c>
      <c r="X40" s="24">
        <v>27</v>
      </c>
      <c r="Y40" s="24">
        <v>37.200000000000003</v>
      </c>
      <c r="Z40" s="24">
        <v>126.6</v>
      </c>
      <c r="AA40" s="24">
        <v>129.4</v>
      </c>
      <c r="AB40" s="24">
        <v>8.1999999999999993</v>
      </c>
      <c r="AC40" s="24">
        <v>17.2</v>
      </c>
      <c r="AD40" s="24">
        <v>26.6</v>
      </c>
      <c r="AE40" s="24">
        <v>38.6</v>
      </c>
      <c r="AF40" s="24">
        <v>31.8</v>
      </c>
      <c r="AG40" s="26" t="s">
        <v>127</v>
      </c>
      <c r="AH40" s="24">
        <f t="shared" si="16"/>
        <v>0</v>
      </c>
      <c r="AI40" s="7">
        <v>10</v>
      </c>
      <c r="AJ40" s="9">
        <f t="shared" si="17"/>
        <v>0</v>
      </c>
      <c r="AK40" s="24">
        <f t="shared" si="18"/>
        <v>0</v>
      </c>
      <c r="AL40" s="24">
        <v>12</v>
      </c>
      <c r="AM40" s="24">
        <v>84</v>
      </c>
      <c r="AN40" s="9">
        <f t="shared" si="19"/>
        <v>0</v>
      </c>
      <c r="AO40" s="24"/>
      <c r="AP40" s="24"/>
      <c r="AQ40" s="24"/>
      <c r="AR40" s="24"/>
      <c r="AS40" s="24"/>
      <c r="AT40" s="24"/>
      <c r="AU40" s="24"/>
      <c r="AV40" s="24"/>
      <c r="AW40" s="24"/>
      <c r="AX40" s="24"/>
    </row>
    <row r="41" spans="1:50" x14ac:dyDescent="0.25">
      <c r="A41" s="13" t="s">
        <v>89</v>
      </c>
      <c r="B41" s="24" t="s">
        <v>44</v>
      </c>
      <c r="C41" s="24"/>
      <c r="D41" s="24"/>
      <c r="E41" s="24"/>
      <c r="F41" s="24"/>
      <c r="G41" s="7">
        <v>0.4</v>
      </c>
      <c r="H41" s="24">
        <v>180</v>
      </c>
      <c r="I41" s="24" t="s">
        <v>45</v>
      </c>
      <c r="J41" s="24"/>
      <c r="K41" s="24"/>
      <c r="L41" s="24">
        <f t="shared" si="21"/>
        <v>0</v>
      </c>
      <c r="M41" s="24"/>
      <c r="N41" s="24"/>
      <c r="O41" s="13"/>
      <c r="P41" s="24">
        <f t="shared" si="22"/>
        <v>0</v>
      </c>
      <c r="Q41" s="22">
        <v>192</v>
      </c>
      <c r="R41" s="4">
        <f t="shared" si="15"/>
        <v>192</v>
      </c>
      <c r="S41" s="4"/>
      <c r="T41" s="24"/>
      <c r="U41" s="24" t="e">
        <f t="shared" si="23"/>
        <v>#DIV/0!</v>
      </c>
      <c r="V41" s="24" t="e">
        <f t="shared" si="24"/>
        <v>#DIV/0!</v>
      </c>
      <c r="W41" s="24">
        <v>0</v>
      </c>
      <c r="X41" s="24">
        <v>0</v>
      </c>
      <c r="Y41" s="24">
        <v>0</v>
      </c>
      <c r="Z41" s="24">
        <v>0</v>
      </c>
      <c r="AA41" s="24">
        <v>1.6</v>
      </c>
      <c r="AB41" s="24">
        <v>0.2</v>
      </c>
      <c r="AC41" s="24">
        <v>2.8</v>
      </c>
      <c r="AD41" s="24">
        <v>0.4</v>
      </c>
      <c r="AE41" s="24">
        <v>1</v>
      </c>
      <c r="AF41" s="24">
        <v>1.4</v>
      </c>
      <c r="AG41" s="13" t="s">
        <v>90</v>
      </c>
      <c r="AH41" s="24">
        <f t="shared" si="16"/>
        <v>76.800000000000011</v>
      </c>
      <c r="AI41" s="7">
        <v>16</v>
      </c>
      <c r="AJ41" s="9">
        <f t="shared" si="17"/>
        <v>12</v>
      </c>
      <c r="AK41" s="24">
        <f t="shared" si="18"/>
        <v>76.800000000000011</v>
      </c>
      <c r="AL41" s="24">
        <v>12</v>
      </c>
      <c r="AM41" s="24">
        <v>84</v>
      </c>
      <c r="AN41" s="9">
        <f t="shared" si="19"/>
        <v>0.14285714285714285</v>
      </c>
      <c r="AO41" s="24"/>
      <c r="AP41" s="24"/>
      <c r="AQ41" s="24"/>
      <c r="AR41" s="24"/>
      <c r="AS41" s="24"/>
      <c r="AT41" s="24"/>
      <c r="AU41" s="24"/>
      <c r="AV41" s="24"/>
      <c r="AW41" s="24"/>
      <c r="AX41" s="24"/>
    </row>
    <row r="42" spans="1:50" x14ac:dyDescent="0.25">
      <c r="A42" s="18" t="s">
        <v>91</v>
      </c>
      <c r="B42" s="18" t="s">
        <v>44</v>
      </c>
      <c r="C42" s="18"/>
      <c r="D42" s="18"/>
      <c r="E42" s="18"/>
      <c r="F42" s="18"/>
      <c r="G42" s="19">
        <v>0</v>
      </c>
      <c r="H42" s="18">
        <v>180</v>
      </c>
      <c r="I42" s="18" t="s">
        <v>45</v>
      </c>
      <c r="J42" s="18"/>
      <c r="K42" s="18"/>
      <c r="L42" s="18">
        <f t="shared" si="21"/>
        <v>0</v>
      </c>
      <c r="M42" s="18"/>
      <c r="N42" s="18"/>
      <c r="O42" s="18"/>
      <c r="P42" s="18">
        <f t="shared" si="22"/>
        <v>0</v>
      </c>
      <c r="Q42" s="20"/>
      <c r="R42" s="20"/>
      <c r="S42" s="20"/>
      <c r="T42" s="18"/>
      <c r="U42" s="18" t="e">
        <f t="shared" si="23"/>
        <v>#DIV/0!</v>
      </c>
      <c r="V42" s="18" t="e">
        <f t="shared" si="24"/>
        <v>#DIV/0!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0.4</v>
      </c>
      <c r="AD42" s="18">
        <v>-0.2</v>
      </c>
      <c r="AE42" s="18">
        <v>0.2</v>
      </c>
      <c r="AF42" s="18">
        <v>3</v>
      </c>
      <c r="AG42" s="18" t="s">
        <v>46</v>
      </c>
      <c r="AH42" s="18"/>
      <c r="AI42" s="19">
        <v>10</v>
      </c>
      <c r="AJ42" s="21"/>
      <c r="AK42" s="18"/>
      <c r="AL42" s="18">
        <v>12</v>
      </c>
      <c r="AM42" s="18">
        <v>84</v>
      </c>
      <c r="AN42" s="21"/>
      <c r="AO42" s="24"/>
      <c r="AP42" s="24"/>
      <c r="AQ42" s="24"/>
      <c r="AR42" s="24"/>
      <c r="AS42" s="24"/>
      <c r="AT42" s="24"/>
      <c r="AU42" s="24"/>
      <c r="AV42" s="24"/>
      <c r="AW42" s="24"/>
      <c r="AX42" s="24"/>
    </row>
    <row r="43" spans="1:50" x14ac:dyDescent="0.25">
      <c r="A43" s="24" t="s">
        <v>92</v>
      </c>
      <c r="B43" s="24" t="s">
        <v>44</v>
      </c>
      <c r="C43" s="24">
        <v>74</v>
      </c>
      <c r="D43" s="24">
        <v>290</v>
      </c>
      <c r="E43" s="24">
        <v>144</v>
      </c>
      <c r="F43" s="24">
        <v>164</v>
      </c>
      <c r="G43" s="7">
        <v>0.7</v>
      </c>
      <c r="H43" s="24">
        <v>180</v>
      </c>
      <c r="I43" s="24" t="s">
        <v>45</v>
      </c>
      <c r="J43" s="24"/>
      <c r="K43" s="24">
        <v>144</v>
      </c>
      <c r="L43" s="24">
        <f t="shared" si="21"/>
        <v>0</v>
      </c>
      <c r="M43" s="24"/>
      <c r="N43" s="24"/>
      <c r="O43" s="24">
        <v>0</v>
      </c>
      <c r="P43" s="24">
        <f t="shared" si="22"/>
        <v>28.8</v>
      </c>
      <c r="Q43" s="4">
        <f>14*P43-O43-F43</f>
        <v>239.2</v>
      </c>
      <c r="R43" s="4">
        <f>AI43*AJ43</f>
        <v>240</v>
      </c>
      <c r="S43" s="4"/>
      <c r="T43" s="24"/>
      <c r="U43" s="24">
        <f t="shared" si="23"/>
        <v>14.027777777777777</v>
      </c>
      <c r="V43" s="24">
        <f t="shared" si="24"/>
        <v>5.6944444444444446</v>
      </c>
      <c r="W43" s="24">
        <v>14.6</v>
      </c>
      <c r="X43" s="24">
        <v>25.8</v>
      </c>
      <c r="Y43" s="24">
        <v>11.4</v>
      </c>
      <c r="Z43" s="24">
        <v>8.4</v>
      </c>
      <c r="AA43" s="24">
        <v>12.4</v>
      </c>
      <c r="AB43" s="24">
        <v>27</v>
      </c>
      <c r="AC43" s="24">
        <v>4.5999999999999996</v>
      </c>
      <c r="AD43" s="24">
        <v>19.399999999999999</v>
      </c>
      <c r="AE43" s="24">
        <v>17.399999999999999</v>
      </c>
      <c r="AF43" s="24">
        <v>9.6</v>
      </c>
      <c r="AG43" s="24"/>
      <c r="AH43" s="24">
        <f>G43*Q43</f>
        <v>167.43999999999997</v>
      </c>
      <c r="AI43" s="7">
        <v>10</v>
      </c>
      <c r="AJ43" s="9">
        <f>MROUND(Q43, AI43*AL43)/AI43</f>
        <v>24</v>
      </c>
      <c r="AK43" s="24">
        <f>AJ43*AI43*G43</f>
        <v>168</v>
      </c>
      <c r="AL43" s="24">
        <v>12</v>
      </c>
      <c r="AM43" s="24">
        <v>84</v>
      </c>
      <c r="AN43" s="9">
        <f>AJ43/AM43</f>
        <v>0.2857142857142857</v>
      </c>
      <c r="AO43" s="24"/>
      <c r="AP43" s="24"/>
      <c r="AQ43" s="24"/>
      <c r="AR43" s="24"/>
      <c r="AS43" s="24"/>
      <c r="AT43" s="24"/>
      <c r="AU43" s="24"/>
      <c r="AV43" s="24"/>
      <c r="AW43" s="24"/>
      <c r="AX43" s="24"/>
    </row>
    <row r="44" spans="1:50" x14ac:dyDescent="0.25">
      <c r="A44" s="18" t="s">
        <v>93</v>
      </c>
      <c r="B44" s="18" t="s">
        <v>44</v>
      </c>
      <c r="C44" s="18">
        <v>-2</v>
      </c>
      <c r="D44" s="18">
        <v>13</v>
      </c>
      <c r="E44" s="18">
        <v>3</v>
      </c>
      <c r="F44" s="18">
        <v>2</v>
      </c>
      <c r="G44" s="19">
        <v>0</v>
      </c>
      <c r="H44" s="18">
        <v>180</v>
      </c>
      <c r="I44" s="18" t="s">
        <v>45</v>
      </c>
      <c r="J44" s="18"/>
      <c r="K44" s="18">
        <v>52</v>
      </c>
      <c r="L44" s="18">
        <f t="shared" si="21"/>
        <v>-49</v>
      </c>
      <c r="M44" s="18"/>
      <c r="N44" s="18"/>
      <c r="O44" s="18"/>
      <c r="P44" s="18">
        <f t="shared" si="22"/>
        <v>0.6</v>
      </c>
      <c r="Q44" s="20"/>
      <c r="R44" s="20"/>
      <c r="S44" s="20"/>
      <c r="T44" s="18"/>
      <c r="U44" s="18">
        <f t="shared" si="23"/>
        <v>3.3333333333333335</v>
      </c>
      <c r="V44" s="18">
        <f t="shared" si="24"/>
        <v>3.3333333333333335</v>
      </c>
      <c r="W44" s="18">
        <v>0.4</v>
      </c>
      <c r="X44" s="18">
        <v>0.4</v>
      </c>
      <c r="Y44" s="18">
        <v>0</v>
      </c>
      <c r="Z44" s="18">
        <v>0</v>
      </c>
      <c r="AA44" s="18">
        <v>0</v>
      </c>
      <c r="AB44" s="18">
        <v>0</v>
      </c>
      <c r="AC44" s="18">
        <v>0.8</v>
      </c>
      <c r="AD44" s="18">
        <v>0</v>
      </c>
      <c r="AE44" s="18">
        <v>0</v>
      </c>
      <c r="AF44" s="18">
        <v>0</v>
      </c>
      <c r="AG44" s="18" t="s">
        <v>94</v>
      </c>
      <c r="AH44" s="18"/>
      <c r="AI44" s="19">
        <v>16</v>
      </c>
      <c r="AJ44" s="21"/>
      <c r="AK44" s="18"/>
      <c r="AL44" s="18">
        <v>12</v>
      </c>
      <c r="AM44" s="18">
        <v>84</v>
      </c>
      <c r="AN44" s="21"/>
      <c r="AO44" s="24"/>
      <c r="AP44" s="24"/>
      <c r="AQ44" s="24"/>
      <c r="AR44" s="24"/>
      <c r="AS44" s="24"/>
      <c r="AT44" s="24"/>
      <c r="AU44" s="24"/>
      <c r="AV44" s="24"/>
      <c r="AW44" s="24"/>
      <c r="AX44" s="24"/>
    </row>
    <row r="45" spans="1:50" x14ac:dyDescent="0.25">
      <c r="A45" s="24" t="s">
        <v>95</v>
      </c>
      <c r="B45" s="24" t="s">
        <v>44</v>
      </c>
      <c r="C45" s="24">
        <v>93</v>
      </c>
      <c r="D45" s="24"/>
      <c r="E45" s="24">
        <v>49</v>
      </c>
      <c r="F45" s="24">
        <v>44</v>
      </c>
      <c r="G45" s="7">
        <v>0.7</v>
      </c>
      <c r="H45" s="24">
        <v>180</v>
      </c>
      <c r="I45" s="24" t="s">
        <v>45</v>
      </c>
      <c r="J45" s="24"/>
      <c r="K45" s="24">
        <v>47</v>
      </c>
      <c r="L45" s="24">
        <f t="shared" si="21"/>
        <v>2</v>
      </c>
      <c r="M45" s="24"/>
      <c r="N45" s="24"/>
      <c r="O45" s="24">
        <v>0</v>
      </c>
      <c r="P45" s="24">
        <f t="shared" si="22"/>
        <v>9.8000000000000007</v>
      </c>
      <c r="Q45" s="4">
        <f t="shared" ref="Q45:Q50" si="25">14*P45-O45-F45</f>
        <v>93.200000000000017</v>
      </c>
      <c r="R45" s="4">
        <f t="shared" ref="R45:R50" si="26">AI45*AJ45</f>
        <v>120</v>
      </c>
      <c r="S45" s="4"/>
      <c r="T45" s="24"/>
      <c r="U45" s="24">
        <f t="shared" si="23"/>
        <v>16.73469387755102</v>
      </c>
      <c r="V45" s="24">
        <f t="shared" si="24"/>
        <v>4.4897959183673466</v>
      </c>
      <c r="W45" s="24">
        <v>9.8000000000000007</v>
      </c>
      <c r="X45" s="24">
        <v>9.1999999999999993</v>
      </c>
      <c r="Y45" s="24">
        <v>8.6</v>
      </c>
      <c r="Z45" s="24">
        <v>6.8</v>
      </c>
      <c r="AA45" s="24">
        <v>8.4</v>
      </c>
      <c r="AB45" s="24">
        <v>10</v>
      </c>
      <c r="AC45" s="24">
        <v>7.6</v>
      </c>
      <c r="AD45" s="24">
        <v>10</v>
      </c>
      <c r="AE45" s="24">
        <v>6.8</v>
      </c>
      <c r="AF45" s="24">
        <v>10.4</v>
      </c>
      <c r="AG45" s="24"/>
      <c r="AH45" s="24">
        <f t="shared" ref="AH45:AH50" si="27">G45*Q45</f>
        <v>65.240000000000009</v>
      </c>
      <c r="AI45" s="7">
        <v>10</v>
      </c>
      <c r="AJ45" s="9">
        <f t="shared" ref="AJ45:AJ50" si="28">MROUND(Q45, AI45*AL45)/AI45</f>
        <v>12</v>
      </c>
      <c r="AK45" s="24">
        <f t="shared" ref="AK45:AK50" si="29">AJ45*AI45*G45</f>
        <v>84</v>
      </c>
      <c r="AL45" s="24">
        <v>12</v>
      </c>
      <c r="AM45" s="24">
        <v>84</v>
      </c>
      <c r="AN45" s="9">
        <f t="shared" ref="AN45:AN50" si="30">AJ45/AM45</f>
        <v>0.14285714285714285</v>
      </c>
      <c r="AO45" s="24"/>
      <c r="AP45" s="24"/>
      <c r="AQ45" s="24"/>
      <c r="AR45" s="24"/>
      <c r="AS45" s="24"/>
      <c r="AT45" s="24"/>
      <c r="AU45" s="24"/>
      <c r="AV45" s="24"/>
      <c r="AW45" s="24"/>
      <c r="AX45" s="24"/>
    </row>
    <row r="46" spans="1:50" x14ac:dyDescent="0.25">
      <c r="A46" s="24" t="s">
        <v>96</v>
      </c>
      <c r="B46" s="24" t="s">
        <v>48</v>
      </c>
      <c r="C46" s="24">
        <v>280</v>
      </c>
      <c r="D46" s="24">
        <v>70</v>
      </c>
      <c r="E46" s="24">
        <v>275</v>
      </c>
      <c r="F46" s="24">
        <v>60</v>
      </c>
      <c r="G46" s="7">
        <v>1</v>
      </c>
      <c r="H46" s="24">
        <v>180</v>
      </c>
      <c r="I46" s="24" t="s">
        <v>45</v>
      </c>
      <c r="J46" s="24"/>
      <c r="K46" s="24">
        <v>275</v>
      </c>
      <c r="L46" s="24">
        <f t="shared" si="21"/>
        <v>0</v>
      </c>
      <c r="M46" s="24"/>
      <c r="N46" s="24"/>
      <c r="O46" s="24">
        <v>360</v>
      </c>
      <c r="P46" s="24">
        <f t="shared" si="22"/>
        <v>55</v>
      </c>
      <c r="Q46" s="4">
        <f t="shared" si="25"/>
        <v>350</v>
      </c>
      <c r="R46" s="4">
        <f t="shared" si="26"/>
        <v>360</v>
      </c>
      <c r="S46" s="4"/>
      <c r="T46" s="24"/>
      <c r="U46" s="24">
        <f t="shared" si="23"/>
        <v>14.181818181818182</v>
      </c>
      <c r="V46" s="24">
        <f t="shared" si="24"/>
        <v>7.6363636363636367</v>
      </c>
      <c r="W46" s="24">
        <v>46</v>
      </c>
      <c r="X46" s="24">
        <v>40</v>
      </c>
      <c r="Y46" s="24">
        <v>56</v>
      </c>
      <c r="Z46" s="24">
        <v>53</v>
      </c>
      <c r="AA46" s="24">
        <v>55</v>
      </c>
      <c r="AB46" s="24">
        <v>40</v>
      </c>
      <c r="AC46" s="24">
        <v>51</v>
      </c>
      <c r="AD46" s="24">
        <v>40</v>
      </c>
      <c r="AE46" s="24">
        <v>33</v>
      </c>
      <c r="AF46" s="24">
        <v>38</v>
      </c>
      <c r="AG46" s="24" t="s">
        <v>51</v>
      </c>
      <c r="AH46" s="24">
        <f t="shared" si="27"/>
        <v>350</v>
      </c>
      <c r="AI46" s="7">
        <v>5</v>
      </c>
      <c r="AJ46" s="9">
        <f t="shared" si="28"/>
        <v>72</v>
      </c>
      <c r="AK46" s="24">
        <f t="shared" si="29"/>
        <v>360</v>
      </c>
      <c r="AL46" s="24">
        <v>12</v>
      </c>
      <c r="AM46" s="24">
        <v>144</v>
      </c>
      <c r="AN46" s="9">
        <f t="shared" si="30"/>
        <v>0.5</v>
      </c>
      <c r="AO46" s="24"/>
      <c r="AP46" s="24"/>
      <c r="AQ46" s="24"/>
      <c r="AR46" s="24"/>
      <c r="AS46" s="24"/>
      <c r="AT46" s="24"/>
      <c r="AU46" s="24"/>
      <c r="AV46" s="24"/>
      <c r="AW46" s="24"/>
      <c r="AX46" s="24"/>
    </row>
    <row r="47" spans="1:50" x14ac:dyDescent="0.25">
      <c r="A47" s="24" t="s">
        <v>97</v>
      </c>
      <c r="B47" s="24" t="s">
        <v>44</v>
      </c>
      <c r="C47" s="24">
        <v>10</v>
      </c>
      <c r="D47" s="24">
        <v>687</v>
      </c>
      <c r="E47" s="24">
        <v>576</v>
      </c>
      <c r="F47" s="24"/>
      <c r="G47" s="7">
        <v>0.4</v>
      </c>
      <c r="H47" s="24">
        <v>180</v>
      </c>
      <c r="I47" s="13" t="s">
        <v>59</v>
      </c>
      <c r="J47" s="24"/>
      <c r="K47" s="24">
        <v>657</v>
      </c>
      <c r="L47" s="24">
        <f t="shared" si="21"/>
        <v>-81</v>
      </c>
      <c r="M47" s="24"/>
      <c r="N47" s="24"/>
      <c r="O47" s="24">
        <v>576</v>
      </c>
      <c r="P47" s="24">
        <f t="shared" si="22"/>
        <v>115.2</v>
      </c>
      <c r="Q47" s="4">
        <v>160</v>
      </c>
      <c r="R47" s="4">
        <f t="shared" si="26"/>
        <v>192</v>
      </c>
      <c r="S47" s="4"/>
      <c r="T47" s="24"/>
      <c r="U47" s="24">
        <f t="shared" si="23"/>
        <v>6.6666666666666661</v>
      </c>
      <c r="V47" s="24">
        <f t="shared" si="24"/>
        <v>5</v>
      </c>
      <c r="W47" s="24">
        <v>51.4</v>
      </c>
      <c r="X47" s="24">
        <v>138.6</v>
      </c>
      <c r="Y47" s="24">
        <v>32.799999999999997</v>
      </c>
      <c r="Z47" s="24">
        <v>34.200000000000003</v>
      </c>
      <c r="AA47" s="24">
        <v>33</v>
      </c>
      <c r="AB47" s="24">
        <v>8.4</v>
      </c>
      <c r="AC47" s="24">
        <v>28.8</v>
      </c>
      <c r="AD47" s="24">
        <v>22.8</v>
      </c>
      <c r="AE47" s="24">
        <v>15.2</v>
      </c>
      <c r="AF47" s="24">
        <v>348.6</v>
      </c>
      <c r="AG47" s="24"/>
      <c r="AH47" s="24">
        <f t="shared" si="27"/>
        <v>64</v>
      </c>
      <c r="AI47" s="7">
        <v>16</v>
      </c>
      <c r="AJ47" s="9">
        <f t="shared" si="28"/>
        <v>12</v>
      </c>
      <c r="AK47" s="24">
        <f t="shared" si="29"/>
        <v>76.800000000000011</v>
      </c>
      <c r="AL47" s="24">
        <v>12</v>
      </c>
      <c r="AM47" s="24">
        <v>84</v>
      </c>
      <c r="AN47" s="9">
        <f t="shared" si="30"/>
        <v>0.14285714285714285</v>
      </c>
      <c r="AO47" s="24"/>
      <c r="AP47" s="24"/>
      <c r="AQ47" s="24"/>
      <c r="AR47" s="24"/>
      <c r="AS47" s="24"/>
      <c r="AT47" s="24"/>
      <c r="AU47" s="24"/>
      <c r="AV47" s="24"/>
      <c r="AW47" s="24"/>
      <c r="AX47" s="24"/>
    </row>
    <row r="48" spans="1:50" x14ac:dyDescent="0.25">
      <c r="A48" s="24" t="s">
        <v>98</v>
      </c>
      <c r="B48" s="24" t="s">
        <v>44</v>
      </c>
      <c r="C48" s="24"/>
      <c r="D48" s="24">
        <v>820</v>
      </c>
      <c r="E48" s="24">
        <v>390</v>
      </c>
      <c r="F48" s="24">
        <v>324</v>
      </c>
      <c r="G48" s="7">
        <v>0.7</v>
      </c>
      <c r="H48" s="24">
        <v>180</v>
      </c>
      <c r="I48" s="24" t="s">
        <v>45</v>
      </c>
      <c r="J48" s="24"/>
      <c r="K48" s="24">
        <v>438</v>
      </c>
      <c r="L48" s="24">
        <f t="shared" si="21"/>
        <v>-48</v>
      </c>
      <c r="M48" s="24"/>
      <c r="N48" s="24"/>
      <c r="O48" s="24">
        <v>0</v>
      </c>
      <c r="P48" s="24">
        <f t="shared" si="22"/>
        <v>78</v>
      </c>
      <c r="Q48" s="4">
        <f t="shared" si="25"/>
        <v>768</v>
      </c>
      <c r="R48" s="4">
        <f t="shared" si="26"/>
        <v>720</v>
      </c>
      <c r="S48" s="4"/>
      <c r="T48" s="24"/>
      <c r="U48" s="24">
        <f t="shared" si="23"/>
        <v>13.384615384615385</v>
      </c>
      <c r="V48" s="24">
        <f t="shared" si="24"/>
        <v>4.1538461538461542</v>
      </c>
      <c r="W48" s="24">
        <v>13</v>
      </c>
      <c r="X48" s="24">
        <v>47</v>
      </c>
      <c r="Y48" s="24">
        <v>18</v>
      </c>
      <c r="Z48" s="24">
        <v>20.6</v>
      </c>
      <c r="AA48" s="24">
        <v>15.8</v>
      </c>
      <c r="AB48" s="24">
        <v>45.4</v>
      </c>
      <c r="AC48" s="24">
        <v>14.8</v>
      </c>
      <c r="AD48" s="24">
        <v>39</v>
      </c>
      <c r="AE48" s="24">
        <v>61.6</v>
      </c>
      <c r="AF48" s="24">
        <v>16</v>
      </c>
      <c r="AG48" s="24"/>
      <c r="AH48" s="24">
        <f t="shared" si="27"/>
        <v>537.59999999999991</v>
      </c>
      <c r="AI48" s="7">
        <v>10</v>
      </c>
      <c r="AJ48" s="9">
        <f t="shared" si="28"/>
        <v>72</v>
      </c>
      <c r="AK48" s="24">
        <f t="shared" si="29"/>
        <v>503.99999999999994</v>
      </c>
      <c r="AL48" s="24">
        <v>12</v>
      </c>
      <c r="AM48" s="24">
        <v>84</v>
      </c>
      <c r="AN48" s="9">
        <f t="shared" si="30"/>
        <v>0.8571428571428571</v>
      </c>
      <c r="AO48" s="24"/>
      <c r="AP48" s="24"/>
      <c r="AQ48" s="24"/>
      <c r="AR48" s="24"/>
      <c r="AS48" s="24"/>
      <c r="AT48" s="24"/>
      <c r="AU48" s="24"/>
      <c r="AV48" s="24"/>
      <c r="AW48" s="24"/>
      <c r="AX48" s="24"/>
    </row>
    <row r="49" spans="1:50" x14ac:dyDescent="0.25">
      <c r="A49" s="24" t="s">
        <v>99</v>
      </c>
      <c r="B49" s="24" t="s">
        <v>44</v>
      </c>
      <c r="C49" s="24">
        <v>242</v>
      </c>
      <c r="D49" s="24">
        <v>8</v>
      </c>
      <c r="E49" s="24">
        <v>111</v>
      </c>
      <c r="F49" s="24">
        <v>123</v>
      </c>
      <c r="G49" s="7">
        <v>0.4</v>
      </c>
      <c r="H49" s="24">
        <v>180</v>
      </c>
      <c r="I49" s="24" t="s">
        <v>45</v>
      </c>
      <c r="J49" s="24"/>
      <c r="K49" s="24">
        <v>111</v>
      </c>
      <c r="L49" s="24">
        <f t="shared" si="21"/>
        <v>0</v>
      </c>
      <c r="M49" s="24"/>
      <c r="N49" s="24"/>
      <c r="O49" s="24">
        <v>0</v>
      </c>
      <c r="P49" s="24">
        <f t="shared" si="22"/>
        <v>22.2</v>
      </c>
      <c r="Q49" s="4">
        <f t="shared" si="25"/>
        <v>187.8</v>
      </c>
      <c r="R49" s="4">
        <f t="shared" si="26"/>
        <v>192</v>
      </c>
      <c r="S49" s="4"/>
      <c r="T49" s="24"/>
      <c r="U49" s="24">
        <f t="shared" si="23"/>
        <v>14.189189189189189</v>
      </c>
      <c r="V49" s="24">
        <f t="shared" si="24"/>
        <v>5.5405405405405403</v>
      </c>
      <c r="W49" s="24">
        <v>14.8</v>
      </c>
      <c r="X49" s="24">
        <v>14</v>
      </c>
      <c r="Y49" s="24">
        <v>16.399999999999999</v>
      </c>
      <c r="Z49" s="24">
        <v>11.6</v>
      </c>
      <c r="AA49" s="24">
        <v>16</v>
      </c>
      <c r="AB49" s="24">
        <v>16.8</v>
      </c>
      <c r="AC49" s="24">
        <v>16</v>
      </c>
      <c r="AD49" s="24">
        <v>13</v>
      </c>
      <c r="AE49" s="24">
        <v>11</v>
      </c>
      <c r="AF49" s="24">
        <v>13</v>
      </c>
      <c r="AG49" s="24"/>
      <c r="AH49" s="24">
        <f t="shared" si="27"/>
        <v>75.12</v>
      </c>
      <c r="AI49" s="7">
        <v>16</v>
      </c>
      <c r="AJ49" s="9">
        <f t="shared" si="28"/>
        <v>12</v>
      </c>
      <c r="AK49" s="24">
        <f t="shared" si="29"/>
        <v>76.800000000000011</v>
      </c>
      <c r="AL49" s="24">
        <v>12</v>
      </c>
      <c r="AM49" s="24">
        <v>84</v>
      </c>
      <c r="AN49" s="9">
        <f t="shared" si="30"/>
        <v>0.14285714285714285</v>
      </c>
      <c r="AO49" s="24"/>
      <c r="AP49" s="24"/>
      <c r="AQ49" s="24"/>
      <c r="AR49" s="24"/>
      <c r="AS49" s="24"/>
      <c r="AT49" s="24"/>
      <c r="AU49" s="24"/>
      <c r="AV49" s="24"/>
      <c r="AW49" s="24"/>
      <c r="AX49" s="24"/>
    </row>
    <row r="50" spans="1:50" x14ac:dyDescent="0.25">
      <c r="A50" s="24" t="s">
        <v>100</v>
      </c>
      <c r="B50" s="24" t="s">
        <v>44</v>
      </c>
      <c r="C50" s="24">
        <v>-13</v>
      </c>
      <c r="D50" s="24">
        <v>733</v>
      </c>
      <c r="E50" s="24">
        <v>480</v>
      </c>
      <c r="F50" s="24">
        <v>223</v>
      </c>
      <c r="G50" s="7">
        <v>0.7</v>
      </c>
      <c r="H50" s="24">
        <v>180</v>
      </c>
      <c r="I50" s="24" t="s">
        <v>45</v>
      </c>
      <c r="J50" s="24"/>
      <c r="K50" s="24">
        <v>480</v>
      </c>
      <c r="L50" s="24">
        <f t="shared" si="21"/>
        <v>0</v>
      </c>
      <c r="M50" s="24"/>
      <c r="N50" s="24"/>
      <c r="O50" s="24">
        <v>360</v>
      </c>
      <c r="P50" s="24">
        <f t="shared" si="22"/>
        <v>96</v>
      </c>
      <c r="Q50" s="4">
        <f t="shared" si="25"/>
        <v>761</v>
      </c>
      <c r="R50" s="4">
        <f t="shared" si="26"/>
        <v>720</v>
      </c>
      <c r="S50" s="4"/>
      <c r="T50" s="24"/>
      <c r="U50" s="24">
        <f t="shared" si="23"/>
        <v>13.572916666666666</v>
      </c>
      <c r="V50" s="24">
        <f t="shared" si="24"/>
        <v>6.072916666666667</v>
      </c>
      <c r="W50" s="24">
        <v>73.8</v>
      </c>
      <c r="X50" s="24">
        <v>77.8</v>
      </c>
      <c r="Y50" s="24">
        <v>53.6</v>
      </c>
      <c r="Z50" s="24">
        <v>66.599999999999994</v>
      </c>
      <c r="AA50" s="24">
        <v>44.8</v>
      </c>
      <c r="AB50" s="24">
        <v>60.4</v>
      </c>
      <c r="AC50" s="24">
        <v>80.8</v>
      </c>
      <c r="AD50" s="24">
        <v>43.2</v>
      </c>
      <c r="AE50" s="24">
        <v>74.2</v>
      </c>
      <c r="AF50" s="24">
        <v>40</v>
      </c>
      <c r="AG50" s="24"/>
      <c r="AH50" s="24">
        <f t="shared" si="27"/>
        <v>532.69999999999993</v>
      </c>
      <c r="AI50" s="7">
        <v>10</v>
      </c>
      <c r="AJ50" s="9">
        <f t="shared" si="28"/>
        <v>72</v>
      </c>
      <c r="AK50" s="24">
        <f t="shared" si="29"/>
        <v>503.99999999999994</v>
      </c>
      <c r="AL50" s="24">
        <v>12</v>
      </c>
      <c r="AM50" s="24">
        <v>84</v>
      </c>
      <c r="AN50" s="9">
        <f t="shared" si="30"/>
        <v>0.8571428571428571</v>
      </c>
      <c r="AO50" s="24"/>
      <c r="AP50" s="24"/>
      <c r="AQ50" s="24"/>
      <c r="AR50" s="24"/>
      <c r="AS50" s="24"/>
      <c r="AT50" s="24"/>
      <c r="AU50" s="24"/>
      <c r="AV50" s="24"/>
      <c r="AW50" s="24"/>
      <c r="AX50" s="24"/>
    </row>
    <row r="51" spans="1:50" x14ac:dyDescent="0.25">
      <c r="A51" s="18" t="s">
        <v>101</v>
      </c>
      <c r="B51" s="18" t="s">
        <v>44</v>
      </c>
      <c r="C51" s="18"/>
      <c r="D51" s="18"/>
      <c r="E51" s="18"/>
      <c r="F51" s="18"/>
      <c r="G51" s="19">
        <v>0</v>
      </c>
      <c r="H51" s="18">
        <v>180</v>
      </c>
      <c r="I51" s="18" t="s">
        <v>45</v>
      </c>
      <c r="J51" s="18"/>
      <c r="K51" s="18"/>
      <c r="L51" s="18">
        <f t="shared" si="21"/>
        <v>0</v>
      </c>
      <c r="M51" s="18"/>
      <c r="N51" s="18"/>
      <c r="O51" s="18"/>
      <c r="P51" s="18">
        <f t="shared" si="22"/>
        <v>0</v>
      </c>
      <c r="Q51" s="20"/>
      <c r="R51" s="20"/>
      <c r="S51" s="20"/>
      <c r="T51" s="18"/>
      <c r="U51" s="18" t="e">
        <f t="shared" si="23"/>
        <v>#DIV/0!</v>
      </c>
      <c r="V51" s="18" t="e">
        <f t="shared" si="24"/>
        <v>#DIV/0!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 t="s">
        <v>46</v>
      </c>
      <c r="AH51" s="18"/>
      <c r="AI51" s="19">
        <v>10</v>
      </c>
      <c r="AJ51" s="21"/>
      <c r="AK51" s="18"/>
      <c r="AL51" s="18">
        <v>12</v>
      </c>
      <c r="AM51" s="18">
        <v>84</v>
      </c>
      <c r="AN51" s="21"/>
      <c r="AO51" s="24"/>
      <c r="AP51" s="24"/>
      <c r="AQ51" s="24"/>
      <c r="AR51" s="24"/>
      <c r="AS51" s="24"/>
      <c r="AT51" s="24"/>
      <c r="AU51" s="24"/>
      <c r="AV51" s="24"/>
      <c r="AW51" s="24"/>
      <c r="AX51" s="24"/>
    </row>
    <row r="52" spans="1:50" x14ac:dyDescent="0.25">
      <c r="A52" s="24" t="s">
        <v>102</v>
      </c>
      <c r="B52" s="24" t="s">
        <v>44</v>
      </c>
      <c r="C52" s="24">
        <v>35</v>
      </c>
      <c r="D52" s="24"/>
      <c r="E52" s="24"/>
      <c r="F52" s="24">
        <v>35</v>
      </c>
      <c r="G52" s="7">
        <v>0.7</v>
      </c>
      <c r="H52" s="24">
        <v>180</v>
      </c>
      <c r="I52" s="24" t="s">
        <v>45</v>
      </c>
      <c r="J52" s="24"/>
      <c r="K52" s="24">
        <v>24</v>
      </c>
      <c r="L52" s="24">
        <f t="shared" si="21"/>
        <v>-24</v>
      </c>
      <c r="M52" s="24"/>
      <c r="N52" s="24"/>
      <c r="O52" s="24">
        <v>0</v>
      </c>
      <c r="P52" s="24">
        <f t="shared" si="22"/>
        <v>0</v>
      </c>
      <c r="Q52" s="4"/>
      <c r="R52" s="4">
        <f>AI52*AJ52</f>
        <v>0</v>
      </c>
      <c r="S52" s="4"/>
      <c r="T52" s="24"/>
      <c r="U52" s="24" t="e">
        <f t="shared" si="23"/>
        <v>#DIV/0!</v>
      </c>
      <c r="V52" s="24" t="e">
        <f t="shared" si="24"/>
        <v>#DIV/0!</v>
      </c>
      <c r="W52" s="24">
        <v>0</v>
      </c>
      <c r="X52" s="24">
        <v>0.4</v>
      </c>
      <c r="Y52" s="24">
        <v>1.8</v>
      </c>
      <c r="Z52" s="24">
        <v>1.4</v>
      </c>
      <c r="AA52" s="24">
        <v>2.2000000000000002</v>
      </c>
      <c r="AB52" s="24">
        <v>3</v>
      </c>
      <c r="AC52" s="24">
        <v>1.4</v>
      </c>
      <c r="AD52" s="24">
        <v>3.6</v>
      </c>
      <c r="AE52" s="24">
        <v>4.4000000000000004</v>
      </c>
      <c r="AF52" s="24">
        <v>3.2</v>
      </c>
      <c r="AG52" s="27" t="s">
        <v>103</v>
      </c>
      <c r="AH52" s="24">
        <f>G52*Q52</f>
        <v>0</v>
      </c>
      <c r="AI52" s="7">
        <v>8</v>
      </c>
      <c r="AJ52" s="9">
        <f>MROUND(Q52, AI52*AL52)/AI52</f>
        <v>0</v>
      </c>
      <c r="AK52" s="24">
        <f>AJ52*AI52*G52</f>
        <v>0</v>
      </c>
      <c r="AL52" s="24">
        <v>12</v>
      </c>
      <c r="AM52" s="24">
        <v>84</v>
      </c>
      <c r="AN52" s="9">
        <f>AJ52/AM52</f>
        <v>0</v>
      </c>
      <c r="AO52" s="24"/>
      <c r="AP52" s="24"/>
      <c r="AQ52" s="24"/>
      <c r="AR52" s="24"/>
      <c r="AS52" s="24"/>
      <c r="AT52" s="24"/>
      <c r="AU52" s="24"/>
      <c r="AV52" s="24"/>
      <c r="AW52" s="24"/>
      <c r="AX52" s="24"/>
    </row>
    <row r="53" spans="1:50" x14ac:dyDescent="0.25">
      <c r="A53" s="18" t="s">
        <v>104</v>
      </c>
      <c r="B53" s="18" t="s">
        <v>44</v>
      </c>
      <c r="C53" s="18"/>
      <c r="D53" s="18"/>
      <c r="E53" s="18"/>
      <c r="F53" s="18"/>
      <c r="G53" s="19">
        <v>0</v>
      </c>
      <c r="H53" s="18">
        <v>180</v>
      </c>
      <c r="I53" s="18" t="s">
        <v>45</v>
      </c>
      <c r="J53" s="18"/>
      <c r="K53" s="18">
        <v>21</v>
      </c>
      <c r="L53" s="18">
        <f t="shared" si="21"/>
        <v>-21</v>
      </c>
      <c r="M53" s="18"/>
      <c r="N53" s="18"/>
      <c r="O53" s="18">
        <v>0</v>
      </c>
      <c r="P53" s="18">
        <f t="shared" si="22"/>
        <v>0</v>
      </c>
      <c r="Q53" s="20"/>
      <c r="R53" s="20"/>
      <c r="S53" s="20"/>
      <c r="T53" s="18"/>
      <c r="U53" s="18" t="e">
        <f t="shared" si="23"/>
        <v>#DIV/0!</v>
      </c>
      <c r="V53" s="18" t="e">
        <f t="shared" si="24"/>
        <v>#DIV/0!</v>
      </c>
      <c r="W53" s="18">
        <v>0</v>
      </c>
      <c r="X53" s="18">
        <v>0.4</v>
      </c>
      <c r="Y53" s="18">
        <v>1.8</v>
      </c>
      <c r="Z53" s="18">
        <v>2.2000000000000002</v>
      </c>
      <c r="AA53" s="18">
        <v>3.4</v>
      </c>
      <c r="AB53" s="18">
        <v>3.6</v>
      </c>
      <c r="AC53" s="18">
        <v>2.2000000000000002</v>
      </c>
      <c r="AD53" s="18">
        <v>4</v>
      </c>
      <c r="AE53" s="18">
        <v>2</v>
      </c>
      <c r="AF53" s="18">
        <v>3</v>
      </c>
      <c r="AG53" s="18" t="s">
        <v>46</v>
      </c>
      <c r="AH53" s="18"/>
      <c r="AI53" s="19">
        <v>8</v>
      </c>
      <c r="AJ53" s="21"/>
      <c r="AK53" s="18"/>
      <c r="AL53" s="18">
        <v>12</v>
      </c>
      <c r="AM53" s="18">
        <v>84</v>
      </c>
      <c r="AN53" s="21"/>
      <c r="AO53" s="24"/>
      <c r="AP53" s="24"/>
      <c r="AQ53" s="24"/>
      <c r="AR53" s="24"/>
      <c r="AS53" s="24"/>
      <c r="AT53" s="24"/>
      <c r="AU53" s="24"/>
      <c r="AV53" s="24"/>
      <c r="AW53" s="24"/>
      <c r="AX53" s="24"/>
    </row>
    <row r="54" spans="1:50" x14ac:dyDescent="0.25">
      <c r="A54" s="18" t="s">
        <v>105</v>
      </c>
      <c r="B54" s="18" t="s">
        <v>44</v>
      </c>
      <c r="C54" s="18"/>
      <c r="D54" s="18"/>
      <c r="E54" s="18"/>
      <c r="F54" s="18"/>
      <c r="G54" s="19">
        <v>0</v>
      </c>
      <c r="H54" s="18">
        <v>180</v>
      </c>
      <c r="I54" s="18" t="s">
        <v>45</v>
      </c>
      <c r="J54" s="18"/>
      <c r="K54" s="18">
        <v>16</v>
      </c>
      <c r="L54" s="18">
        <f t="shared" si="21"/>
        <v>-16</v>
      </c>
      <c r="M54" s="18"/>
      <c r="N54" s="18"/>
      <c r="O54" s="18"/>
      <c r="P54" s="18">
        <f t="shared" si="22"/>
        <v>0</v>
      </c>
      <c r="Q54" s="20"/>
      <c r="R54" s="20"/>
      <c r="S54" s="20"/>
      <c r="T54" s="18"/>
      <c r="U54" s="18" t="e">
        <f t="shared" si="23"/>
        <v>#DIV/0!</v>
      </c>
      <c r="V54" s="18" t="e">
        <f t="shared" si="24"/>
        <v>#DIV/0!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 t="s">
        <v>49</v>
      </c>
      <c r="AH54" s="18"/>
      <c r="AI54" s="19">
        <v>8</v>
      </c>
      <c r="AJ54" s="21"/>
      <c r="AK54" s="18"/>
      <c r="AL54" s="18">
        <v>12</v>
      </c>
      <c r="AM54" s="18">
        <v>84</v>
      </c>
      <c r="AN54" s="21"/>
      <c r="AO54" s="24"/>
      <c r="AP54" s="24"/>
      <c r="AQ54" s="24"/>
      <c r="AR54" s="24"/>
      <c r="AS54" s="24"/>
      <c r="AT54" s="24"/>
      <c r="AU54" s="24"/>
      <c r="AV54" s="24"/>
      <c r="AW54" s="24"/>
      <c r="AX54" s="24"/>
    </row>
    <row r="55" spans="1:50" x14ac:dyDescent="0.25">
      <c r="A55" s="24" t="s">
        <v>106</v>
      </c>
      <c r="B55" s="24" t="s">
        <v>44</v>
      </c>
      <c r="C55" s="24">
        <v>205</v>
      </c>
      <c r="D55" s="24">
        <v>128</v>
      </c>
      <c r="E55" s="24">
        <v>184</v>
      </c>
      <c r="F55" s="24">
        <v>82</v>
      </c>
      <c r="G55" s="7">
        <v>1</v>
      </c>
      <c r="H55" s="24">
        <v>180</v>
      </c>
      <c r="I55" s="24" t="s">
        <v>45</v>
      </c>
      <c r="J55" s="24"/>
      <c r="K55" s="24">
        <v>185</v>
      </c>
      <c r="L55" s="24">
        <f t="shared" si="21"/>
        <v>-1</v>
      </c>
      <c r="M55" s="24"/>
      <c r="N55" s="24"/>
      <c r="O55" s="24">
        <v>240</v>
      </c>
      <c r="P55" s="24">
        <f t="shared" si="22"/>
        <v>36.799999999999997</v>
      </c>
      <c r="Q55" s="4">
        <f t="shared" ref="Q55:Q59" si="31">14*P55-O55-F55</f>
        <v>193.19999999999993</v>
      </c>
      <c r="R55" s="4">
        <f>AI55*AJ55</f>
        <v>180</v>
      </c>
      <c r="S55" s="4"/>
      <c r="T55" s="24"/>
      <c r="U55" s="24">
        <f t="shared" si="23"/>
        <v>13.641304347826088</v>
      </c>
      <c r="V55" s="24">
        <f t="shared" si="24"/>
        <v>8.75</v>
      </c>
      <c r="W55" s="24">
        <v>34</v>
      </c>
      <c r="X55" s="24">
        <v>31.2</v>
      </c>
      <c r="Y55" s="24">
        <v>36.799999999999997</v>
      </c>
      <c r="Z55" s="24">
        <v>31</v>
      </c>
      <c r="AA55" s="24">
        <v>39</v>
      </c>
      <c r="AB55" s="24">
        <v>43.8</v>
      </c>
      <c r="AC55" s="24">
        <v>41.4</v>
      </c>
      <c r="AD55" s="24">
        <v>1.8</v>
      </c>
      <c r="AE55" s="24">
        <v>47.8</v>
      </c>
      <c r="AF55" s="24">
        <v>12</v>
      </c>
      <c r="AG55" s="24"/>
      <c r="AH55" s="24">
        <f>G55*Q55</f>
        <v>193.19999999999993</v>
      </c>
      <c r="AI55" s="7">
        <v>5</v>
      </c>
      <c r="AJ55" s="9">
        <f>MROUND(Q55, AI55*AL55)/AI55</f>
        <v>36</v>
      </c>
      <c r="AK55" s="24">
        <f>AJ55*AI55*G55</f>
        <v>180</v>
      </c>
      <c r="AL55" s="24">
        <v>12</v>
      </c>
      <c r="AM55" s="24">
        <v>84</v>
      </c>
      <c r="AN55" s="9">
        <f>AJ55/AM55</f>
        <v>0.42857142857142855</v>
      </c>
      <c r="AO55" s="24"/>
      <c r="AP55" s="24"/>
      <c r="AQ55" s="24"/>
      <c r="AR55" s="24"/>
      <c r="AS55" s="24"/>
      <c r="AT55" s="24"/>
      <c r="AU55" s="24"/>
      <c r="AV55" s="24"/>
      <c r="AW55" s="24"/>
      <c r="AX55" s="24"/>
    </row>
    <row r="56" spans="1:50" x14ac:dyDescent="0.25">
      <c r="A56" s="13" t="s">
        <v>107</v>
      </c>
      <c r="B56" s="24" t="s">
        <v>44</v>
      </c>
      <c r="C56" s="24"/>
      <c r="D56" s="24"/>
      <c r="E56" s="24"/>
      <c r="F56" s="24"/>
      <c r="G56" s="7">
        <v>0.7</v>
      </c>
      <c r="H56" s="24">
        <v>180</v>
      </c>
      <c r="I56" s="24" t="s">
        <v>45</v>
      </c>
      <c r="J56" s="24"/>
      <c r="K56" s="24">
        <v>40</v>
      </c>
      <c r="L56" s="24">
        <f t="shared" si="21"/>
        <v>-40</v>
      </c>
      <c r="M56" s="24"/>
      <c r="N56" s="24"/>
      <c r="O56" s="13"/>
      <c r="P56" s="24">
        <f t="shared" si="22"/>
        <v>0</v>
      </c>
      <c r="Q56" s="22">
        <v>96</v>
      </c>
      <c r="R56" s="4">
        <f>AI56*AJ56</f>
        <v>96</v>
      </c>
      <c r="S56" s="4"/>
      <c r="T56" s="24"/>
      <c r="U56" s="24" t="e">
        <f t="shared" si="23"/>
        <v>#DIV/0!</v>
      </c>
      <c r="V56" s="24" t="e">
        <f t="shared" si="24"/>
        <v>#DIV/0!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12</v>
      </c>
      <c r="AD56" s="24">
        <v>22.8</v>
      </c>
      <c r="AE56" s="24">
        <v>23</v>
      </c>
      <c r="AF56" s="24">
        <v>19</v>
      </c>
      <c r="AG56" s="13" t="s">
        <v>83</v>
      </c>
      <c r="AH56" s="24">
        <f>G56*Q56</f>
        <v>67.199999999999989</v>
      </c>
      <c r="AI56" s="7">
        <v>8</v>
      </c>
      <c r="AJ56" s="9">
        <f>MROUND(Q56, AI56*AL56)/AI56</f>
        <v>12</v>
      </c>
      <c r="AK56" s="24">
        <f>AJ56*AI56*G56</f>
        <v>67.199999999999989</v>
      </c>
      <c r="AL56" s="24">
        <v>12</v>
      </c>
      <c r="AM56" s="24">
        <v>84</v>
      </c>
      <c r="AN56" s="9">
        <f>AJ56/AM56</f>
        <v>0.14285714285714285</v>
      </c>
      <c r="AO56" s="24"/>
      <c r="AP56" s="24"/>
      <c r="AQ56" s="24"/>
      <c r="AR56" s="24"/>
      <c r="AS56" s="24"/>
      <c r="AT56" s="24"/>
      <c r="AU56" s="24"/>
      <c r="AV56" s="24"/>
      <c r="AW56" s="24"/>
      <c r="AX56" s="24"/>
    </row>
    <row r="57" spans="1:50" x14ac:dyDescent="0.25">
      <c r="A57" s="24" t="s">
        <v>108</v>
      </c>
      <c r="B57" s="24" t="s">
        <v>44</v>
      </c>
      <c r="C57" s="24">
        <v>28</v>
      </c>
      <c r="D57" s="24">
        <v>235</v>
      </c>
      <c r="E57" s="24">
        <v>125</v>
      </c>
      <c r="F57" s="24">
        <v>92</v>
      </c>
      <c r="G57" s="7">
        <v>0.9</v>
      </c>
      <c r="H57" s="24">
        <v>180</v>
      </c>
      <c r="I57" s="24" t="s">
        <v>45</v>
      </c>
      <c r="J57" s="24"/>
      <c r="K57" s="24">
        <v>125</v>
      </c>
      <c r="L57" s="24">
        <f t="shared" si="21"/>
        <v>0</v>
      </c>
      <c r="M57" s="24"/>
      <c r="N57" s="24"/>
      <c r="O57" s="24">
        <v>0</v>
      </c>
      <c r="P57" s="24">
        <f t="shared" si="22"/>
        <v>25</v>
      </c>
      <c r="Q57" s="4">
        <f t="shared" si="31"/>
        <v>258</v>
      </c>
      <c r="R57" s="4">
        <f>AI57*AJ57</f>
        <v>288</v>
      </c>
      <c r="S57" s="4"/>
      <c r="T57" s="24"/>
      <c r="U57" s="24">
        <f t="shared" si="23"/>
        <v>15.2</v>
      </c>
      <c r="V57" s="24">
        <f t="shared" si="24"/>
        <v>3.68</v>
      </c>
      <c r="W57" s="24">
        <v>17</v>
      </c>
      <c r="X57" s="24">
        <v>19.2</v>
      </c>
      <c r="Y57" s="24">
        <v>16.399999999999999</v>
      </c>
      <c r="Z57" s="24">
        <v>16.2</v>
      </c>
      <c r="AA57" s="24">
        <v>14.2</v>
      </c>
      <c r="AB57" s="24">
        <v>12.8</v>
      </c>
      <c r="AC57" s="24">
        <v>14.4</v>
      </c>
      <c r="AD57" s="24">
        <v>20.8</v>
      </c>
      <c r="AE57" s="24">
        <v>17.8</v>
      </c>
      <c r="AF57" s="24">
        <v>21.8</v>
      </c>
      <c r="AG57" s="24" t="s">
        <v>51</v>
      </c>
      <c r="AH57" s="24">
        <f>G57*Q57</f>
        <v>232.20000000000002</v>
      </c>
      <c r="AI57" s="7">
        <v>8</v>
      </c>
      <c r="AJ57" s="9">
        <f>MROUND(Q57, AI57*AL57)/AI57</f>
        <v>36</v>
      </c>
      <c r="AK57" s="24">
        <f>AJ57*AI57*G57</f>
        <v>259.2</v>
      </c>
      <c r="AL57" s="24">
        <v>12</v>
      </c>
      <c r="AM57" s="24">
        <v>84</v>
      </c>
      <c r="AN57" s="9">
        <f>AJ57/AM57</f>
        <v>0.42857142857142855</v>
      </c>
      <c r="AO57" s="24"/>
      <c r="AP57" s="24"/>
      <c r="AQ57" s="24"/>
      <c r="AR57" s="24"/>
      <c r="AS57" s="24"/>
      <c r="AT57" s="24"/>
      <c r="AU57" s="24"/>
      <c r="AV57" s="24"/>
      <c r="AW57" s="24"/>
      <c r="AX57" s="24"/>
    </row>
    <row r="58" spans="1:50" x14ac:dyDescent="0.25">
      <c r="A58" s="24" t="s">
        <v>109</v>
      </c>
      <c r="B58" s="24" t="s">
        <v>44</v>
      </c>
      <c r="C58" s="24">
        <v>47</v>
      </c>
      <c r="D58" s="24">
        <v>39</v>
      </c>
      <c r="E58" s="24">
        <v>42</v>
      </c>
      <c r="F58" s="24">
        <v>44</v>
      </c>
      <c r="G58" s="7">
        <v>0.9</v>
      </c>
      <c r="H58" s="24">
        <v>180</v>
      </c>
      <c r="I58" s="24" t="s">
        <v>45</v>
      </c>
      <c r="J58" s="24"/>
      <c r="K58" s="24">
        <v>42</v>
      </c>
      <c r="L58" s="24">
        <f t="shared" si="21"/>
        <v>0</v>
      </c>
      <c r="M58" s="24"/>
      <c r="N58" s="24"/>
      <c r="O58" s="24">
        <v>0</v>
      </c>
      <c r="P58" s="24">
        <f t="shared" si="22"/>
        <v>8.4</v>
      </c>
      <c r="Q58" s="4">
        <f t="shared" si="31"/>
        <v>73.600000000000009</v>
      </c>
      <c r="R58" s="4">
        <f>AI58*AJ58</f>
        <v>96</v>
      </c>
      <c r="S58" s="4"/>
      <c r="T58" s="24"/>
      <c r="U58" s="24">
        <f t="shared" si="23"/>
        <v>16.666666666666664</v>
      </c>
      <c r="V58" s="24">
        <f t="shared" si="24"/>
        <v>5.2380952380952381</v>
      </c>
      <c r="W58" s="24">
        <v>3.8</v>
      </c>
      <c r="X58" s="24">
        <v>1.2</v>
      </c>
      <c r="Y58" s="24">
        <v>3.6</v>
      </c>
      <c r="Z58" s="24">
        <v>6.8</v>
      </c>
      <c r="AA58" s="24">
        <v>3.4</v>
      </c>
      <c r="AB58" s="24">
        <v>3.2</v>
      </c>
      <c r="AC58" s="24">
        <v>2</v>
      </c>
      <c r="AD58" s="24">
        <v>6.8</v>
      </c>
      <c r="AE58" s="24">
        <v>2.4</v>
      </c>
      <c r="AF58" s="24">
        <v>6</v>
      </c>
      <c r="AG58" s="24"/>
      <c r="AH58" s="24">
        <f>G58*Q58</f>
        <v>66.240000000000009</v>
      </c>
      <c r="AI58" s="7">
        <v>8</v>
      </c>
      <c r="AJ58" s="9">
        <f>MROUND(Q58, AI58*AL58)/AI58</f>
        <v>12</v>
      </c>
      <c r="AK58" s="24">
        <f>AJ58*AI58*G58</f>
        <v>86.4</v>
      </c>
      <c r="AL58" s="24">
        <v>12</v>
      </c>
      <c r="AM58" s="24">
        <v>84</v>
      </c>
      <c r="AN58" s="9">
        <f>AJ58/AM58</f>
        <v>0.14285714285714285</v>
      </c>
      <c r="AO58" s="24"/>
      <c r="AP58" s="24"/>
      <c r="AQ58" s="24"/>
      <c r="AR58" s="24"/>
      <c r="AS58" s="24"/>
      <c r="AT58" s="24"/>
      <c r="AU58" s="24"/>
      <c r="AV58" s="24"/>
      <c r="AW58" s="24"/>
      <c r="AX58" s="24"/>
    </row>
    <row r="59" spans="1:50" x14ac:dyDescent="0.25">
      <c r="A59" s="24" t="s">
        <v>110</v>
      </c>
      <c r="B59" s="24" t="s">
        <v>48</v>
      </c>
      <c r="C59" s="24">
        <v>105</v>
      </c>
      <c r="D59" s="24">
        <v>250</v>
      </c>
      <c r="E59" s="24">
        <v>205</v>
      </c>
      <c r="F59" s="24">
        <v>150</v>
      </c>
      <c r="G59" s="7">
        <v>1</v>
      </c>
      <c r="H59" s="24">
        <v>180</v>
      </c>
      <c r="I59" s="24" t="s">
        <v>45</v>
      </c>
      <c r="J59" s="24"/>
      <c r="K59" s="24">
        <v>205</v>
      </c>
      <c r="L59" s="24">
        <f t="shared" si="21"/>
        <v>0</v>
      </c>
      <c r="M59" s="24"/>
      <c r="N59" s="24"/>
      <c r="O59" s="24">
        <v>180</v>
      </c>
      <c r="P59" s="24">
        <f t="shared" si="22"/>
        <v>41</v>
      </c>
      <c r="Q59" s="4">
        <f t="shared" si="31"/>
        <v>244</v>
      </c>
      <c r="R59" s="4">
        <f>AI59*AJ59</f>
        <v>240</v>
      </c>
      <c r="S59" s="4"/>
      <c r="T59" s="24"/>
      <c r="U59" s="24">
        <f t="shared" si="23"/>
        <v>13.902439024390244</v>
      </c>
      <c r="V59" s="24">
        <f t="shared" si="24"/>
        <v>8.0487804878048781</v>
      </c>
      <c r="W59" s="24">
        <v>35</v>
      </c>
      <c r="X59" s="24">
        <v>37</v>
      </c>
      <c r="Y59" s="24">
        <v>34</v>
      </c>
      <c r="Z59" s="24">
        <v>31</v>
      </c>
      <c r="AA59" s="24">
        <v>30</v>
      </c>
      <c r="AB59" s="24">
        <v>26</v>
      </c>
      <c r="AC59" s="24">
        <v>30</v>
      </c>
      <c r="AD59" s="24">
        <v>31.82</v>
      </c>
      <c r="AE59" s="24">
        <v>30.98</v>
      </c>
      <c r="AF59" s="24">
        <v>33.651200000000003</v>
      </c>
      <c r="AG59" s="24"/>
      <c r="AH59" s="24">
        <f>G59*Q59</f>
        <v>244</v>
      </c>
      <c r="AI59" s="7">
        <v>5</v>
      </c>
      <c r="AJ59" s="9">
        <f>MROUND(Q59, AI59*AL59)/AI59</f>
        <v>48</v>
      </c>
      <c r="AK59" s="24">
        <f>AJ59*AI59*G59</f>
        <v>240</v>
      </c>
      <c r="AL59" s="24">
        <v>12</v>
      </c>
      <c r="AM59" s="24">
        <v>144</v>
      </c>
      <c r="AN59" s="9">
        <f>AJ59/AM59</f>
        <v>0.33333333333333331</v>
      </c>
      <c r="AO59" s="24"/>
      <c r="AP59" s="24"/>
      <c r="AQ59" s="24"/>
      <c r="AR59" s="24"/>
      <c r="AS59" s="24"/>
      <c r="AT59" s="24"/>
      <c r="AU59" s="24"/>
      <c r="AV59" s="24"/>
      <c r="AW59" s="24"/>
      <c r="AX59" s="24"/>
    </row>
    <row r="60" spans="1:50" x14ac:dyDescent="0.25">
      <c r="A60" s="18" t="s">
        <v>111</v>
      </c>
      <c r="B60" s="18" t="s">
        <v>44</v>
      </c>
      <c r="C60" s="18"/>
      <c r="D60" s="18"/>
      <c r="E60" s="18"/>
      <c r="F60" s="18"/>
      <c r="G60" s="19">
        <v>0</v>
      </c>
      <c r="H60" s="18">
        <v>180</v>
      </c>
      <c r="I60" s="18" t="s">
        <v>45</v>
      </c>
      <c r="J60" s="18"/>
      <c r="K60" s="18"/>
      <c r="L60" s="18">
        <f t="shared" si="21"/>
        <v>0</v>
      </c>
      <c r="M60" s="18"/>
      <c r="N60" s="18"/>
      <c r="O60" s="18"/>
      <c r="P60" s="18">
        <f t="shared" si="22"/>
        <v>0</v>
      </c>
      <c r="Q60" s="20"/>
      <c r="R60" s="20"/>
      <c r="S60" s="20"/>
      <c r="T60" s="18"/>
      <c r="U60" s="18" t="e">
        <f t="shared" si="23"/>
        <v>#DIV/0!</v>
      </c>
      <c r="V60" s="18" t="e">
        <f t="shared" si="24"/>
        <v>#DIV/0!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 t="s">
        <v>46</v>
      </c>
      <c r="AH60" s="18"/>
      <c r="AI60" s="19">
        <v>5</v>
      </c>
      <c r="AJ60" s="21"/>
      <c r="AK60" s="18"/>
      <c r="AL60" s="18">
        <v>12</v>
      </c>
      <c r="AM60" s="18">
        <v>84</v>
      </c>
      <c r="AN60" s="21"/>
      <c r="AO60" s="24"/>
      <c r="AP60" s="24"/>
      <c r="AQ60" s="24"/>
      <c r="AR60" s="24"/>
      <c r="AS60" s="24"/>
      <c r="AT60" s="24"/>
      <c r="AU60" s="24"/>
      <c r="AV60" s="24"/>
      <c r="AW60" s="24"/>
      <c r="AX60" s="24"/>
    </row>
    <row r="61" spans="1:50" x14ac:dyDescent="0.25">
      <c r="A61" s="18" t="s">
        <v>112</v>
      </c>
      <c r="B61" s="18" t="s">
        <v>44</v>
      </c>
      <c r="C61" s="18"/>
      <c r="D61" s="18"/>
      <c r="E61" s="18"/>
      <c r="F61" s="18"/>
      <c r="G61" s="19">
        <v>0</v>
      </c>
      <c r="H61" s="18">
        <v>180</v>
      </c>
      <c r="I61" s="18" t="s">
        <v>45</v>
      </c>
      <c r="J61" s="18"/>
      <c r="K61" s="18"/>
      <c r="L61" s="18">
        <f t="shared" si="21"/>
        <v>0</v>
      </c>
      <c r="M61" s="18"/>
      <c r="N61" s="18"/>
      <c r="O61" s="18"/>
      <c r="P61" s="18">
        <f t="shared" si="22"/>
        <v>0</v>
      </c>
      <c r="Q61" s="20"/>
      <c r="R61" s="20"/>
      <c r="S61" s="20"/>
      <c r="T61" s="18"/>
      <c r="U61" s="18" t="e">
        <f t="shared" si="23"/>
        <v>#DIV/0!</v>
      </c>
      <c r="V61" s="18" t="e">
        <f t="shared" si="24"/>
        <v>#DIV/0!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 t="s">
        <v>46</v>
      </c>
      <c r="AH61" s="18"/>
      <c r="AI61" s="19">
        <v>8</v>
      </c>
      <c r="AJ61" s="21"/>
      <c r="AK61" s="18"/>
      <c r="AL61" s="18">
        <v>6</v>
      </c>
      <c r="AM61" s="18">
        <v>72</v>
      </c>
      <c r="AN61" s="21"/>
      <c r="AO61" s="24"/>
      <c r="AP61" s="24"/>
      <c r="AQ61" s="24"/>
      <c r="AR61" s="24"/>
      <c r="AS61" s="24"/>
      <c r="AT61" s="24"/>
      <c r="AU61" s="24"/>
      <c r="AV61" s="24"/>
      <c r="AW61" s="24"/>
      <c r="AX61" s="24"/>
    </row>
    <row r="62" spans="1:50" x14ac:dyDescent="0.25">
      <c r="A62" s="24" t="s">
        <v>113</v>
      </c>
      <c r="B62" s="24" t="s">
        <v>48</v>
      </c>
      <c r="C62" s="24">
        <v>203.5</v>
      </c>
      <c r="D62" s="24">
        <v>107.3</v>
      </c>
      <c r="E62" s="24">
        <v>166.5</v>
      </c>
      <c r="F62" s="24">
        <v>92.5</v>
      </c>
      <c r="G62" s="7">
        <v>1</v>
      </c>
      <c r="H62" s="24">
        <v>180</v>
      </c>
      <c r="I62" s="24" t="s">
        <v>45</v>
      </c>
      <c r="J62" s="24"/>
      <c r="K62" s="24">
        <v>164.1</v>
      </c>
      <c r="L62" s="24">
        <f t="shared" si="21"/>
        <v>2.4000000000000057</v>
      </c>
      <c r="M62" s="24"/>
      <c r="N62" s="24"/>
      <c r="O62" s="24">
        <v>103.6</v>
      </c>
      <c r="P62" s="24">
        <f t="shared" si="22"/>
        <v>33.299999999999997</v>
      </c>
      <c r="Q62" s="4">
        <f>14*P62-O62-F62</f>
        <v>270.09999999999991</v>
      </c>
      <c r="R62" s="4">
        <f>AI62*AJ62</f>
        <v>259</v>
      </c>
      <c r="S62" s="4"/>
      <c r="T62" s="24"/>
      <c r="U62" s="24">
        <f t="shared" si="23"/>
        <v>13.666666666666668</v>
      </c>
      <c r="V62" s="24">
        <f t="shared" si="24"/>
        <v>5.8888888888888893</v>
      </c>
      <c r="W62" s="24">
        <v>22.2</v>
      </c>
      <c r="X62" s="24">
        <v>26.56</v>
      </c>
      <c r="Y62" s="24">
        <v>31.08</v>
      </c>
      <c r="Z62" s="24">
        <v>23.68</v>
      </c>
      <c r="AA62" s="24">
        <v>24.42</v>
      </c>
      <c r="AB62" s="24">
        <v>26.64</v>
      </c>
      <c r="AC62" s="24">
        <v>18.5</v>
      </c>
      <c r="AD62" s="24">
        <v>25.16</v>
      </c>
      <c r="AE62" s="24">
        <v>18.5</v>
      </c>
      <c r="AF62" s="24">
        <v>17.02</v>
      </c>
      <c r="AG62" s="24"/>
      <c r="AH62" s="24">
        <f>G62*Q62</f>
        <v>270.09999999999991</v>
      </c>
      <c r="AI62" s="7">
        <v>3.7</v>
      </c>
      <c r="AJ62" s="9">
        <f>MROUND(Q62, AI62*AL62)/AI62</f>
        <v>70</v>
      </c>
      <c r="AK62" s="24">
        <f>AJ62*AI62*G62</f>
        <v>259</v>
      </c>
      <c r="AL62" s="24">
        <v>14</v>
      </c>
      <c r="AM62" s="24">
        <v>126</v>
      </c>
      <c r="AN62" s="9">
        <f>AJ62/AM62</f>
        <v>0.55555555555555558</v>
      </c>
      <c r="AO62" s="24"/>
      <c r="AP62" s="24"/>
      <c r="AQ62" s="24"/>
      <c r="AR62" s="24"/>
      <c r="AS62" s="24"/>
      <c r="AT62" s="24"/>
      <c r="AU62" s="24"/>
      <c r="AV62" s="24"/>
      <c r="AW62" s="24"/>
      <c r="AX62" s="24"/>
    </row>
    <row r="63" spans="1:50" x14ac:dyDescent="0.25">
      <c r="A63" s="18" t="s">
        <v>114</v>
      </c>
      <c r="B63" s="18" t="s">
        <v>44</v>
      </c>
      <c r="C63" s="18"/>
      <c r="D63" s="18"/>
      <c r="E63" s="18"/>
      <c r="F63" s="18"/>
      <c r="G63" s="19">
        <v>0</v>
      </c>
      <c r="H63" s="18">
        <v>180</v>
      </c>
      <c r="I63" s="18" t="s">
        <v>45</v>
      </c>
      <c r="J63" s="18"/>
      <c r="K63" s="18"/>
      <c r="L63" s="18">
        <f t="shared" si="21"/>
        <v>0</v>
      </c>
      <c r="M63" s="18"/>
      <c r="N63" s="18"/>
      <c r="O63" s="18"/>
      <c r="P63" s="18">
        <f t="shared" si="22"/>
        <v>0</v>
      </c>
      <c r="Q63" s="20"/>
      <c r="R63" s="20"/>
      <c r="S63" s="20"/>
      <c r="T63" s="18"/>
      <c r="U63" s="18" t="e">
        <f t="shared" si="23"/>
        <v>#DIV/0!</v>
      </c>
      <c r="V63" s="18" t="e">
        <f t="shared" si="24"/>
        <v>#DIV/0!</v>
      </c>
      <c r="W63" s="18">
        <v>0</v>
      </c>
      <c r="X63" s="18">
        <v>0</v>
      </c>
      <c r="Y63" s="18">
        <v>0</v>
      </c>
      <c r="Z63" s="18">
        <v>1.2</v>
      </c>
      <c r="AA63" s="18">
        <v>4.2</v>
      </c>
      <c r="AB63" s="18">
        <v>3.2</v>
      </c>
      <c r="AC63" s="18">
        <v>5.4</v>
      </c>
      <c r="AD63" s="18">
        <v>4.8</v>
      </c>
      <c r="AE63" s="18">
        <v>6.4</v>
      </c>
      <c r="AF63" s="18">
        <v>5.4</v>
      </c>
      <c r="AG63" s="18" t="s">
        <v>115</v>
      </c>
      <c r="AH63" s="18"/>
      <c r="AI63" s="19">
        <v>30</v>
      </c>
      <c r="AJ63" s="21"/>
      <c r="AK63" s="18"/>
      <c r="AL63" s="18">
        <v>14</v>
      </c>
      <c r="AM63" s="18">
        <v>126</v>
      </c>
      <c r="AN63" s="21"/>
      <c r="AO63" s="24"/>
      <c r="AP63" s="24"/>
      <c r="AQ63" s="24"/>
      <c r="AR63" s="24"/>
      <c r="AS63" s="24"/>
      <c r="AT63" s="24"/>
      <c r="AU63" s="24"/>
      <c r="AV63" s="24"/>
      <c r="AW63" s="24"/>
      <c r="AX63" s="24"/>
    </row>
    <row r="64" spans="1:50" x14ac:dyDescent="0.25">
      <c r="A64" s="24" t="s">
        <v>116</v>
      </c>
      <c r="B64" s="24" t="s">
        <v>44</v>
      </c>
      <c r="C64" s="24">
        <v>314</v>
      </c>
      <c r="D64" s="24">
        <v>336</v>
      </c>
      <c r="E64" s="24">
        <v>204</v>
      </c>
      <c r="F64" s="24">
        <v>442</v>
      </c>
      <c r="G64" s="7">
        <v>0.25</v>
      </c>
      <c r="H64" s="24">
        <v>180</v>
      </c>
      <c r="I64" s="24" t="s">
        <v>45</v>
      </c>
      <c r="J64" s="24"/>
      <c r="K64" s="24">
        <v>204</v>
      </c>
      <c r="L64" s="24">
        <f t="shared" si="21"/>
        <v>0</v>
      </c>
      <c r="M64" s="24"/>
      <c r="N64" s="24"/>
      <c r="O64" s="24">
        <v>0</v>
      </c>
      <c r="P64" s="24">
        <f t="shared" si="22"/>
        <v>40.799999999999997</v>
      </c>
      <c r="Q64" s="4">
        <f t="shared" ref="Q64:Q67" si="32">14*P64-O64-F64</f>
        <v>129.19999999999993</v>
      </c>
      <c r="R64" s="4">
        <f>AI64*AJ64</f>
        <v>168</v>
      </c>
      <c r="S64" s="4"/>
      <c r="T64" s="24"/>
      <c r="U64" s="24">
        <f t="shared" si="23"/>
        <v>14.950980392156863</v>
      </c>
      <c r="V64" s="24">
        <f t="shared" si="24"/>
        <v>10.833333333333334</v>
      </c>
      <c r="W64" s="24">
        <v>33.4</v>
      </c>
      <c r="X64" s="24">
        <v>63.4</v>
      </c>
      <c r="Y64" s="24">
        <v>61.8</v>
      </c>
      <c r="Z64" s="24">
        <v>41.8</v>
      </c>
      <c r="AA64" s="24">
        <v>43</v>
      </c>
      <c r="AB64" s="24">
        <v>51.2</v>
      </c>
      <c r="AC64" s="24">
        <v>60.4</v>
      </c>
      <c r="AD64" s="24">
        <v>61.6</v>
      </c>
      <c r="AE64" s="24">
        <v>54.6</v>
      </c>
      <c r="AF64" s="24">
        <v>30.8</v>
      </c>
      <c r="AG64" s="24" t="s">
        <v>51</v>
      </c>
      <c r="AH64" s="24">
        <f>G64*Q64</f>
        <v>32.299999999999983</v>
      </c>
      <c r="AI64" s="7">
        <v>12</v>
      </c>
      <c r="AJ64" s="9">
        <f>MROUND(Q64, AI64*AL64)/AI64</f>
        <v>14</v>
      </c>
      <c r="AK64" s="24">
        <f>AJ64*AI64*G64</f>
        <v>42</v>
      </c>
      <c r="AL64" s="24">
        <v>14</v>
      </c>
      <c r="AM64" s="24">
        <v>70</v>
      </c>
      <c r="AN64" s="9">
        <f>AJ64/AM64</f>
        <v>0.2</v>
      </c>
      <c r="AO64" s="24"/>
      <c r="AP64" s="24"/>
      <c r="AQ64" s="24"/>
      <c r="AR64" s="24"/>
      <c r="AS64" s="24"/>
      <c r="AT64" s="24"/>
      <c r="AU64" s="24"/>
      <c r="AV64" s="24"/>
      <c r="AW64" s="24"/>
      <c r="AX64" s="24"/>
    </row>
    <row r="65" spans="1:50" x14ac:dyDescent="0.25">
      <c r="A65" s="24" t="s">
        <v>117</v>
      </c>
      <c r="B65" s="24" t="s">
        <v>44</v>
      </c>
      <c r="C65" s="24">
        <v>152</v>
      </c>
      <c r="D65" s="24"/>
      <c r="E65" s="24">
        <v>115</v>
      </c>
      <c r="F65" s="24">
        <v>36</v>
      </c>
      <c r="G65" s="7">
        <v>0.25</v>
      </c>
      <c r="H65" s="24">
        <v>180</v>
      </c>
      <c r="I65" s="24" t="s">
        <v>45</v>
      </c>
      <c r="J65" s="24"/>
      <c r="K65" s="24">
        <v>115</v>
      </c>
      <c r="L65" s="24">
        <f t="shared" si="21"/>
        <v>0</v>
      </c>
      <c r="M65" s="24"/>
      <c r="N65" s="24"/>
      <c r="O65" s="24">
        <v>336</v>
      </c>
      <c r="P65" s="24">
        <f t="shared" si="22"/>
        <v>23</v>
      </c>
      <c r="Q65" s="4"/>
      <c r="R65" s="4">
        <f>AI65*AJ65</f>
        <v>0</v>
      </c>
      <c r="S65" s="4"/>
      <c r="T65" s="24"/>
      <c r="U65" s="24">
        <f t="shared" si="23"/>
        <v>16.173913043478262</v>
      </c>
      <c r="V65" s="24">
        <f t="shared" si="24"/>
        <v>16.173913043478262</v>
      </c>
      <c r="W65" s="24">
        <v>27.8</v>
      </c>
      <c r="X65" s="24">
        <v>19.600000000000001</v>
      </c>
      <c r="Y65" s="24">
        <v>22</v>
      </c>
      <c r="Z65" s="24">
        <v>29.6</v>
      </c>
      <c r="AA65" s="24">
        <v>4.8</v>
      </c>
      <c r="AB65" s="24">
        <v>1.2</v>
      </c>
      <c r="AC65" s="24">
        <v>22</v>
      </c>
      <c r="AD65" s="24">
        <v>22.4</v>
      </c>
      <c r="AE65" s="24">
        <v>16.399999999999999</v>
      </c>
      <c r="AF65" s="24">
        <v>15.8</v>
      </c>
      <c r="AG65" s="24"/>
      <c r="AH65" s="24">
        <f>G65*Q65</f>
        <v>0</v>
      </c>
      <c r="AI65" s="7">
        <v>12</v>
      </c>
      <c r="AJ65" s="9">
        <f>MROUND(Q65, AI65*AL65)/AI65</f>
        <v>0</v>
      </c>
      <c r="AK65" s="24">
        <f>AJ65*AI65*G65</f>
        <v>0</v>
      </c>
      <c r="AL65" s="24">
        <v>14</v>
      </c>
      <c r="AM65" s="24">
        <v>70</v>
      </c>
      <c r="AN65" s="9">
        <f>AJ65/AM65</f>
        <v>0</v>
      </c>
      <c r="AO65" s="24"/>
      <c r="AP65" s="24"/>
      <c r="AQ65" s="24"/>
      <c r="AR65" s="24"/>
      <c r="AS65" s="24"/>
      <c r="AT65" s="24"/>
      <c r="AU65" s="24"/>
      <c r="AV65" s="24"/>
      <c r="AW65" s="24"/>
      <c r="AX65" s="24"/>
    </row>
    <row r="66" spans="1:50" x14ac:dyDescent="0.25">
      <c r="A66" s="24" t="s">
        <v>118</v>
      </c>
      <c r="B66" s="24" t="s">
        <v>44</v>
      </c>
      <c r="C66" s="24">
        <v>483</v>
      </c>
      <c r="D66" s="24">
        <v>3</v>
      </c>
      <c r="E66" s="24">
        <v>494</v>
      </c>
      <c r="F66" s="24">
        <v>2</v>
      </c>
      <c r="G66" s="7">
        <v>0.3</v>
      </c>
      <c r="H66" s="24">
        <v>180</v>
      </c>
      <c r="I66" s="24" t="s">
        <v>45</v>
      </c>
      <c r="J66" s="24"/>
      <c r="K66" s="24">
        <v>598</v>
      </c>
      <c r="L66" s="24">
        <f t="shared" si="21"/>
        <v>-104</v>
      </c>
      <c r="M66" s="24"/>
      <c r="N66" s="24"/>
      <c r="O66" s="24">
        <v>840</v>
      </c>
      <c r="P66" s="24">
        <f t="shared" si="22"/>
        <v>98.8</v>
      </c>
      <c r="Q66" s="4">
        <f t="shared" si="32"/>
        <v>541.20000000000005</v>
      </c>
      <c r="R66" s="4">
        <f>AI66*AJ66</f>
        <v>504</v>
      </c>
      <c r="S66" s="4"/>
      <c r="T66" s="24"/>
      <c r="U66" s="24">
        <f t="shared" si="23"/>
        <v>13.623481781376519</v>
      </c>
      <c r="V66" s="24">
        <f t="shared" si="24"/>
        <v>8.5222672064777338</v>
      </c>
      <c r="W66" s="24">
        <v>95.8</v>
      </c>
      <c r="X66" s="24">
        <v>76.2</v>
      </c>
      <c r="Y66" s="24">
        <v>64.599999999999994</v>
      </c>
      <c r="Z66" s="24">
        <v>110.6</v>
      </c>
      <c r="AA66" s="24">
        <v>21.4</v>
      </c>
      <c r="AB66" s="24">
        <v>0</v>
      </c>
      <c r="AC66" s="24">
        <v>16.8</v>
      </c>
      <c r="AD66" s="24">
        <v>39.6</v>
      </c>
      <c r="AE66" s="24">
        <v>76.400000000000006</v>
      </c>
      <c r="AF66" s="24">
        <v>56</v>
      </c>
      <c r="AG66" s="24" t="s">
        <v>51</v>
      </c>
      <c r="AH66" s="24">
        <f>G66*Q66</f>
        <v>162.36000000000001</v>
      </c>
      <c r="AI66" s="7">
        <v>12</v>
      </c>
      <c r="AJ66" s="9">
        <f>MROUND(Q66, AI66*AL66)/AI66</f>
        <v>42</v>
      </c>
      <c r="AK66" s="24">
        <f>AJ66*AI66*G66</f>
        <v>151.19999999999999</v>
      </c>
      <c r="AL66" s="24">
        <v>14</v>
      </c>
      <c r="AM66" s="24">
        <v>70</v>
      </c>
      <c r="AN66" s="9">
        <f>AJ66/AM66</f>
        <v>0.6</v>
      </c>
      <c r="AO66" s="24"/>
      <c r="AP66" s="24"/>
      <c r="AQ66" s="24"/>
      <c r="AR66" s="24"/>
      <c r="AS66" s="24"/>
      <c r="AT66" s="24"/>
      <c r="AU66" s="24"/>
      <c r="AV66" s="24"/>
      <c r="AW66" s="24"/>
      <c r="AX66" s="24"/>
    </row>
    <row r="67" spans="1:50" x14ac:dyDescent="0.25">
      <c r="A67" s="24" t="s">
        <v>119</v>
      </c>
      <c r="B67" s="24" t="s">
        <v>44</v>
      </c>
      <c r="C67" s="24"/>
      <c r="D67" s="24"/>
      <c r="E67" s="24"/>
      <c r="F67" s="24"/>
      <c r="G67" s="7">
        <v>0.3</v>
      </c>
      <c r="H67" s="24">
        <v>180</v>
      </c>
      <c r="I67" s="24" t="s">
        <v>45</v>
      </c>
      <c r="J67" s="24"/>
      <c r="K67" s="24">
        <v>130</v>
      </c>
      <c r="L67" s="24">
        <f t="shared" si="21"/>
        <v>-130</v>
      </c>
      <c r="M67" s="24"/>
      <c r="N67" s="24"/>
      <c r="O67" s="24">
        <v>0</v>
      </c>
      <c r="P67" s="24">
        <f t="shared" si="22"/>
        <v>0</v>
      </c>
      <c r="Q67" s="4">
        <v>600</v>
      </c>
      <c r="R67" s="4">
        <f>AI67*AJ67</f>
        <v>672</v>
      </c>
      <c r="S67" s="4"/>
      <c r="T67" s="24"/>
      <c r="U67" s="24" t="e">
        <f t="shared" si="23"/>
        <v>#DIV/0!</v>
      </c>
      <c r="V67" s="24" t="e">
        <f t="shared" si="24"/>
        <v>#DIV/0!</v>
      </c>
      <c r="W67" s="24">
        <v>34.200000000000003</v>
      </c>
      <c r="X67" s="24">
        <v>59.6</v>
      </c>
      <c r="Y67" s="24">
        <v>66.8</v>
      </c>
      <c r="Z67" s="24">
        <v>49.8</v>
      </c>
      <c r="AA67" s="24">
        <v>28.4</v>
      </c>
      <c r="AB67" s="24">
        <v>1.2</v>
      </c>
      <c r="AC67" s="24">
        <v>76.8</v>
      </c>
      <c r="AD67" s="24">
        <v>50</v>
      </c>
      <c r="AE67" s="24">
        <v>41.2</v>
      </c>
      <c r="AF67" s="24">
        <v>18.399999999999999</v>
      </c>
      <c r="AG67" s="23" t="s">
        <v>120</v>
      </c>
      <c r="AH67" s="24">
        <f>G67*Q67</f>
        <v>180</v>
      </c>
      <c r="AI67" s="7">
        <v>12</v>
      </c>
      <c r="AJ67" s="9">
        <f>MROUND(Q67, AI67*AL67)/AI67</f>
        <v>56</v>
      </c>
      <c r="AK67" s="24">
        <f>AJ67*AI67*G67</f>
        <v>201.6</v>
      </c>
      <c r="AL67" s="24">
        <v>14</v>
      </c>
      <c r="AM67" s="24">
        <v>70</v>
      </c>
      <c r="AN67" s="9">
        <f>AJ67/AM67</f>
        <v>0.8</v>
      </c>
      <c r="AO67" s="24"/>
      <c r="AP67" s="24"/>
      <c r="AQ67" s="24"/>
      <c r="AR67" s="24"/>
      <c r="AS67" s="24"/>
      <c r="AT67" s="24"/>
      <c r="AU67" s="24"/>
      <c r="AV67" s="24"/>
      <c r="AW67" s="24"/>
      <c r="AX67" s="24"/>
    </row>
    <row r="68" spans="1:50" x14ac:dyDescent="0.25">
      <c r="A68" s="18" t="s">
        <v>121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45</v>
      </c>
      <c r="J68" s="18"/>
      <c r="K68" s="18"/>
      <c r="L68" s="18">
        <f t="shared" si="21"/>
        <v>0</v>
      </c>
      <c r="M68" s="18"/>
      <c r="N68" s="18"/>
      <c r="O68" s="18"/>
      <c r="P68" s="18">
        <f t="shared" si="22"/>
        <v>0</v>
      </c>
      <c r="Q68" s="20"/>
      <c r="R68" s="20"/>
      <c r="S68" s="20"/>
      <c r="T68" s="18"/>
      <c r="U68" s="18" t="e">
        <f t="shared" si="23"/>
        <v>#DIV/0!</v>
      </c>
      <c r="V68" s="18" t="e">
        <f t="shared" si="24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46</v>
      </c>
      <c r="AH68" s="18"/>
      <c r="AI68" s="19">
        <v>14</v>
      </c>
      <c r="AJ68" s="21"/>
      <c r="AK68" s="18"/>
      <c r="AL68" s="18">
        <v>14</v>
      </c>
      <c r="AM68" s="18">
        <v>70</v>
      </c>
      <c r="AN68" s="21"/>
      <c r="AO68" s="24"/>
      <c r="AP68" s="24"/>
      <c r="AQ68" s="24"/>
      <c r="AR68" s="24"/>
      <c r="AS68" s="24"/>
      <c r="AT68" s="24"/>
      <c r="AU68" s="24"/>
      <c r="AV68" s="24"/>
      <c r="AW68" s="24"/>
      <c r="AX68" s="24"/>
    </row>
    <row r="69" spans="1:50" x14ac:dyDescent="0.25">
      <c r="A69" s="24" t="s">
        <v>122</v>
      </c>
      <c r="B69" s="24" t="s">
        <v>44</v>
      </c>
      <c r="C69" s="24">
        <v>707</v>
      </c>
      <c r="D69" s="24">
        <v>789</v>
      </c>
      <c r="E69" s="24">
        <v>696</v>
      </c>
      <c r="F69" s="24">
        <v>629</v>
      </c>
      <c r="G69" s="7">
        <v>0.25</v>
      </c>
      <c r="H69" s="24">
        <v>180</v>
      </c>
      <c r="I69" s="24" t="s">
        <v>45</v>
      </c>
      <c r="J69" s="24"/>
      <c r="K69" s="24">
        <v>694</v>
      </c>
      <c r="L69" s="24">
        <f t="shared" si="21"/>
        <v>2</v>
      </c>
      <c r="M69" s="24"/>
      <c r="N69" s="24"/>
      <c r="O69" s="24">
        <v>336</v>
      </c>
      <c r="P69" s="24">
        <f t="shared" si="22"/>
        <v>139.19999999999999</v>
      </c>
      <c r="Q69" s="4">
        <f t="shared" ref="Q69:Q73" si="33">14*P69-O69-F69</f>
        <v>983.79999999999973</v>
      </c>
      <c r="R69" s="4">
        <f>AI69*AJ69</f>
        <v>1008</v>
      </c>
      <c r="S69" s="4"/>
      <c r="T69" s="24"/>
      <c r="U69" s="24">
        <f t="shared" si="23"/>
        <v>14.173850574712645</v>
      </c>
      <c r="V69" s="24">
        <f t="shared" si="24"/>
        <v>6.932471264367817</v>
      </c>
      <c r="W69" s="24">
        <v>110.2</v>
      </c>
      <c r="X69" s="24">
        <v>136.6</v>
      </c>
      <c r="Y69" s="24">
        <v>138.80000000000001</v>
      </c>
      <c r="Z69" s="24">
        <v>155.80000000000001</v>
      </c>
      <c r="AA69" s="24">
        <v>136.80000000000001</v>
      </c>
      <c r="AB69" s="24">
        <v>92.2</v>
      </c>
      <c r="AC69" s="24">
        <v>161.6</v>
      </c>
      <c r="AD69" s="24">
        <v>146.19999999999999</v>
      </c>
      <c r="AE69" s="24">
        <v>158</v>
      </c>
      <c r="AF69" s="24">
        <v>108.6</v>
      </c>
      <c r="AG69" s="24" t="s">
        <v>51</v>
      </c>
      <c r="AH69" s="24">
        <f>G69*Q69</f>
        <v>245.94999999999993</v>
      </c>
      <c r="AI69" s="7">
        <v>12</v>
      </c>
      <c r="AJ69" s="9">
        <f>MROUND(Q69, AI69*AL69)/AI69</f>
        <v>84</v>
      </c>
      <c r="AK69" s="24">
        <f>AJ69*AI69*G69</f>
        <v>252</v>
      </c>
      <c r="AL69" s="24">
        <v>14</v>
      </c>
      <c r="AM69" s="24">
        <v>70</v>
      </c>
      <c r="AN69" s="9">
        <f>AJ69/AM69</f>
        <v>1.2</v>
      </c>
      <c r="AO69" s="24"/>
      <c r="AP69" s="24"/>
      <c r="AQ69" s="24"/>
      <c r="AR69" s="24"/>
      <c r="AS69" s="24"/>
      <c r="AT69" s="24"/>
      <c r="AU69" s="24"/>
      <c r="AV69" s="24"/>
      <c r="AW69" s="24"/>
      <c r="AX69" s="24"/>
    </row>
    <row r="70" spans="1:50" x14ac:dyDescent="0.25">
      <c r="A70" s="24" t="s">
        <v>123</v>
      </c>
      <c r="B70" s="24" t="s">
        <v>44</v>
      </c>
      <c r="C70" s="24">
        <v>-12</v>
      </c>
      <c r="D70" s="24">
        <v>1351</v>
      </c>
      <c r="E70" s="24">
        <v>792</v>
      </c>
      <c r="F70" s="24">
        <v>383</v>
      </c>
      <c r="G70" s="7">
        <v>0.25</v>
      </c>
      <c r="H70" s="24">
        <v>180</v>
      </c>
      <c r="I70" s="13" t="s">
        <v>59</v>
      </c>
      <c r="J70" s="24"/>
      <c r="K70" s="24">
        <v>798</v>
      </c>
      <c r="L70" s="24">
        <f t="shared" ref="L70:L101" si="34">E70-K70</f>
        <v>-6</v>
      </c>
      <c r="M70" s="24"/>
      <c r="N70" s="24"/>
      <c r="O70" s="24">
        <v>1008</v>
      </c>
      <c r="P70" s="24">
        <f t="shared" si="22"/>
        <v>158.4</v>
      </c>
      <c r="Q70" s="4">
        <f>13*P70-O70-F70</f>
        <v>668.20000000000027</v>
      </c>
      <c r="R70" s="4">
        <f>AI70*AJ70</f>
        <v>672</v>
      </c>
      <c r="S70" s="4"/>
      <c r="T70" s="24"/>
      <c r="U70" s="24">
        <f t="shared" si="23"/>
        <v>13.023989898989898</v>
      </c>
      <c r="V70" s="24">
        <f t="shared" si="24"/>
        <v>8.7815656565656557</v>
      </c>
      <c r="W70" s="24">
        <v>152.19999999999999</v>
      </c>
      <c r="X70" s="24">
        <v>275.8</v>
      </c>
      <c r="Y70" s="24">
        <v>145.6</v>
      </c>
      <c r="Z70" s="24">
        <v>130.4</v>
      </c>
      <c r="AA70" s="24">
        <v>116.4</v>
      </c>
      <c r="AB70" s="24">
        <v>84.8</v>
      </c>
      <c r="AC70" s="24">
        <v>138.6</v>
      </c>
      <c r="AD70" s="24">
        <v>90</v>
      </c>
      <c r="AE70" s="24">
        <v>155.80000000000001</v>
      </c>
      <c r="AF70" s="24">
        <v>302</v>
      </c>
      <c r="AG70" s="24" t="s">
        <v>51</v>
      </c>
      <c r="AH70" s="24">
        <f>G70*Q70</f>
        <v>167.05000000000007</v>
      </c>
      <c r="AI70" s="7">
        <v>12</v>
      </c>
      <c r="AJ70" s="9">
        <f>MROUND(Q70, AI70*AL70)/AI70</f>
        <v>56</v>
      </c>
      <c r="AK70" s="24">
        <f>AJ70*AI70*G70</f>
        <v>168</v>
      </c>
      <c r="AL70" s="24">
        <v>14</v>
      </c>
      <c r="AM70" s="24">
        <v>70</v>
      </c>
      <c r="AN70" s="9">
        <f>AJ70/AM70</f>
        <v>0.8</v>
      </c>
      <c r="AO70" s="24"/>
      <c r="AP70" s="24"/>
      <c r="AQ70" s="24"/>
      <c r="AR70" s="24"/>
      <c r="AS70" s="24"/>
      <c r="AT70" s="24"/>
      <c r="AU70" s="24"/>
      <c r="AV70" s="24"/>
      <c r="AW70" s="24"/>
      <c r="AX70" s="24"/>
    </row>
    <row r="71" spans="1:50" x14ac:dyDescent="0.25">
      <c r="A71" s="24" t="s">
        <v>124</v>
      </c>
      <c r="B71" s="24" t="s">
        <v>48</v>
      </c>
      <c r="C71" s="24">
        <v>2.7</v>
      </c>
      <c r="D71" s="24">
        <v>37.799999999999997</v>
      </c>
      <c r="E71" s="24">
        <v>16.2</v>
      </c>
      <c r="F71" s="24">
        <v>24.3</v>
      </c>
      <c r="G71" s="7">
        <v>1</v>
      </c>
      <c r="H71" s="24">
        <v>180</v>
      </c>
      <c r="I71" s="24" t="s">
        <v>45</v>
      </c>
      <c r="J71" s="24"/>
      <c r="K71" s="24">
        <v>15.8</v>
      </c>
      <c r="L71" s="24">
        <f t="shared" si="34"/>
        <v>0.39999999999999858</v>
      </c>
      <c r="M71" s="24"/>
      <c r="N71" s="24"/>
      <c r="O71" s="24">
        <v>0</v>
      </c>
      <c r="P71" s="24">
        <f t="shared" si="22"/>
        <v>3.2399999999999998</v>
      </c>
      <c r="Q71" s="4">
        <f t="shared" si="33"/>
        <v>21.06</v>
      </c>
      <c r="R71" s="4">
        <f>AI71*AJ71</f>
        <v>37.800000000000004</v>
      </c>
      <c r="S71" s="4"/>
      <c r="T71" s="24"/>
      <c r="U71" s="24">
        <f t="shared" si="23"/>
        <v>19.166666666666671</v>
      </c>
      <c r="V71" s="24">
        <f t="shared" si="24"/>
        <v>7.5000000000000009</v>
      </c>
      <c r="W71" s="24">
        <v>0.54</v>
      </c>
      <c r="X71" s="24">
        <v>4.32</v>
      </c>
      <c r="Y71" s="24">
        <v>2.16</v>
      </c>
      <c r="Z71" s="24">
        <v>0</v>
      </c>
      <c r="AA71" s="24">
        <v>0</v>
      </c>
      <c r="AB71" s="24">
        <v>9.7200000000000006</v>
      </c>
      <c r="AC71" s="24">
        <v>2.16</v>
      </c>
      <c r="AD71" s="24">
        <v>3.1</v>
      </c>
      <c r="AE71" s="24">
        <v>1.62</v>
      </c>
      <c r="AF71" s="24">
        <v>2.7</v>
      </c>
      <c r="AG71" s="24"/>
      <c r="AH71" s="24">
        <f>G71*Q71</f>
        <v>21.06</v>
      </c>
      <c r="AI71" s="7">
        <v>2.7</v>
      </c>
      <c r="AJ71" s="9">
        <f>MROUND(Q71, AI71*AL71)/AI71</f>
        <v>14</v>
      </c>
      <c r="AK71" s="24">
        <f>AJ71*AI71*G71</f>
        <v>37.800000000000004</v>
      </c>
      <c r="AL71" s="24">
        <v>14</v>
      </c>
      <c r="AM71" s="24">
        <v>126</v>
      </c>
      <c r="AN71" s="9">
        <f>AJ71/AM71</f>
        <v>0.1111111111111111</v>
      </c>
      <c r="AO71" s="24"/>
      <c r="AP71" s="24"/>
      <c r="AQ71" s="24"/>
      <c r="AR71" s="24"/>
      <c r="AS71" s="24"/>
      <c r="AT71" s="24"/>
      <c r="AU71" s="24"/>
      <c r="AV71" s="24"/>
      <c r="AW71" s="24"/>
      <c r="AX71" s="24"/>
    </row>
    <row r="72" spans="1:50" x14ac:dyDescent="0.25">
      <c r="A72" s="24" t="s">
        <v>125</v>
      </c>
      <c r="B72" s="24" t="s">
        <v>48</v>
      </c>
      <c r="C72" s="24">
        <v>15</v>
      </c>
      <c r="D72" s="24">
        <v>480</v>
      </c>
      <c r="E72" s="24">
        <v>275</v>
      </c>
      <c r="F72" s="24">
        <v>220</v>
      </c>
      <c r="G72" s="7">
        <v>1</v>
      </c>
      <c r="H72" s="24">
        <v>180</v>
      </c>
      <c r="I72" s="24" t="s">
        <v>45</v>
      </c>
      <c r="J72" s="24"/>
      <c r="K72" s="24">
        <v>277</v>
      </c>
      <c r="L72" s="24">
        <f t="shared" si="34"/>
        <v>-2</v>
      </c>
      <c r="M72" s="24"/>
      <c r="N72" s="24"/>
      <c r="O72" s="24">
        <v>420</v>
      </c>
      <c r="P72" s="24">
        <f t="shared" si="22"/>
        <v>55</v>
      </c>
      <c r="Q72" s="4">
        <f t="shared" si="33"/>
        <v>130</v>
      </c>
      <c r="R72" s="4">
        <f>AI72*AJ72</f>
        <v>120</v>
      </c>
      <c r="S72" s="4"/>
      <c r="T72" s="24"/>
      <c r="U72" s="24">
        <f t="shared" si="23"/>
        <v>13.818181818181818</v>
      </c>
      <c r="V72" s="24">
        <f t="shared" si="24"/>
        <v>11.636363636363637</v>
      </c>
      <c r="W72" s="24">
        <v>62</v>
      </c>
      <c r="X72" s="24">
        <v>56</v>
      </c>
      <c r="Y72" s="24">
        <v>41</v>
      </c>
      <c r="Z72" s="24">
        <v>52</v>
      </c>
      <c r="AA72" s="24">
        <v>40</v>
      </c>
      <c r="AB72" s="24">
        <v>5</v>
      </c>
      <c r="AC72" s="24">
        <v>43</v>
      </c>
      <c r="AD72" s="24">
        <v>43.2</v>
      </c>
      <c r="AE72" s="24">
        <v>41</v>
      </c>
      <c r="AF72" s="24">
        <v>49</v>
      </c>
      <c r="AG72" s="24"/>
      <c r="AH72" s="24">
        <f>G72*Q72</f>
        <v>130</v>
      </c>
      <c r="AI72" s="7">
        <v>5</v>
      </c>
      <c r="AJ72" s="9">
        <f>MROUND(Q72, AI72*AL72)/AI72</f>
        <v>24</v>
      </c>
      <c r="AK72" s="24">
        <f>AJ72*AI72*G72</f>
        <v>120</v>
      </c>
      <c r="AL72" s="24">
        <v>12</v>
      </c>
      <c r="AM72" s="24">
        <v>84</v>
      </c>
      <c r="AN72" s="9">
        <f>AJ72/AM72</f>
        <v>0.2857142857142857</v>
      </c>
      <c r="AO72" s="24"/>
      <c r="AP72" s="24"/>
      <c r="AQ72" s="24"/>
      <c r="AR72" s="24"/>
      <c r="AS72" s="24"/>
      <c r="AT72" s="24"/>
      <c r="AU72" s="24"/>
      <c r="AV72" s="24"/>
      <c r="AW72" s="24"/>
      <c r="AX72" s="24"/>
    </row>
    <row r="73" spans="1:50" x14ac:dyDescent="0.25">
      <c r="A73" s="13" t="s">
        <v>126</v>
      </c>
      <c r="B73" s="24" t="s">
        <v>44</v>
      </c>
      <c r="C73" s="24"/>
      <c r="D73" s="24"/>
      <c r="E73" s="24"/>
      <c r="F73" s="24"/>
      <c r="G73" s="7">
        <v>0.14000000000000001</v>
      </c>
      <c r="H73" s="24">
        <v>180</v>
      </c>
      <c r="I73" s="24" t="s">
        <v>45</v>
      </c>
      <c r="J73" s="24"/>
      <c r="K73" s="24">
        <v>44</v>
      </c>
      <c r="L73" s="24">
        <f t="shared" si="34"/>
        <v>-44</v>
      </c>
      <c r="M73" s="24"/>
      <c r="N73" s="24"/>
      <c r="O73" s="13"/>
      <c r="P73" s="24">
        <f t="shared" si="22"/>
        <v>0</v>
      </c>
      <c r="Q73" s="22">
        <v>264</v>
      </c>
      <c r="R73" s="4">
        <f>AI73*AJ73</f>
        <v>264</v>
      </c>
      <c r="S73" s="4"/>
      <c r="T73" s="24"/>
      <c r="U73" s="24" t="e">
        <f t="shared" si="23"/>
        <v>#DIV/0!</v>
      </c>
      <c r="V73" s="24" t="e">
        <f t="shared" si="24"/>
        <v>#DIV/0!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  <c r="AB73" s="24">
        <v>0</v>
      </c>
      <c r="AC73" s="24">
        <v>0</v>
      </c>
      <c r="AD73" s="24">
        <v>0.2</v>
      </c>
      <c r="AE73" s="24">
        <v>0</v>
      </c>
      <c r="AF73" s="24">
        <v>0</v>
      </c>
      <c r="AG73" s="13" t="s">
        <v>83</v>
      </c>
      <c r="AH73" s="24">
        <f>G73*Q73</f>
        <v>36.96</v>
      </c>
      <c r="AI73" s="7">
        <v>22</v>
      </c>
      <c r="AJ73" s="9">
        <f>MROUND(Q73, AI73*AL73)/AI73</f>
        <v>12</v>
      </c>
      <c r="AK73" s="24">
        <f>AJ73*AI73*G73</f>
        <v>36.96</v>
      </c>
      <c r="AL73" s="24">
        <v>12</v>
      </c>
      <c r="AM73" s="24">
        <v>84</v>
      </c>
      <c r="AN73" s="9">
        <f>AJ73/AM73</f>
        <v>0.14285714285714285</v>
      </c>
      <c r="AO73" s="24"/>
      <c r="AP73" s="24"/>
      <c r="AQ73" s="24"/>
      <c r="AR73" s="24"/>
      <c r="AS73" s="24"/>
      <c r="AT73" s="24"/>
      <c r="AU73" s="24"/>
      <c r="AV73" s="24"/>
      <c r="AW73" s="24"/>
      <c r="AX73" s="24"/>
    </row>
    <row r="74" spans="1:50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7"/>
      <c r="AJ74" s="9"/>
      <c r="AK74" s="24"/>
      <c r="AL74" s="24"/>
      <c r="AM74" s="24"/>
      <c r="AN74" s="9"/>
      <c r="AO74" s="24"/>
      <c r="AP74" s="24"/>
      <c r="AQ74" s="24"/>
      <c r="AR74" s="24"/>
      <c r="AS74" s="24"/>
      <c r="AT74" s="24"/>
      <c r="AU74" s="24"/>
      <c r="AV74" s="24"/>
      <c r="AW74" s="24"/>
      <c r="AX74" s="24"/>
    </row>
    <row r="75" spans="1:50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7"/>
      <c r="AJ75" s="9"/>
      <c r="AK75" s="24"/>
      <c r="AL75" s="24"/>
      <c r="AM75" s="24"/>
      <c r="AN75" s="9"/>
      <c r="AO75" s="24"/>
      <c r="AP75" s="24"/>
      <c r="AQ75" s="24"/>
      <c r="AR75" s="24"/>
      <c r="AS75" s="24"/>
      <c r="AT75" s="24"/>
      <c r="AU75" s="24"/>
      <c r="AV75" s="24"/>
      <c r="AW75" s="24"/>
      <c r="AX75" s="24"/>
    </row>
    <row r="76" spans="1:50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7"/>
      <c r="AJ76" s="9"/>
      <c r="AK76" s="24"/>
      <c r="AL76" s="24"/>
      <c r="AM76" s="24"/>
      <c r="AN76" s="9"/>
      <c r="AO76" s="24"/>
      <c r="AP76" s="24"/>
      <c r="AQ76" s="24"/>
      <c r="AR76" s="24"/>
      <c r="AS76" s="24"/>
      <c r="AT76" s="24"/>
      <c r="AU76" s="24"/>
      <c r="AV76" s="24"/>
      <c r="AW76" s="24"/>
      <c r="AX76" s="24"/>
    </row>
    <row r="77" spans="1:50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7"/>
      <c r="AJ77" s="9"/>
      <c r="AK77" s="24"/>
      <c r="AL77" s="24"/>
      <c r="AM77" s="24"/>
      <c r="AN77" s="9"/>
      <c r="AO77" s="24"/>
      <c r="AP77" s="24"/>
      <c r="AQ77" s="24"/>
      <c r="AR77" s="24"/>
      <c r="AS77" s="24"/>
      <c r="AT77" s="24"/>
      <c r="AU77" s="24"/>
      <c r="AV77" s="24"/>
      <c r="AW77" s="24"/>
      <c r="AX77" s="24"/>
    </row>
    <row r="78" spans="1:50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7"/>
      <c r="AJ78" s="9"/>
      <c r="AK78" s="24"/>
      <c r="AL78" s="24"/>
      <c r="AM78" s="24"/>
      <c r="AN78" s="9"/>
      <c r="AO78" s="24"/>
      <c r="AP78" s="24"/>
      <c r="AQ78" s="24"/>
      <c r="AR78" s="24"/>
      <c r="AS78" s="24"/>
      <c r="AT78" s="24"/>
      <c r="AU78" s="24"/>
      <c r="AV78" s="24"/>
      <c r="AW78" s="24"/>
      <c r="AX78" s="24"/>
    </row>
    <row r="79" spans="1:50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7"/>
      <c r="AJ79" s="9"/>
      <c r="AK79" s="24"/>
      <c r="AL79" s="24"/>
      <c r="AM79" s="24"/>
      <c r="AN79" s="9"/>
      <c r="AO79" s="24"/>
      <c r="AP79" s="24"/>
      <c r="AQ79" s="24"/>
      <c r="AR79" s="24"/>
      <c r="AS79" s="24"/>
      <c r="AT79" s="24"/>
      <c r="AU79" s="24"/>
      <c r="AV79" s="24"/>
      <c r="AW79" s="24"/>
      <c r="AX79" s="24"/>
    </row>
    <row r="80" spans="1:50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7"/>
      <c r="AJ80" s="9"/>
      <c r="AK80" s="24"/>
      <c r="AL80" s="24"/>
      <c r="AM80" s="24"/>
      <c r="AN80" s="9"/>
      <c r="AO80" s="24"/>
      <c r="AP80" s="24"/>
      <c r="AQ80" s="24"/>
      <c r="AR80" s="24"/>
      <c r="AS80" s="24"/>
      <c r="AT80" s="24"/>
      <c r="AU80" s="24"/>
      <c r="AV80" s="24"/>
      <c r="AW80" s="24"/>
      <c r="AX80" s="24"/>
    </row>
    <row r="81" spans="1:50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7"/>
      <c r="AJ81" s="9"/>
      <c r="AK81" s="24"/>
      <c r="AL81" s="24"/>
      <c r="AM81" s="24"/>
      <c r="AN81" s="9"/>
      <c r="AO81" s="24"/>
      <c r="AP81" s="24"/>
      <c r="AQ81" s="24"/>
      <c r="AR81" s="24"/>
      <c r="AS81" s="24"/>
      <c r="AT81" s="24"/>
      <c r="AU81" s="24"/>
      <c r="AV81" s="24"/>
      <c r="AW81" s="24"/>
      <c r="AX81" s="24"/>
    </row>
    <row r="82" spans="1:50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7"/>
      <c r="AJ82" s="9"/>
      <c r="AK82" s="24"/>
      <c r="AL82" s="24"/>
      <c r="AM82" s="24"/>
      <c r="AN82" s="9"/>
      <c r="AO82" s="24"/>
      <c r="AP82" s="24"/>
      <c r="AQ82" s="24"/>
      <c r="AR82" s="24"/>
      <c r="AS82" s="24"/>
      <c r="AT82" s="24"/>
      <c r="AU82" s="24"/>
      <c r="AV82" s="24"/>
      <c r="AW82" s="24"/>
      <c r="AX82" s="24"/>
    </row>
    <row r="83" spans="1:50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7"/>
      <c r="AJ83" s="9"/>
      <c r="AK83" s="24"/>
      <c r="AL83" s="24"/>
      <c r="AM83" s="24"/>
      <c r="AN83" s="9"/>
      <c r="AO83" s="24"/>
      <c r="AP83" s="24"/>
      <c r="AQ83" s="24"/>
      <c r="AR83" s="24"/>
      <c r="AS83" s="24"/>
      <c r="AT83" s="24"/>
      <c r="AU83" s="24"/>
      <c r="AV83" s="24"/>
      <c r="AW83" s="24"/>
      <c r="AX83" s="24"/>
    </row>
    <row r="84" spans="1:50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7"/>
      <c r="AJ84" s="9"/>
      <c r="AK84" s="24"/>
      <c r="AL84" s="24"/>
      <c r="AM84" s="24"/>
      <c r="AN84" s="9"/>
      <c r="AO84" s="24"/>
      <c r="AP84" s="24"/>
      <c r="AQ84" s="24"/>
      <c r="AR84" s="24"/>
      <c r="AS84" s="24"/>
      <c r="AT84" s="24"/>
      <c r="AU84" s="24"/>
      <c r="AV84" s="24"/>
      <c r="AW84" s="24"/>
      <c r="AX84" s="24"/>
    </row>
    <row r="85" spans="1:50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7"/>
      <c r="AJ85" s="9"/>
      <c r="AK85" s="24"/>
      <c r="AL85" s="24"/>
      <c r="AM85" s="24"/>
      <c r="AN85" s="9"/>
      <c r="AO85" s="24"/>
      <c r="AP85" s="24"/>
      <c r="AQ85" s="24"/>
      <c r="AR85" s="24"/>
      <c r="AS85" s="24"/>
      <c r="AT85" s="24"/>
      <c r="AU85" s="24"/>
      <c r="AV85" s="24"/>
      <c r="AW85" s="24"/>
      <c r="AX85" s="24"/>
    </row>
    <row r="86" spans="1:50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7"/>
      <c r="AJ86" s="9"/>
      <c r="AK86" s="24"/>
      <c r="AL86" s="24"/>
      <c r="AM86" s="24"/>
      <c r="AN86" s="9"/>
      <c r="AO86" s="24"/>
      <c r="AP86" s="24"/>
      <c r="AQ86" s="24"/>
      <c r="AR86" s="24"/>
      <c r="AS86" s="24"/>
      <c r="AT86" s="24"/>
      <c r="AU86" s="24"/>
      <c r="AV86" s="24"/>
      <c r="AW86" s="24"/>
      <c r="AX86" s="24"/>
    </row>
    <row r="87" spans="1:50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7"/>
      <c r="AJ87" s="9"/>
      <c r="AK87" s="24"/>
      <c r="AL87" s="24"/>
      <c r="AM87" s="24"/>
      <c r="AN87" s="9"/>
      <c r="AO87" s="24"/>
      <c r="AP87" s="24"/>
      <c r="AQ87" s="24"/>
      <c r="AR87" s="24"/>
      <c r="AS87" s="24"/>
      <c r="AT87" s="24"/>
      <c r="AU87" s="24"/>
      <c r="AV87" s="24"/>
      <c r="AW87" s="24"/>
      <c r="AX87" s="24"/>
    </row>
    <row r="88" spans="1:50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7"/>
      <c r="AJ88" s="9"/>
      <c r="AK88" s="24"/>
      <c r="AL88" s="24"/>
      <c r="AM88" s="24"/>
      <c r="AN88" s="9"/>
      <c r="AO88" s="24"/>
      <c r="AP88" s="24"/>
      <c r="AQ88" s="24"/>
      <c r="AR88" s="24"/>
      <c r="AS88" s="24"/>
      <c r="AT88" s="24"/>
      <c r="AU88" s="24"/>
      <c r="AV88" s="24"/>
      <c r="AW88" s="24"/>
      <c r="AX88" s="24"/>
    </row>
    <row r="89" spans="1:50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7"/>
      <c r="AJ89" s="9"/>
      <c r="AK89" s="24"/>
      <c r="AL89" s="24"/>
      <c r="AM89" s="24"/>
      <c r="AN89" s="9"/>
      <c r="AO89" s="24"/>
      <c r="AP89" s="24"/>
      <c r="AQ89" s="24"/>
      <c r="AR89" s="24"/>
      <c r="AS89" s="24"/>
      <c r="AT89" s="24"/>
      <c r="AU89" s="24"/>
      <c r="AV89" s="24"/>
      <c r="AW89" s="24"/>
      <c r="AX89" s="24"/>
    </row>
    <row r="90" spans="1:50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7"/>
      <c r="AJ90" s="9"/>
      <c r="AK90" s="24"/>
      <c r="AL90" s="24"/>
      <c r="AM90" s="24"/>
      <c r="AN90" s="9"/>
      <c r="AO90" s="24"/>
      <c r="AP90" s="24"/>
      <c r="AQ90" s="24"/>
      <c r="AR90" s="24"/>
      <c r="AS90" s="24"/>
      <c r="AT90" s="24"/>
      <c r="AU90" s="24"/>
      <c r="AV90" s="24"/>
      <c r="AW90" s="24"/>
      <c r="AX90" s="24"/>
    </row>
    <row r="91" spans="1:50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7"/>
      <c r="AJ91" s="9"/>
      <c r="AK91" s="24"/>
      <c r="AL91" s="24"/>
      <c r="AM91" s="24"/>
      <c r="AN91" s="9"/>
      <c r="AO91" s="24"/>
      <c r="AP91" s="24"/>
      <c r="AQ91" s="24"/>
      <c r="AR91" s="24"/>
      <c r="AS91" s="24"/>
      <c r="AT91" s="24"/>
      <c r="AU91" s="24"/>
      <c r="AV91" s="24"/>
      <c r="AW91" s="24"/>
      <c r="AX91" s="24"/>
    </row>
    <row r="92" spans="1:50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7"/>
      <c r="AJ92" s="9"/>
      <c r="AK92" s="24"/>
      <c r="AL92" s="24"/>
      <c r="AM92" s="24"/>
      <c r="AN92" s="9"/>
      <c r="AO92" s="24"/>
      <c r="AP92" s="24"/>
      <c r="AQ92" s="24"/>
      <c r="AR92" s="24"/>
      <c r="AS92" s="24"/>
      <c r="AT92" s="24"/>
      <c r="AU92" s="24"/>
      <c r="AV92" s="24"/>
      <c r="AW92" s="24"/>
      <c r="AX92" s="24"/>
    </row>
    <row r="93" spans="1:50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7"/>
      <c r="AJ93" s="9"/>
      <c r="AK93" s="24"/>
      <c r="AL93" s="24"/>
      <c r="AM93" s="24"/>
      <c r="AN93" s="9"/>
      <c r="AO93" s="24"/>
      <c r="AP93" s="24"/>
      <c r="AQ93" s="24"/>
      <c r="AR93" s="24"/>
      <c r="AS93" s="24"/>
      <c r="AT93" s="24"/>
      <c r="AU93" s="24"/>
      <c r="AV93" s="24"/>
      <c r="AW93" s="24"/>
      <c r="AX93" s="24"/>
    </row>
    <row r="94" spans="1:50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7"/>
      <c r="AJ94" s="9"/>
      <c r="AK94" s="24"/>
      <c r="AL94" s="24"/>
      <c r="AM94" s="24"/>
      <c r="AN94" s="9"/>
      <c r="AO94" s="24"/>
      <c r="AP94" s="24"/>
      <c r="AQ94" s="24"/>
      <c r="AR94" s="24"/>
      <c r="AS94" s="24"/>
      <c r="AT94" s="24"/>
      <c r="AU94" s="24"/>
      <c r="AV94" s="24"/>
      <c r="AW94" s="24"/>
      <c r="AX94" s="24"/>
    </row>
    <row r="95" spans="1:50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7"/>
      <c r="AJ95" s="9"/>
      <c r="AK95" s="24"/>
      <c r="AL95" s="24"/>
      <c r="AM95" s="24"/>
      <c r="AN95" s="9"/>
      <c r="AO95" s="24"/>
      <c r="AP95" s="24"/>
      <c r="AQ95" s="24"/>
      <c r="AR95" s="24"/>
      <c r="AS95" s="24"/>
      <c r="AT95" s="24"/>
      <c r="AU95" s="24"/>
      <c r="AV95" s="24"/>
      <c r="AW95" s="24"/>
      <c r="AX95" s="24"/>
    </row>
    <row r="96" spans="1:50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7"/>
      <c r="AJ96" s="9"/>
      <c r="AK96" s="24"/>
      <c r="AL96" s="24"/>
      <c r="AM96" s="24"/>
      <c r="AN96" s="9"/>
      <c r="AO96" s="24"/>
      <c r="AP96" s="24"/>
      <c r="AQ96" s="24"/>
      <c r="AR96" s="24"/>
      <c r="AS96" s="24"/>
      <c r="AT96" s="24"/>
      <c r="AU96" s="24"/>
      <c r="AV96" s="24"/>
      <c r="AW96" s="24"/>
      <c r="AX96" s="24"/>
    </row>
    <row r="97" spans="1:50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7"/>
      <c r="AJ97" s="9"/>
      <c r="AK97" s="24"/>
      <c r="AL97" s="24"/>
      <c r="AM97" s="24"/>
      <c r="AN97" s="9"/>
      <c r="AO97" s="24"/>
      <c r="AP97" s="24"/>
      <c r="AQ97" s="24"/>
      <c r="AR97" s="24"/>
      <c r="AS97" s="24"/>
      <c r="AT97" s="24"/>
      <c r="AU97" s="24"/>
      <c r="AV97" s="24"/>
      <c r="AW97" s="24"/>
      <c r="AX97" s="24"/>
    </row>
    <row r="98" spans="1:50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7"/>
      <c r="AJ98" s="9"/>
      <c r="AK98" s="24"/>
      <c r="AL98" s="24"/>
      <c r="AM98" s="24"/>
      <c r="AN98" s="9"/>
      <c r="AO98" s="24"/>
      <c r="AP98" s="24"/>
      <c r="AQ98" s="24"/>
      <c r="AR98" s="24"/>
      <c r="AS98" s="24"/>
      <c r="AT98" s="24"/>
      <c r="AU98" s="24"/>
      <c r="AV98" s="24"/>
      <c r="AW98" s="24"/>
      <c r="AX98" s="24"/>
    </row>
    <row r="99" spans="1:50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7"/>
      <c r="AJ99" s="9"/>
      <c r="AK99" s="24"/>
      <c r="AL99" s="24"/>
      <c r="AM99" s="24"/>
      <c r="AN99" s="9"/>
      <c r="AO99" s="24"/>
      <c r="AP99" s="24"/>
      <c r="AQ99" s="24"/>
      <c r="AR99" s="24"/>
      <c r="AS99" s="24"/>
      <c r="AT99" s="24"/>
      <c r="AU99" s="24"/>
      <c r="AV99" s="24"/>
      <c r="AW99" s="24"/>
      <c r="AX99" s="24"/>
    </row>
    <row r="100" spans="1:50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7"/>
      <c r="AJ100" s="9"/>
      <c r="AK100" s="24"/>
      <c r="AL100" s="24"/>
      <c r="AM100" s="24"/>
      <c r="AN100" s="9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</row>
    <row r="101" spans="1:50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7"/>
      <c r="AJ101" s="9"/>
      <c r="AK101" s="24"/>
      <c r="AL101" s="24"/>
      <c r="AM101" s="24"/>
      <c r="AN101" s="9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</row>
    <row r="102" spans="1:50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7"/>
      <c r="AJ102" s="9"/>
      <c r="AK102" s="24"/>
      <c r="AL102" s="24"/>
      <c r="AM102" s="24"/>
      <c r="AN102" s="9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</row>
    <row r="103" spans="1:50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7"/>
      <c r="AJ103" s="9"/>
      <c r="AK103" s="24"/>
      <c r="AL103" s="24"/>
      <c r="AM103" s="24"/>
      <c r="AN103" s="9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</row>
    <row r="104" spans="1:50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7"/>
      <c r="AJ104" s="9"/>
      <c r="AK104" s="24"/>
      <c r="AL104" s="24"/>
      <c r="AM104" s="24"/>
      <c r="AN104" s="9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</row>
    <row r="105" spans="1:50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7"/>
      <c r="AJ105" s="9"/>
      <c r="AK105" s="24"/>
      <c r="AL105" s="24"/>
      <c r="AM105" s="24"/>
      <c r="AN105" s="9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</row>
    <row r="106" spans="1:50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7"/>
      <c r="AJ106" s="9"/>
      <c r="AK106" s="24"/>
      <c r="AL106" s="24"/>
      <c r="AM106" s="24"/>
      <c r="AN106" s="9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</row>
    <row r="107" spans="1:50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7"/>
      <c r="AJ107" s="9"/>
      <c r="AK107" s="24"/>
      <c r="AL107" s="24"/>
      <c r="AM107" s="24"/>
      <c r="AN107" s="9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</row>
    <row r="108" spans="1:50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7"/>
      <c r="AJ108" s="9"/>
      <c r="AK108" s="24"/>
      <c r="AL108" s="24"/>
      <c r="AM108" s="24"/>
      <c r="AN108" s="9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</row>
    <row r="109" spans="1:50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7"/>
      <c r="AJ109" s="9"/>
      <c r="AK109" s="24"/>
      <c r="AL109" s="24"/>
      <c r="AM109" s="24"/>
      <c r="AN109" s="9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</row>
    <row r="110" spans="1:50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7"/>
      <c r="AJ110" s="9"/>
      <c r="AK110" s="24"/>
      <c r="AL110" s="24"/>
      <c r="AM110" s="24"/>
      <c r="AN110" s="9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</row>
    <row r="111" spans="1:50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7"/>
      <c r="AJ111" s="9"/>
      <c r="AK111" s="24"/>
      <c r="AL111" s="24"/>
      <c r="AM111" s="24"/>
      <c r="AN111" s="9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</row>
    <row r="112" spans="1:50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7"/>
      <c r="AJ112" s="9"/>
      <c r="AK112" s="24"/>
      <c r="AL112" s="24"/>
      <c r="AM112" s="24"/>
      <c r="AN112" s="9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</row>
    <row r="113" spans="1:50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7"/>
      <c r="AJ113" s="9"/>
      <c r="AK113" s="24"/>
      <c r="AL113" s="24"/>
      <c r="AM113" s="24"/>
      <c r="AN113" s="9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7"/>
      <c r="AJ114" s="9"/>
      <c r="AK114" s="24"/>
      <c r="AL114" s="24"/>
      <c r="AM114" s="24"/>
      <c r="AN114" s="9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7"/>
      <c r="AJ115" s="9"/>
      <c r="AK115" s="24"/>
      <c r="AL115" s="24"/>
      <c r="AM115" s="24"/>
      <c r="AN115" s="9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7"/>
      <c r="AJ116" s="9"/>
      <c r="AK116" s="24"/>
      <c r="AL116" s="24"/>
      <c r="AM116" s="24"/>
      <c r="AN116" s="9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7"/>
      <c r="AJ117" s="9"/>
      <c r="AK117" s="24"/>
      <c r="AL117" s="24"/>
      <c r="AM117" s="24"/>
      <c r="AN117" s="9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7"/>
      <c r="AJ118" s="9"/>
      <c r="AK118" s="24"/>
      <c r="AL118" s="24"/>
      <c r="AM118" s="24"/>
      <c r="AN118" s="9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7"/>
      <c r="AJ119" s="9"/>
      <c r="AK119" s="24"/>
      <c r="AL119" s="24"/>
      <c r="AM119" s="24"/>
      <c r="AN119" s="9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7"/>
      <c r="AJ120" s="9"/>
      <c r="AK120" s="24"/>
      <c r="AL120" s="24"/>
      <c r="AM120" s="24"/>
      <c r="AN120" s="9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7"/>
      <c r="AJ121" s="9"/>
      <c r="AK121" s="24"/>
      <c r="AL121" s="24"/>
      <c r="AM121" s="24"/>
      <c r="AN121" s="9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7"/>
      <c r="AJ122" s="9"/>
      <c r="AK122" s="24"/>
      <c r="AL122" s="24"/>
      <c r="AM122" s="24"/>
      <c r="AN122" s="9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7"/>
      <c r="AJ123" s="9"/>
      <c r="AK123" s="24"/>
      <c r="AL123" s="24"/>
      <c r="AM123" s="24"/>
      <c r="AN123" s="9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7"/>
      <c r="AJ124" s="9"/>
      <c r="AK124" s="24"/>
      <c r="AL124" s="24"/>
      <c r="AM124" s="24"/>
      <c r="AN124" s="9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7"/>
      <c r="AJ125" s="9"/>
      <c r="AK125" s="24"/>
      <c r="AL125" s="24"/>
      <c r="AM125" s="24"/>
      <c r="AN125" s="9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7"/>
      <c r="AJ126" s="9"/>
      <c r="AK126" s="24"/>
      <c r="AL126" s="24"/>
      <c r="AM126" s="24"/>
      <c r="AN126" s="9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7"/>
      <c r="AJ127" s="9"/>
      <c r="AK127" s="24"/>
      <c r="AL127" s="24"/>
      <c r="AM127" s="24"/>
      <c r="AN127" s="9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7"/>
      <c r="AJ128" s="9"/>
      <c r="AK128" s="24"/>
      <c r="AL128" s="24"/>
      <c r="AM128" s="24"/>
      <c r="AN128" s="9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7"/>
      <c r="AJ129" s="9"/>
      <c r="AK129" s="24"/>
      <c r="AL129" s="24"/>
      <c r="AM129" s="24"/>
      <c r="AN129" s="9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7"/>
      <c r="AJ130" s="9"/>
      <c r="AK130" s="24"/>
      <c r="AL130" s="24"/>
      <c r="AM130" s="24"/>
      <c r="AN130" s="9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7"/>
      <c r="AJ131" s="9"/>
      <c r="AK131" s="24"/>
      <c r="AL131" s="24"/>
      <c r="AM131" s="24"/>
      <c r="AN131" s="9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7"/>
      <c r="AJ132" s="9"/>
      <c r="AK132" s="24"/>
      <c r="AL132" s="24"/>
      <c r="AM132" s="24"/>
      <c r="AN132" s="9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7"/>
      <c r="AJ133" s="9"/>
      <c r="AK133" s="24"/>
      <c r="AL133" s="24"/>
      <c r="AM133" s="24"/>
      <c r="AN133" s="9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7"/>
      <c r="AJ134" s="9"/>
      <c r="AK134" s="24"/>
      <c r="AL134" s="24"/>
      <c r="AM134" s="24"/>
      <c r="AN134" s="9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7"/>
      <c r="AJ135" s="9"/>
      <c r="AK135" s="24"/>
      <c r="AL135" s="24"/>
      <c r="AM135" s="24"/>
      <c r="AN135" s="9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7"/>
      <c r="AJ136" s="9"/>
      <c r="AK136" s="24"/>
      <c r="AL136" s="24"/>
      <c r="AM136" s="24"/>
      <c r="AN136" s="9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7"/>
      <c r="AJ137" s="9"/>
      <c r="AK137" s="24"/>
      <c r="AL137" s="24"/>
      <c r="AM137" s="24"/>
      <c r="AN137" s="9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7"/>
      <c r="AJ138" s="9"/>
      <c r="AK138" s="24"/>
      <c r="AL138" s="24"/>
      <c r="AM138" s="24"/>
      <c r="AN138" s="9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7"/>
      <c r="AJ139" s="9"/>
      <c r="AK139" s="24"/>
      <c r="AL139" s="24"/>
      <c r="AM139" s="24"/>
      <c r="AN139" s="9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7"/>
      <c r="AJ140" s="9"/>
      <c r="AK140" s="24"/>
      <c r="AL140" s="24"/>
      <c r="AM140" s="24"/>
      <c r="AN140" s="9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7"/>
      <c r="AJ141" s="9"/>
      <c r="AK141" s="24"/>
      <c r="AL141" s="24"/>
      <c r="AM141" s="24"/>
      <c r="AN141" s="9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7"/>
      <c r="AJ142" s="9"/>
      <c r="AK142" s="24"/>
      <c r="AL142" s="24"/>
      <c r="AM142" s="24"/>
      <c r="AN142" s="9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7"/>
      <c r="AJ143" s="9"/>
      <c r="AK143" s="24"/>
      <c r="AL143" s="24"/>
      <c r="AM143" s="24"/>
      <c r="AN143" s="9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7"/>
      <c r="AJ144" s="9"/>
      <c r="AK144" s="24"/>
      <c r="AL144" s="24"/>
      <c r="AM144" s="24"/>
      <c r="AN144" s="9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1:50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7"/>
      <c r="AJ145" s="9"/>
      <c r="AK145" s="24"/>
      <c r="AL145" s="24"/>
      <c r="AM145" s="24"/>
      <c r="AN145" s="9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1:50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7"/>
      <c r="AJ146" s="9"/>
      <c r="AK146" s="24"/>
      <c r="AL146" s="24"/>
      <c r="AM146" s="24"/>
      <c r="AN146" s="9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1:50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7"/>
      <c r="AJ147" s="9"/>
      <c r="AK147" s="24"/>
      <c r="AL147" s="24"/>
      <c r="AM147" s="24"/>
      <c r="AN147" s="9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1:50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7"/>
      <c r="AJ148" s="9"/>
      <c r="AK148" s="24"/>
      <c r="AL148" s="24"/>
      <c r="AM148" s="24"/>
      <c r="AN148" s="9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1:50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7"/>
      <c r="AJ149" s="9"/>
      <c r="AK149" s="24"/>
      <c r="AL149" s="24"/>
      <c r="AM149" s="24"/>
      <c r="AN149" s="9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1:50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7"/>
      <c r="AJ150" s="9"/>
      <c r="AK150" s="24"/>
      <c r="AL150" s="24"/>
      <c r="AM150" s="24"/>
      <c r="AN150" s="9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1:50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7"/>
      <c r="AJ151" s="9"/>
      <c r="AK151" s="24"/>
      <c r="AL151" s="24"/>
      <c r="AM151" s="24"/>
      <c r="AN151" s="9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1:50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7"/>
      <c r="AJ152" s="9"/>
      <c r="AK152" s="24"/>
      <c r="AL152" s="24"/>
      <c r="AM152" s="24"/>
      <c r="AN152" s="9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1:50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7"/>
      <c r="AJ153" s="9"/>
      <c r="AK153" s="24"/>
      <c r="AL153" s="24"/>
      <c r="AM153" s="24"/>
      <c r="AN153" s="9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1:50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7"/>
      <c r="AJ154" s="9"/>
      <c r="AK154" s="24"/>
      <c r="AL154" s="24"/>
      <c r="AM154" s="24"/>
      <c r="AN154" s="9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1:50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7"/>
      <c r="AJ155" s="9"/>
      <c r="AK155" s="24"/>
      <c r="AL155" s="24"/>
      <c r="AM155" s="24"/>
      <c r="AN155" s="9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1:50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7"/>
      <c r="AJ156" s="9"/>
      <c r="AK156" s="24"/>
      <c r="AL156" s="24"/>
      <c r="AM156" s="24"/>
      <c r="AN156" s="9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1:50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7"/>
      <c r="AJ157" s="9"/>
      <c r="AK157" s="24"/>
      <c r="AL157" s="24"/>
      <c r="AM157" s="24"/>
      <c r="AN157" s="9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</row>
    <row r="158" spans="1:50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7"/>
      <c r="AJ158" s="9"/>
      <c r="AK158" s="24"/>
      <c r="AL158" s="24"/>
      <c r="AM158" s="24"/>
      <c r="AN158" s="9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</row>
    <row r="159" spans="1:50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7"/>
      <c r="AJ159" s="9"/>
      <c r="AK159" s="24"/>
      <c r="AL159" s="24"/>
      <c r="AM159" s="24"/>
      <c r="AN159" s="9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</row>
    <row r="160" spans="1:50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7"/>
      <c r="AJ160" s="9"/>
      <c r="AK160" s="24"/>
      <c r="AL160" s="24"/>
      <c r="AM160" s="24"/>
      <c r="AN160" s="9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</row>
    <row r="161" spans="1:50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7"/>
      <c r="AJ161" s="9"/>
      <c r="AK161" s="24"/>
      <c r="AL161" s="24"/>
      <c r="AM161" s="24"/>
      <c r="AN161" s="9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</row>
    <row r="162" spans="1:50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7"/>
      <c r="AJ162" s="9"/>
      <c r="AK162" s="24"/>
      <c r="AL162" s="24"/>
      <c r="AM162" s="24"/>
      <c r="AN162" s="9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</row>
    <row r="163" spans="1:50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7"/>
      <c r="AJ163" s="9"/>
      <c r="AK163" s="24"/>
      <c r="AL163" s="24"/>
      <c r="AM163" s="24"/>
      <c r="AN163" s="9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</row>
    <row r="164" spans="1:50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7"/>
      <c r="AJ164" s="9"/>
      <c r="AK164" s="24"/>
      <c r="AL164" s="24"/>
      <c r="AM164" s="24"/>
      <c r="AN164" s="9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</row>
    <row r="165" spans="1:50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7"/>
      <c r="AJ165" s="9"/>
      <c r="AK165" s="24"/>
      <c r="AL165" s="24"/>
      <c r="AM165" s="24"/>
      <c r="AN165" s="9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</row>
    <row r="166" spans="1:50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7"/>
      <c r="AJ166" s="9"/>
      <c r="AK166" s="24"/>
      <c r="AL166" s="24"/>
      <c r="AM166" s="24"/>
      <c r="AN166" s="9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</row>
    <row r="167" spans="1:50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7"/>
      <c r="AJ167" s="9"/>
      <c r="AK167" s="24"/>
      <c r="AL167" s="24"/>
      <c r="AM167" s="24"/>
      <c r="AN167" s="9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</row>
    <row r="168" spans="1:50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7"/>
      <c r="AJ168" s="9"/>
      <c r="AK168" s="24"/>
      <c r="AL168" s="24"/>
      <c r="AM168" s="24"/>
      <c r="AN168" s="9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</row>
    <row r="169" spans="1:50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7"/>
      <c r="AJ169" s="9"/>
      <c r="AK169" s="24"/>
      <c r="AL169" s="24"/>
      <c r="AM169" s="24"/>
      <c r="AN169" s="9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</row>
    <row r="170" spans="1:50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7"/>
      <c r="AJ170" s="9"/>
      <c r="AK170" s="24"/>
      <c r="AL170" s="24"/>
      <c r="AM170" s="24"/>
      <c r="AN170" s="9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</row>
    <row r="171" spans="1:50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7"/>
      <c r="AJ171" s="9"/>
      <c r="AK171" s="24"/>
      <c r="AL171" s="24"/>
      <c r="AM171" s="24"/>
      <c r="AN171" s="9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</row>
    <row r="172" spans="1:50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7"/>
      <c r="AJ172" s="9"/>
      <c r="AK172" s="24"/>
      <c r="AL172" s="24"/>
      <c r="AM172" s="24"/>
      <c r="AN172" s="9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</row>
    <row r="173" spans="1:50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7"/>
      <c r="AJ173" s="9"/>
      <c r="AK173" s="24"/>
      <c r="AL173" s="24"/>
      <c r="AM173" s="24"/>
      <c r="AN173" s="9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</row>
    <row r="174" spans="1:50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7"/>
      <c r="AJ174" s="9"/>
      <c r="AK174" s="24"/>
      <c r="AL174" s="24"/>
      <c r="AM174" s="24"/>
      <c r="AN174" s="9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</row>
    <row r="175" spans="1:50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7"/>
      <c r="AJ175" s="9"/>
      <c r="AK175" s="24"/>
      <c r="AL175" s="24"/>
      <c r="AM175" s="24"/>
      <c r="AN175" s="9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</row>
    <row r="176" spans="1:50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7"/>
      <c r="AJ176" s="9"/>
      <c r="AK176" s="24"/>
      <c r="AL176" s="24"/>
      <c r="AM176" s="24"/>
      <c r="AN176" s="9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</row>
    <row r="177" spans="1:50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7"/>
      <c r="AJ177" s="9"/>
      <c r="AK177" s="24"/>
      <c r="AL177" s="24"/>
      <c r="AM177" s="24"/>
      <c r="AN177" s="9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</row>
    <row r="178" spans="1:50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7"/>
      <c r="AJ178" s="9"/>
      <c r="AK178" s="24"/>
      <c r="AL178" s="24"/>
      <c r="AM178" s="24"/>
      <c r="AN178" s="9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</row>
    <row r="179" spans="1:50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7"/>
      <c r="AJ179" s="9"/>
      <c r="AK179" s="24"/>
      <c r="AL179" s="24"/>
      <c r="AM179" s="24"/>
      <c r="AN179" s="9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</row>
    <row r="180" spans="1:50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7"/>
      <c r="AJ180" s="9"/>
      <c r="AK180" s="24"/>
      <c r="AL180" s="24"/>
      <c r="AM180" s="24"/>
      <c r="AN180" s="9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</row>
    <row r="181" spans="1:50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7"/>
      <c r="AJ181" s="9"/>
      <c r="AK181" s="24"/>
      <c r="AL181" s="24"/>
      <c r="AM181" s="24"/>
      <c r="AN181" s="9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</row>
    <row r="182" spans="1:50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7"/>
      <c r="AJ182" s="9"/>
      <c r="AK182" s="24"/>
      <c r="AL182" s="24"/>
      <c r="AM182" s="24"/>
      <c r="AN182" s="9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</row>
    <row r="183" spans="1:50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7"/>
      <c r="AJ183" s="9"/>
      <c r="AK183" s="24"/>
      <c r="AL183" s="24"/>
      <c r="AM183" s="24"/>
      <c r="AN183" s="9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</row>
    <row r="184" spans="1:50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7"/>
      <c r="AJ184" s="9"/>
      <c r="AK184" s="24"/>
      <c r="AL184" s="24"/>
      <c r="AM184" s="24"/>
      <c r="AN184" s="9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</row>
    <row r="185" spans="1:50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7"/>
      <c r="AJ185" s="9"/>
      <c r="AK185" s="24"/>
      <c r="AL185" s="24"/>
      <c r="AM185" s="24"/>
      <c r="AN185" s="9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</row>
    <row r="186" spans="1:50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7"/>
      <c r="AJ186" s="9"/>
      <c r="AK186" s="24"/>
      <c r="AL186" s="24"/>
      <c r="AM186" s="24"/>
      <c r="AN186" s="9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</row>
    <row r="187" spans="1:50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7"/>
      <c r="AJ187" s="9"/>
      <c r="AK187" s="24"/>
      <c r="AL187" s="24"/>
      <c r="AM187" s="24"/>
      <c r="AN187" s="9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</row>
    <row r="188" spans="1:50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7"/>
      <c r="AJ188" s="9"/>
      <c r="AK188" s="24"/>
      <c r="AL188" s="24"/>
      <c r="AM188" s="24"/>
      <c r="AN188" s="9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</row>
    <row r="189" spans="1:50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7"/>
      <c r="AJ189" s="9"/>
      <c r="AK189" s="24"/>
      <c r="AL189" s="24"/>
      <c r="AM189" s="24"/>
      <c r="AN189" s="9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</row>
    <row r="190" spans="1:50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7"/>
      <c r="AJ190" s="9"/>
      <c r="AK190" s="24"/>
      <c r="AL190" s="24"/>
      <c r="AM190" s="24"/>
      <c r="AN190" s="9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</row>
    <row r="191" spans="1:50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7"/>
      <c r="AJ191" s="9"/>
      <c r="AK191" s="24"/>
      <c r="AL191" s="24"/>
      <c r="AM191" s="24"/>
      <c r="AN191" s="9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</row>
    <row r="192" spans="1:50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7"/>
      <c r="AJ192" s="9"/>
      <c r="AK192" s="24"/>
      <c r="AL192" s="24"/>
      <c r="AM192" s="24"/>
      <c r="AN192" s="9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</row>
    <row r="193" spans="1:50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7"/>
      <c r="AJ193" s="9"/>
      <c r="AK193" s="24"/>
      <c r="AL193" s="24"/>
      <c r="AM193" s="24"/>
      <c r="AN193" s="9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</row>
    <row r="194" spans="1:50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7"/>
      <c r="AJ194" s="9"/>
      <c r="AK194" s="24"/>
      <c r="AL194" s="24"/>
      <c r="AM194" s="24"/>
      <c r="AN194" s="9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</row>
    <row r="195" spans="1:50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7"/>
      <c r="AJ195" s="9"/>
      <c r="AK195" s="24"/>
      <c r="AL195" s="24"/>
      <c r="AM195" s="24"/>
      <c r="AN195" s="9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</row>
    <row r="196" spans="1:50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7"/>
      <c r="AJ196" s="9"/>
      <c r="AK196" s="24"/>
      <c r="AL196" s="24"/>
      <c r="AM196" s="24"/>
      <c r="AN196" s="9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</row>
    <row r="197" spans="1:50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7"/>
      <c r="AJ197" s="9"/>
      <c r="AK197" s="24"/>
      <c r="AL197" s="24"/>
      <c r="AM197" s="24"/>
      <c r="AN197" s="9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</row>
    <row r="198" spans="1:50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7"/>
      <c r="AJ198" s="9"/>
      <c r="AK198" s="24"/>
      <c r="AL198" s="24"/>
      <c r="AM198" s="24"/>
      <c r="AN198" s="9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</row>
    <row r="199" spans="1:50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7"/>
      <c r="AJ199" s="9"/>
      <c r="AK199" s="24"/>
      <c r="AL199" s="24"/>
      <c r="AM199" s="24"/>
      <c r="AN199" s="9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</row>
    <row r="200" spans="1:50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7"/>
      <c r="AJ200" s="9"/>
      <c r="AK200" s="24"/>
      <c r="AL200" s="24"/>
      <c r="AM200" s="24"/>
      <c r="AN200" s="9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</row>
    <row r="201" spans="1:50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7"/>
      <c r="AJ201" s="9"/>
      <c r="AK201" s="24"/>
      <c r="AL201" s="24"/>
      <c r="AM201" s="24"/>
      <c r="AN201" s="9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</row>
    <row r="202" spans="1:50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7"/>
      <c r="AJ202" s="9"/>
      <c r="AK202" s="24"/>
      <c r="AL202" s="24"/>
      <c r="AM202" s="24"/>
      <c r="AN202" s="9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</row>
    <row r="203" spans="1:50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7"/>
      <c r="AJ203" s="9"/>
      <c r="AK203" s="24"/>
      <c r="AL203" s="24"/>
      <c r="AM203" s="24"/>
      <c r="AN203" s="9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</row>
    <row r="204" spans="1:50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7"/>
      <c r="AJ204" s="9"/>
      <c r="AK204" s="24"/>
      <c r="AL204" s="24"/>
      <c r="AM204" s="24"/>
      <c r="AN204" s="9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</row>
    <row r="205" spans="1:50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7"/>
      <c r="AJ205" s="9"/>
      <c r="AK205" s="24"/>
      <c r="AL205" s="24"/>
      <c r="AM205" s="24"/>
      <c r="AN205" s="9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</row>
    <row r="206" spans="1:50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7"/>
      <c r="AJ206" s="9"/>
      <c r="AK206" s="24"/>
      <c r="AL206" s="24"/>
      <c r="AM206" s="24"/>
      <c r="AN206" s="9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</row>
    <row r="207" spans="1:50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7"/>
      <c r="AJ207" s="9"/>
      <c r="AK207" s="24"/>
      <c r="AL207" s="24"/>
      <c r="AM207" s="24"/>
      <c r="AN207" s="9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</row>
    <row r="208" spans="1:50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7"/>
      <c r="AJ208" s="9"/>
      <c r="AK208" s="24"/>
      <c r="AL208" s="24"/>
      <c r="AM208" s="24"/>
      <c r="AN208" s="9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</row>
    <row r="209" spans="1:50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7"/>
      <c r="AJ209" s="9"/>
      <c r="AK209" s="24"/>
      <c r="AL209" s="24"/>
      <c r="AM209" s="24"/>
      <c r="AN209" s="9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</row>
    <row r="210" spans="1:50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7"/>
      <c r="AJ210" s="9"/>
      <c r="AK210" s="24"/>
      <c r="AL210" s="24"/>
      <c r="AM210" s="24"/>
      <c r="AN210" s="9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</row>
    <row r="211" spans="1:50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7"/>
      <c r="AJ211" s="9"/>
      <c r="AK211" s="24"/>
      <c r="AL211" s="24"/>
      <c r="AM211" s="24"/>
      <c r="AN211" s="9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</row>
    <row r="212" spans="1:50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7"/>
      <c r="AJ212" s="9"/>
      <c r="AK212" s="24"/>
      <c r="AL212" s="24"/>
      <c r="AM212" s="24"/>
      <c r="AN212" s="9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</row>
    <row r="213" spans="1:50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7"/>
      <c r="AJ213" s="9"/>
      <c r="AK213" s="24"/>
      <c r="AL213" s="24"/>
      <c r="AM213" s="24"/>
      <c r="AN213" s="9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</row>
    <row r="214" spans="1:50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7"/>
      <c r="AJ214" s="9"/>
      <c r="AK214" s="24"/>
      <c r="AL214" s="24"/>
      <c r="AM214" s="24"/>
      <c r="AN214" s="9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</row>
    <row r="215" spans="1:50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7"/>
      <c r="AJ215" s="9"/>
      <c r="AK215" s="24"/>
      <c r="AL215" s="24"/>
      <c r="AM215" s="24"/>
      <c r="AN215" s="9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</row>
    <row r="216" spans="1:50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7"/>
      <c r="AJ216" s="9"/>
      <c r="AK216" s="24"/>
      <c r="AL216" s="24"/>
      <c r="AM216" s="24"/>
      <c r="AN216" s="9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</row>
    <row r="217" spans="1:50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7"/>
      <c r="AJ217" s="9"/>
      <c r="AK217" s="24"/>
      <c r="AL217" s="24"/>
      <c r="AM217" s="24"/>
      <c r="AN217" s="9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</row>
    <row r="218" spans="1:50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7"/>
      <c r="AJ218" s="9"/>
      <c r="AK218" s="24"/>
      <c r="AL218" s="24"/>
      <c r="AM218" s="24"/>
      <c r="AN218" s="9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</row>
    <row r="219" spans="1:50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7"/>
      <c r="AJ219" s="9"/>
      <c r="AK219" s="24"/>
      <c r="AL219" s="24"/>
      <c r="AM219" s="24"/>
      <c r="AN219" s="9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</row>
    <row r="220" spans="1:50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7"/>
      <c r="AJ220" s="9"/>
      <c r="AK220" s="24"/>
      <c r="AL220" s="24"/>
      <c r="AM220" s="24"/>
      <c r="AN220" s="9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</row>
    <row r="221" spans="1:50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7"/>
      <c r="AJ221" s="9"/>
      <c r="AK221" s="24"/>
      <c r="AL221" s="24"/>
      <c r="AM221" s="24"/>
      <c r="AN221" s="9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</row>
    <row r="222" spans="1:50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7"/>
      <c r="AJ222" s="9"/>
      <c r="AK222" s="24"/>
      <c r="AL222" s="24"/>
      <c r="AM222" s="24"/>
      <c r="AN222" s="9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</row>
    <row r="223" spans="1:50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7"/>
      <c r="AJ223" s="9"/>
      <c r="AK223" s="24"/>
      <c r="AL223" s="24"/>
      <c r="AM223" s="24"/>
      <c r="AN223" s="9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</row>
    <row r="224" spans="1:50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7"/>
      <c r="AJ224" s="9"/>
      <c r="AK224" s="24"/>
      <c r="AL224" s="24"/>
      <c r="AM224" s="24"/>
      <c r="AN224" s="9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</row>
    <row r="225" spans="1:50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7"/>
      <c r="AJ225" s="9"/>
      <c r="AK225" s="24"/>
      <c r="AL225" s="24"/>
      <c r="AM225" s="24"/>
      <c r="AN225" s="9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</row>
    <row r="226" spans="1:50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7"/>
      <c r="AJ226" s="9"/>
      <c r="AK226" s="24"/>
      <c r="AL226" s="24"/>
      <c r="AM226" s="24"/>
      <c r="AN226" s="9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</row>
    <row r="227" spans="1:50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7"/>
      <c r="AJ227" s="9"/>
      <c r="AK227" s="24"/>
      <c r="AL227" s="24"/>
      <c r="AM227" s="24"/>
      <c r="AN227" s="9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</row>
    <row r="228" spans="1:50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7"/>
      <c r="AJ228" s="9"/>
      <c r="AK228" s="24"/>
      <c r="AL228" s="24"/>
      <c r="AM228" s="24"/>
      <c r="AN228" s="9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</row>
    <row r="229" spans="1:50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7"/>
      <c r="AJ229" s="9"/>
      <c r="AK229" s="24"/>
      <c r="AL229" s="24"/>
      <c r="AM229" s="24"/>
      <c r="AN229" s="9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</row>
    <row r="230" spans="1:50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7"/>
      <c r="AJ230" s="9"/>
      <c r="AK230" s="24"/>
      <c r="AL230" s="24"/>
      <c r="AM230" s="24"/>
      <c r="AN230" s="9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</row>
    <row r="231" spans="1:50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7"/>
      <c r="AJ231" s="9"/>
      <c r="AK231" s="24"/>
      <c r="AL231" s="24"/>
      <c r="AM231" s="24"/>
      <c r="AN231" s="9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</row>
    <row r="232" spans="1:50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7"/>
      <c r="AJ232" s="9"/>
      <c r="AK232" s="24"/>
      <c r="AL232" s="24"/>
      <c r="AM232" s="24"/>
      <c r="AN232" s="9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</row>
    <row r="233" spans="1:50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7"/>
      <c r="AJ233" s="9"/>
      <c r="AK233" s="24"/>
      <c r="AL233" s="24"/>
      <c r="AM233" s="24"/>
      <c r="AN233" s="9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</row>
    <row r="234" spans="1:50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7"/>
      <c r="AJ234" s="9"/>
      <c r="AK234" s="24"/>
      <c r="AL234" s="24"/>
      <c r="AM234" s="24"/>
      <c r="AN234" s="9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</row>
    <row r="235" spans="1:50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7"/>
      <c r="AJ235" s="9"/>
      <c r="AK235" s="24"/>
      <c r="AL235" s="24"/>
      <c r="AM235" s="24"/>
      <c r="AN235" s="9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</row>
    <row r="236" spans="1:50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7"/>
      <c r="AJ236" s="9"/>
      <c r="AK236" s="24"/>
      <c r="AL236" s="24"/>
      <c r="AM236" s="24"/>
      <c r="AN236" s="9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</row>
    <row r="237" spans="1:50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7"/>
      <c r="AJ237" s="9"/>
      <c r="AK237" s="24"/>
      <c r="AL237" s="24"/>
      <c r="AM237" s="24"/>
      <c r="AN237" s="9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</row>
    <row r="238" spans="1:50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7"/>
      <c r="AJ238" s="9"/>
      <c r="AK238" s="24"/>
      <c r="AL238" s="24"/>
      <c r="AM238" s="24"/>
      <c r="AN238" s="9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</row>
    <row r="239" spans="1:50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7"/>
      <c r="AJ239" s="9"/>
      <c r="AK239" s="24"/>
      <c r="AL239" s="24"/>
      <c r="AM239" s="24"/>
      <c r="AN239" s="9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</row>
    <row r="240" spans="1:50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7"/>
      <c r="AJ240" s="9"/>
      <c r="AK240" s="24"/>
      <c r="AL240" s="24"/>
      <c r="AM240" s="24"/>
      <c r="AN240" s="9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</row>
    <row r="241" spans="1:50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7"/>
      <c r="AJ241" s="9"/>
      <c r="AK241" s="24"/>
      <c r="AL241" s="24"/>
      <c r="AM241" s="24"/>
      <c r="AN241" s="9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</row>
    <row r="242" spans="1:50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7"/>
      <c r="AJ242" s="9"/>
      <c r="AK242" s="24"/>
      <c r="AL242" s="24"/>
      <c r="AM242" s="24"/>
      <c r="AN242" s="9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</row>
    <row r="243" spans="1:50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7"/>
      <c r="AJ243" s="9"/>
      <c r="AK243" s="24"/>
      <c r="AL243" s="24"/>
      <c r="AM243" s="24"/>
      <c r="AN243" s="9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</row>
    <row r="244" spans="1:50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7"/>
      <c r="AJ244" s="9"/>
      <c r="AK244" s="24"/>
      <c r="AL244" s="24"/>
      <c r="AM244" s="24"/>
      <c r="AN244" s="9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</row>
    <row r="245" spans="1:50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7"/>
      <c r="AJ245" s="9"/>
      <c r="AK245" s="24"/>
      <c r="AL245" s="24"/>
      <c r="AM245" s="24"/>
      <c r="AN245" s="9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</row>
    <row r="246" spans="1:50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7"/>
      <c r="AJ246" s="9"/>
      <c r="AK246" s="24"/>
      <c r="AL246" s="24"/>
      <c r="AM246" s="24"/>
      <c r="AN246" s="9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</row>
    <row r="247" spans="1:50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7"/>
      <c r="AJ247" s="9"/>
      <c r="AK247" s="24"/>
      <c r="AL247" s="24"/>
      <c r="AM247" s="24"/>
      <c r="AN247" s="9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</row>
    <row r="248" spans="1:50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7"/>
      <c r="AJ248" s="9"/>
      <c r="AK248" s="24"/>
      <c r="AL248" s="24"/>
      <c r="AM248" s="24"/>
      <c r="AN248" s="9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</row>
    <row r="249" spans="1:50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7"/>
      <c r="AJ249" s="9"/>
      <c r="AK249" s="24"/>
      <c r="AL249" s="24"/>
      <c r="AM249" s="24"/>
      <c r="AN249" s="9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</row>
    <row r="250" spans="1:50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7"/>
      <c r="AJ250" s="9"/>
      <c r="AK250" s="24"/>
      <c r="AL250" s="24"/>
      <c r="AM250" s="24"/>
      <c r="AN250" s="9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</row>
    <row r="251" spans="1:50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7"/>
      <c r="AJ251" s="9"/>
      <c r="AK251" s="24"/>
      <c r="AL251" s="24"/>
      <c r="AM251" s="24"/>
      <c r="AN251" s="9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</row>
    <row r="252" spans="1:50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7"/>
      <c r="AJ252" s="9"/>
      <c r="AK252" s="24"/>
      <c r="AL252" s="24"/>
      <c r="AM252" s="24"/>
      <c r="AN252" s="9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</row>
    <row r="253" spans="1:50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7"/>
      <c r="AJ253" s="9"/>
      <c r="AK253" s="24"/>
      <c r="AL253" s="24"/>
      <c r="AM253" s="24"/>
      <c r="AN253" s="9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</row>
    <row r="254" spans="1:50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7"/>
      <c r="AJ254" s="9"/>
      <c r="AK254" s="24"/>
      <c r="AL254" s="24"/>
      <c r="AM254" s="24"/>
      <c r="AN254" s="9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</row>
    <row r="255" spans="1:50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7"/>
      <c r="AJ255" s="9"/>
      <c r="AK255" s="24"/>
      <c r="AL255" s="24"/>
      <c r="AM255" s="24"/>
      <c r="AN255" s="9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</row>
    <row r="256" spans="1:50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7"/>
      <c r="AJ256" s="9"/>
      <c r="AK256" s="24"/>
      <c r="AL256" s="24"/>
      <c r="AM256" s="24"/>
      <c r="AN256" s="9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</row>
    <row r="257" spans="1:50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7"/>
      <c r="AJ257" s="9"/>
      <c r="AK257" s="24"/>
      <c r="AL257" s="24"/>
      <c r="AM257" s="24"/>
      <c r="AN257" s="9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</row>
    <row r="258" spans="1:50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7"/>
      <c r="AJ258" s="9"/>
      <c r="AK258" s="24"/>
      <c r="AL258" s="24"/>
      <c r="AM258" s="24"/>
      <c r="AN258" s="9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</row>
    <row r="259" spans="1:50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7"/>
      <c r="AJ259" s="9"/>
      <c r="AK259" s="24"/>
      <c r="AL259" s="24"/>
      <c r="AM259" s="24"/>
      <c r="AN259" s="9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</row>
    <row r="260" spans="1:50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7"/>
      <c r="AJ260" s="9"/>
      <c r="AK260" s="24"/>
      <c r="AL260" s="24"/>
      <c r="AM260" s="24"/>
      <c r="AN260" s="9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</row>
    <row r="261" spans="1:50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7"/>
      <c r="AJ261" s="9"/>
      <c r="AK261" s="24"/>
      <c r="AL261" s="24"/>
      <c r="AM261" s="24"/>
      <c r="AN261" s="9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</row>
    <row r="262" spans="1:50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7"/>
      <c r="AJ262" s="9"/>
      <c r="AK262" s="24"/>
      <c r="AL262" s="24"/>
      <c r="AM262" s="24"/>
      <c r="AN262" s="9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</row>
    <row r="263" spans="1:50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7"/>
      <c r="AJ263" s="9"/>
      <c r="AK263" s="24"/>
      <c r="AL263" s="24"/>
      <c r="AM263" s="24"/>
      <c r="AN263" s="9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</row>
    <row r="264" spans="1:50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7"/>
      <c r="AJ264" s="9"/>
      <c r="AK264" s="24"/>
      <c r="AL264" s="24"/>
      <c r="AM264" s="24"/>
      <c r="AN264" s="9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</row>
    <row r="265" spans="1:50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7"/>
      <c r="AJ265" s="9"/>
      <c r="AK265" s="24"/>
      <c r="AL265" s="24"/>
      <c r="AM265" s="24"/>
      <c r="AN265" s="9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</row>
    <row r="266" spans="1:50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7"/>
      <c r="AJ266" s="9"/>
      <c r="AK266" s="24"/>
      <c r="AL266" s="24"/>
      <c r="AM266" s="24"/>
      <c r="AN266" s="9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</row>
    <row r="267" spans="1:50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7"/>
      <c r="AJ267" s="9"/>
      <c r="AK267" s="24"/>
      <c r="AL267" s="24"/>
      <c r="AM267" s="24"/>
      <c r="AN267" s="9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</row>
    <row r="268" spans="1:50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7"/>
      <c r="AJ268" s="9"/>
      <c r="AK268" s="24"/>
      <c r="AL268" s="24"/>
      <c r="AM268" s="24"/>
      <c r="AN268" s="9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</row>
    <row r="269" spans="1:50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7"/>
      <c r="AJ269" s="9"/>
      <c r="AK269" s="24"/>
      <c r="AL269" s="24"/>
      <c r="AM269" s="24"/>
      <c r="AN269" s="9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</row>
    <row r="270" spans="1:50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7"/>
      <c r="AJ270" s="9"/>
      <c r="AK270" s="24"/>
      <c r="AL270" s="24"/>
      <c r="AM270" s="24"/>
      <c r="AN270" s="9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</row>
    <row r="271" spans="1:50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7"/>
      <c r="AJ271" s="9"/>
      <c r="AK271" s="24"/>
      <c r="AL271" s="24"/>
      <c r="AM271" s="24"/>
      <c r="AN271" s="9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</row>
    <row r="272" spans="1:50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7"/>
      <c r="AJ272" s="9"/>
      <c r="AK272" s="24"/>
      <c r="AL272" s="24"/>
      <c r="AM272" s="24"/>
      <c r="AN272" s="9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</row>
    <row r="273" spans="1:50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7"/>
      <c r="AJ273" s="9"/>
      <c r="AK273" s="24"/>
      <c r="AL273" s="24"/>
      <c r="AM273" s="24"/>
      <c r="AN273" s="9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</row>
    <row r="274" spans="1:50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7"/>
      <c r="AJ274" s="9"/>
      <c r="AK274" s="24"/>
      <c r="AL274" s="24"/>
      <c r="AM274" s="24"/>
      <c r="AN274" s="9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</row>
    <row r="275" spans="1:50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7"/>
      <c r="AJ275" s="9"/>
      <c r="AK275" s="24"/>
      <c r="AL275" s="24"/>
      <c r="AM275" s="24"/>
      <c r="AN275" s="9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</row>
    <row r="276" spans="1:50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7"/>
      <c r="AJ276" s="9"/>
      <c r="AK276" s="24"/>
      <c r="AL276" s="24"/>
      <c r="AM276" s="24"/>
      <c r="AN276" s="9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</row>
    <row r="277" spans="1:50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7"/>
      <c r="AJ277" s="9"/>
      <c r="AK277" s="24"/>
      <c r="AL277" s="24"/>
      <c r="AM277" s="24"/>
      <c r="AN277" s="9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</row>
    <row r="278" spans="1:50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7"/>
      <c r="AJ278" s="9"/>
      <c r="AK278" s="24"/>
      <c r="AL278" s="24"/>
      <c r="AM278" s="24"/>
      <c r="AN278" s="9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</row>
    <row r="279" spans="1:50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7"/>
      <c r="AJ279" s="9"/>
      <c r="AK279" s="24"/>
      <c r="AL279" s="24"/>
      <c r="AM279" s="24"/>
      <c r="AN279" s="9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</row>
    <row r="280" spans="1:50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7"/>
      <c r="AJ280" s="9"/>
      <c r="AK280" s="24"/>
      <c r="AL280" s="24"/>
      <c r="AM280" s="24"/>
      <c r="AN280" s="9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</row>
    <row r="281" spans="1:50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7"/>
      <c r="AJ281" s="9"/>
      <c r="AK281" s="24"/>
      <c r="AL281" s="24"/>
      <c r="AM281" s="24"/>
      <c r="AN281" s="9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</row>
    <row r="282" spans="1:50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7"/>
      <c r="AJ282" s="9"/>
      <c r="AK282" s="24"/>
      <c r="AL282" s="24"/>
      <c r="AM282" s="24"/>
      <c r="AN282" s="9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</row>
    <row r="283" spans="1:50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7"/>
      <c r="AJ283" s="9"/>
      <c r="AK283" s="24"/>
      <c r="AL283" s="24"/>
      <c r="AM283" s="24"/>
      <c r="AN283" s="9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</row>
    <row r="284" spans="1:50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7"/>
      <c r="AJ284" s="9"/>
      <c r="AK284" s="24"/>
      <c r="AL284" s="24"/>
      <c r="AM284" s="24"/>
      <c r="AN284" s="9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</row>
    <row r="285" spans="1:50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7"/>
      <c r="AJ285" s="9"/>
      <c r="AK285" s="24"/>
      <c r="AL285" s="24"/>
      <c r="AM285" s="24"/>
      <c r="AN285" s="9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</row>
    <row r="286" spans="1:50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7"/>
      <c r="AJ286" s="9"/>
      <c r="AK286" s="24"/>
      <c r="AL286" s="24"/>
      <c r="AM286" s="24"/>
      <c r="AN286" s="9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</row>
    <row r="287" spans="1:50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7"/>
      <c r="AJ287" s="9"/>
      <c r="AK287" s="24"/>
      <c r="AL287" s="24"/>
      <c r="AM287" s="24"/>
      <c r="AN287" s="9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</row>
    <row r="288" spans="1:50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7"/>
      <c r="AJ288" s="9"/>
      <c r="AK288" s="24"/>
      <c r="AL288" s="24"/>
      <c r="AM288" s="24"/>
      <c r="AN288" s="9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</row>
    <row r="289" spans="1:50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7"/>
      <c r="AJ289" s="9"/>
      <c r="AK289" s="24"/>
      <c r="AL289" s="24"/>
      <c r="AM289" s="24"/>
      <c r="AN289" s="9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</row>
    <row r="290" spans="1:50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7"/>
      <c r="AJ290" s="9"/>
      <c r="AK290" s="24"/>
      <c r="AL290" s="24"/>
      <c r="AM290" s="24"/>
      <c r="AN290" s="9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</row>
    <row r="291" spans="1:50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7"/>
      <c r="AJ291" s="9"/>
      <c r="AK291" s="24"/>
      <c r="AL291" s="24"/>
      <c r="AM291" s="24"/>
      <c r="AN291" s="9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</row>
    <row r="292" spans="1:50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7"/>
      <c r="AJ292" s="9"/>
      <c r="AK292" s="24"/>
      <c r="AL292" s="24"/>
      <c r="AM292" s="24"/>
      <c r="AN292" s="9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</row>
    <row r="293" spans="1:50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7"/>
      <c r="AJ293" s="9"/>
      <c r="AK293" s="24"/>
      <c r="AL293" s="24"/>
      <c r="AM293" s="24"/>
      <c r="AN293" s="9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</row>
    <row r="294" spans="1:50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7"/>
      <c r="AJ294" s="9"/>
      <c r="AK294" s="24"/>
      <c r="AL294" s="24"/>
      <c r="AM294" s="24"/>
      <c r="AN294" s="9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</row>
    <row r="295" spans="1:50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7"/>
      <c r="AJ295" s="9"/>
      <c r="AK295" s="24"/>
      <c r="AL295" s="24"/>
      <c r="AM295" s="24"/>
      <c r="AN295" s="9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</row>
    <row r="296" spans="1:50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7"/>
      <c r="AJ296" s="9"/>
      <c r="AK296" s="24"/>
      <c r="AL296" s="24"/>
      <c r="AM296" s="24"/>
      <c r="AN296" s="9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</row>
    <row r="297" spans="1:50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7"/>
      <c r="AJ297" s="9"/>
      <c r="AK297" s="24"/>
      <c r="AL297" s="24"/>
      <c r="AM297" s="24"/>
      <c r="AN297" s="9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</row>
    <row r="298" spans="1:50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7"/>
      <c r="AJ298" s="9"/>
      <c r="AK298" s="24"/>
      <c r="AL298" s="24"/>
      <c r="AM298" s="24"/>
      <c r="AN298" s="9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</row>
    <row r="299" spans="1:50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7"/>
      <c r="AJ299" s="9"/>
      <c r="AK299" s="24"/>
      <c r="AL299" s="24"/>
      <c r="AM299" s="24"/>
      <c r="AN299" s="9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</row>
    <row r="300" spans="1:50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7"/>
      <c r="AJ300" s="9"/>
      <c r="AK300" s="24"/>
      <c r="AL300" s="24"/>
      <c r="AM300" s="24"/>
      <c r="AN300" s="9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</row>
    <row r="301" spans="1:50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7"/>
      <c r="AJ301" s="9"/>
      <c r="AK301" s="24"/>
      <c r="AL301" s="24"/>
      <c r="AM301" s="24"/>
      <c r="AN301" s="9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</row>
    <row r="302" spans="1:50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7"/>
      <c r="AJ302" s="9"/>
      <c r="AK302" s="24"/>
      <c r="AL302" s="24"/>
      <c r="AM302" s="24"/>
      <c r="AN302" s="9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</row>
    <row r="303" spans="1:50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7"/>
      <c r="AJ303" s="9"/>
      <c r="AK303" s="24"/>
      <c r="AL303" s="24"/>
      <c r="AM303" s="24"/>
      <c r="AN303" s="9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</row>
    <row r="304" spans="1:50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7"/>
      <c r="AJ304" s="9"/>
      <c r="AK304" s="24"/>
      <c r="AL304" s="24"/>
      <c r="AM304" s="24"/>
      <c r="AN304" s="9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</row>
    <row r="305" spans="1:50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7"/>
      <c r="AJ305" s="9"/>
      <c r="AK305" s="24"/>
      <c r="AL305" s="24"/>
      <c r="AM305" s="24"/>
      <c r="AN305" s="9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</row>
    <row r="306" spans="1:50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7"/>
      <c r="AJ306" s="9"/>
      <c r="AK306" s="24"/>
      <c r="AL306" s="24"/>
      <c r="AM306" s="24"/>
      <c r="AN306" s="9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</row>
    <row r="307" spans="1:50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7"/>
      <c r="AJ307" s="9"/>
      <c r="AK307" s="24"/>
      <c r="AL307" s="24"/>
      <c r="AM307" s="24"/>
      <c r="AN307" s="9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</row>
    <row r="308" spans="1:50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7"/>
      <c r="AJ308" s="9"/>
      <c r="AK308" s="24"/>
      <c r="AL308" s="24"/>
      <c r="AM308" s="24"/>
      <c r="AN308" s="9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</row>
    <row r="309" spans="1:50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7"/>
      <c r="AJ309" s="9"/>
      <c r="AK309" s="24"/>
      <c r="AL309" s="24"/>
      <c r="AM309" s="24"/>
      <c r="AN309" s="9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</row>
    <row r="310" spans="1:50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7"/>
      <c r="AJ310" s="9"/>
      <c r="AK310" s="24"/>
      <c r="AL310" s="24"/>
      <c r="AM310" s="24"/>
      <c r="AN310" s="9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</row>
    <row r="311" spans="1:50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7"/>
      <c r="AJ311" s="9"/>
      <c r="AK311" s="24"/>
      <c r="AL311" s="24"/>
      <c r="AM311" s="24"/>
      <c r="AN311" s="9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</row>
    <row r="312" spans="1:50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7"/>
      <c r="AJ312" s="9"/>
      <c r="AK312" s="24"/>
      <c r="AL312" s="24"/>
      <c r="AM312" s="24"/>
      <c r="AN312" s="9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</row>
    <row r="313" spans="1:50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7"/>
      <c r="AJ313" s="9"/>
      <c r="AK313" s="24"/>
      <c r="AL313" s="24"/>
      <c r="AM313" s="24"/>
      <c r="AN313" s="9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</row>
    <row r="314" spans="1:50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7"/>
      <c r="AJ314" s="9"/>
      <c r="AK314" s="24"/>
      <c r="AL314" s="24"/>
      <c r="AM314" s="24"/>
      <c r="AN314" s="9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</row>
    <row r="315" spans="1:50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7"/>
      <c r="AJ315" s="9"/>
      <c r="AK315" s="24"/>
      <c r="AL315" s="24"/>
      <c r="AM315" s="24"/>
      <c r="AN315" s="9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</row>
    <row r="316" spans="1:50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7"/>
      <c r="AJ316" s="9"/>
      <c r="AK316" s="24"/>
      <c r="AL316" s="24"/>
      <c r="AM316" s="24"/>
      <c r="AN316" s="9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</row>
    <row r="317" spans="1:50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7"/>
      <c r="AJ317" s="9"/>
      <c r="AK317" s="24"/>
      <c r="AL317" s="24"/>
      <c r="AM317" s="24"/>
      <c r="AN317" s="9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</row>
    <row r="318" spans="1:50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7"/>
      <c r="AJ318" s="9"/>
      <c r="AK318" s="24"/>
      <c r="AL318" s="24"/>
      <c r="AM318" s="24"/>
      <c r="AN318" s="9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</row>
    <row r="319" spans="1:50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7"/>
      <c r="AJ319" s="9"/>
      <c r="AK319" s="24"/>
      <c r="AL319" s="24"/>
      <c r="AM319" s="24"/>
      <c r="AN319" s="9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</row>
    <row r="320" spans="1:50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7"/>
      <c r="AJ320" s="9"/>
      <c r="AK320" s="24"/>
      <c r="AL320" s="24"/>
      <c r="AM320" s="24"/>
      <c r="AN320" s="9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</row>
    <row r="321" spans="1:50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7"/>
      <c r="AJ321" s="9"/>
      <c r="AK321" s="24"/>
      <c r="AL321" s="24"/>
      <c r="AM321" s="24"/>
      <c r="AN321" s="9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</row>
    <row r="322" spans="1:50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7"/>
      <c r="AJ322" s="9"/>
      <c r="AK322" s="24"/>
      <c r="AL322" s="24"/>
      <c r="AM322" s="24"/>
      <c r="AN322" s="9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</row>
    <row r="323" spans="1:50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7"/>
      <c r="AJ323" s="9"/>
      <c r="AK323" s="24"/>
      <c r="AL323" s="24"/>
      <c r="AM323" s="24"/>
      <c r="AN323" s="9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</row>
    <row r="324" spans="1:50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7"/>
      <c r="AJ324" s="9"/>
      <c r="AK324" s="24"/>
      <c r="AL324" s="24"/>
      <c r="AM324" s="24"/>
      <c r="AN324" s="9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</row>
    <row r="325" spans="1:50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7"/>
      <c r="AJ325" s="9"/>
      <c r="AK325" s="24"/>
      <c r="AL325" s="24"/>
      <c r="AM325" s="24"/>
      <c r="AN325" s="9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</row>
    <row r="326" spans="1:50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7"/>
      <c r="AJ326" s="9"/>
      <c r="AK326" s="24"/>
      <c r="AL326" s="24"/>
      <c r="AM326" s="24"/>
      <c r="AN326" s="9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</row>
    <row r="327" spans="1:50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7"/>
      <c r="AJ327" s="9"/>
      <c r="AK327" s="24"/>
      <c r="AL327" s="24"/>
      <c r="AM327" s="24"/>
      <c r="AN327" s="9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</row>
    <row r="328" spans="1:50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7"/>
      <c r="AJ328" s="9"/>
      <c r="AK328" s="24"/>
      <c r="AL328" s="24"/>
      <c r="AM328" s="24"/>
      <c r="AN328" s="9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</row>
    <row r="329" spans="1:50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7"/>
      <c r="AJ329" s="9"/>
      <c r="AK329" s="24"/>
      <c r="AL329" s="24"/>
      <c r="AM329" s="24"/>
      <c r="AN329" s="9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</row>
    <row r="330" spans="1:50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7"/>
      <c r="AJ330" s="9"/>
      <c r="AK330" s="24"/>
      <c r="AL330" s="24"/>
      <c r="AM330" s="24"/>
      <c r="AN330" s="9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</row>
    <row r="331" spans="1:50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7"/>
      <c r="AJ331" s="9"/>
      <c r="AK331" s="24"/>
      <c r="AL331" s="24"/>
      <c r="AM331" s="24"/>
      <c r="AN331" s="9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</row>
    <row r="332" spans="1:50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7"/>
      <c r="AJ332" s="9"/>
      <c r="AK332" s="24"/>
      <c r="AL332" s="24"/>
      <c r="AM332" s="24"/>
      <c r="AN332" s="9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</row>
    <row r="333" spans="1:50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7"/>
      <c r="AJ333" s="9"/>
      <c r="AK333" s="24"/>
      <c r="AL333" s="24"/>
      <c r="AM333" s="24"/>
      <c r="AN333" s="9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</row>
    <row r="334" spans="1:50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7"/>
      <c r="AJ334" s="9"/>
      <c r="AK334" s="24"/>
      <c r="AL334" s="24"/>
      <c r="AM334" s="24"/>
      <c r="AN334" s="9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</row>
    <row r="335" spans="1:50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7"/>
      <c r="AJ335" s="9"/>
      <c r="AK335" s="24"/>
      <c r="AL335" s="24"/>
      <c r="AM335" s="24"/>
      <c r="AN335" s="9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</row>
    <row r="336" spans="1:50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7"/>
      <c r="AJ336" s="9"/>
      <c r="AK336" s="24"/>
      <c r="AL336" s="24"/>
      <c r="AM336" s="24"/>
      <c r="AN336" s="9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</row>
    <row r="337" spans="1:50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7"/>
      <c r="AJ337" s="9"/>
      <c r="AK337" s="24"/>
      <c r="AL337" s="24"/>
      <c r="AM337" s="24"/>
      <c r="AN337" s="9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</row>
    <row r="338" spans="1:50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7"/>
      <c r="AJ338" s="9"/>
      <c r="AK338" s="24"/>
      <c r="AL338" s="24"/>
      <c r="AM338" s="24"/>
      <c r="AN338" s="9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</row>
    <row r="339" spans="1:50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7"/>
      <c r="AJ339" s="9"/>
      <c r="AK339" s="24"/>
      <c r="AL339" s="24"/>
      <c r="AM339" s="24"/>
      <c r="AN339" s="9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</row>
    <row r="340" spans="1:50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7"/>
      <c r="AJ340" s="9"/>
      <c r="AK340" s="24"/>
      <c r="AL340" s="24"/>
      <c r="AM340" s="24"/>
      <c r="AN340" s="9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</row>
    <row r="341" spans="1:50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7"/>
      <c r="AJ341" s="9"/>
      <c r="AK341" s="24"/>
      <c r="AL341" s="24"/>
      <c r="AM341" s="24"/>
      <c r="AN341" s="9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</row>
    <row r="342" spans="1:50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7"/>
      <c r="AJ342" s="9"/>
      <c r="AK342" s="24"/>
      <c r="AL342" s="24"/>
      <c r="AM342" s="24"/>
      <c r="AN342" s="9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</row>
    <row r="343" spans="1:50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7"/>
      <c r="AJ343" s="9"/>
      <c r="AK343" s="24"/>
      <c r="AL343" s="24"/>
      <c r="AM343" s="24"/>
      <c r="AN343" s="9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</row>
    <row r="344" spans="1:50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7"/>
      <c r="AJ344" s="9"/>
      <c r="AK344" s="24"/>
      <c r="AL344" s="24"/>
      <c r="AM344" s="24"/>
      <c r="AN344" s="9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</row>
    <row r="345" spans="1:50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7"/>
      <c r="AJ345" s="9"/>
      <c r="AK345" s="24"/>
      <c r="AL345" s="24"/>
      <c r="AM345" s="24"/>
      <c r="AN345" s="9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</row>
    <row r="346" spans="1:50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7"/>
      <c r="AJ346" s="9"/>
      <c r="AK346" s="24"/>
      <c r="AL346" s="24"/>
      <c r="AM346" s="24"/>
      <c r="AN346" s="9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</row>
    <row r="347" spans="1:50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7"/>
      <c r="AJ347" s="9"/>
      <c r="AK347" s="24"/>
      <c r="AL347" s="24"/>
      <c r="AM347" s="24"/>
      <c r="AN347" s="9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</row>
    <row r="348" spans="1:50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7"/>
      <c r="AJ348" s="9"/>
      <c r="AK348" s="24"/>
      <c r="AL348" s="24"/>
      <c r="AM348" s="24"/>
      <c r="AN348" s="9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</row>
    <row r="349" spans="1:50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7"/>
      <c r="AJ349" s="9"/>
      <c r="AK349" s="24"/>
      <c r="AL349" s="24"/>
      <c r="AM349" s="24"/>
      <c r="AN349" s="9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</row>
    <row r="350" spans="1:50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7"/>
      <c r="AJ350" s="9"/>
      <c r="AK350" s="24"/>
      <c r="AL350" s="24"/>
      <c r="AM350" s="24"/>
      <c r="AN350" s="9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</row>
    <row r="351" spans="1:50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7"/>
      <c r="AJ351" s="9"/>
      <c r="AK351" s="24"/>
      <c r="AL351" s="24"/>
      <c r="AM351" s="24"/>
      <c r="AN351" s="9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</row>
    <row r="352" spans="1:50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7"/>
      <c r="AJ352" s="9"/>
      <c r="AK352" s="24"/>
      <c r="AL352" s="24"/>
      <c r="AM352" s="24"/>
      <c r="AN352" s="9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</row>
    <row r="353" spans="1:50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7"/>
      <c r="AJ353" s="9"/>
      <c r="AK353" s="24"/>
      <c r="AL353" s="24"/>
      <c r="AM353" s="24"/>
      <c r="AN353" s="9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</row>
    <row r="354" spans="1:50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7"/>
      <c r="AJ354" s="9"/>
      <c r="AK354" s="24"/>
      <c r="AL354" s="24"/>
      <c r="AM354" s="24"/>
      <c r="AN354" s="9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</row>
    <row r="355" spans="1:50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7"/>
      <c r="AJ355" s="9"/>
      <c r="AK355" s="24"/>
      <c r="AL355" s="24"/>
      <c r="AM355" s="24"/>
      <c r="AN355" s="9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</row>
    <row r="356" spans="1:50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7"/>
      <c r="AJ356" s="9"/>
      <c r="AK356" s="24"/>
      <c r="AL356" s="24"/>
      <c r="AM356" s="24"/>
      <c r="AN356" s="9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</row>
    <row r="357" spans="1:50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7"/>
      <c r="AJ357" s="9"/>
      <c r="AK357" s="24"/>
      <c r="AL357" s="24"/>
      <c r="AM357" s="24"/>
      <c r="AN357" s="9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</row>
    <row r="358" spans="1:50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7"/>
      <c r="AJ358" s="9"/>
      <c r="AK358" s="24"/>
      <c r="AL358" s="24"/>
      <c r="AM358" s="24"/>
      <c r="AN358" s="9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</row>
    <row r="359" spans="1:50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7"/>
      <c r="AJ359" s="9"/>
      <c r="AK359" s="24"/>
      <c r="AL359" s="24"/>
      <c r="AM359" s="24"/>
      <c r="AN359" s="9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</row>
    <row r="360" spans="1:50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7"/>
      <c r="AJ360" s="9"/>
      <c r="AK360" s="24"/>
      <c r="AL360" s="24"/>
      <c r="AM360" s="24"/>
      <c r="AN360" s="9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</row>
    <row r="361" spans="1:50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7"/>
      <c r="AJ361" s="9"/>
      <c r="AK361" s="24"/>
      <c r="AL361" s="24"/>
      <c r="AM361" s="24"/>
      <c r="AN361" s="9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</row>
    <row r="362" spans="1:50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7"/>
      <c r="AJ362" s="9"/>
      <c r="AK362" s="24"/>
      <c r="AL362" s="24"/>
      <c r="AM362" s="24"/>
      <c r="AN362" s="9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</row>
    <row r="363" spans="1:50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7"/>
      <c r="AJ363" s="9"/>
      <c r="AK363" s="24"/>
      <c r="AL363" s="24"/>
      <c r="AM363" s="24"/>
      <c r="AN363" s="9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</row>
    <row r="364" spans="1:50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7"/>
      <c r="AJ364" s="9"/>
      <c r="AK364" s="24"/>
      <c r="AL364" s="24"/>
      <c r="AM364" s="24"/>
      <c r="AN364" s="9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</row>
    <row r="365" spans="1:50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7"/>
      <c r="AJ365" s="9"/>
      <c r="AK365" s="24"/>
      <c r="AL365" s="24"/>
      <c r="AM365" s="24"/>
      <c r="AN365" s="9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</row>
    <row r="366" spans="1:50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7"/>
      <c r="AJ366" s="9"/>
      <c r="AK366" s="24"/>
      <c r="AL366" s="24"/>
      <c r="AM366" s="24"/>
      <c r="AN366" s="9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</row>
    <row r="367" spans="1:50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7"/>
      <c r="AJ367" s="9"/>
      <c r="AK367" s="24"/>
      <c r="AL367" s="24"/>
      <c r="AM367" s="24"/>
      <c r="AN367" s="9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</row>
    <row r="368" spans="1:50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7"/>
      <c r="AJ368" s="9"/>
      <c r="AK368" s="24"/>
      <c r="AL368" s="24"/>
      <c r="AM368" s="24"/>
      <c r="AN368" s="9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</row>
    <row r="369" spans="1:50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7"/>
      <c r="AJ369" s="9"/>
      <c r="AK369" s="24"/>
      <c r="AL369" s="24"/>
      <c r="AM369" s="24"/>
      <c r="AN369" s="9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</row>
    <row r="370" spans="1:50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7"/>
      <c r="AJ370" s="9"/>
      <c r="AK370" s="24"/>
      <c r="AL370" s="24"/>
      <c r="AM370" s="24"/>
      <c r="AN370" s="9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</row>
    <row r="371" spans="1:50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7"/>
      <c r="AJ371" s="9"/>
      <c r="AK371" s="24"/>
      <c r="AL371" s="24"/>
      <c r="AM371" s="24"/>
      <c r="AN371" s="9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</row>
    <row r="372" spans="1:50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7"/>
      <c r="AJ372" s="9"/>
      <c r="AK372" s="24"/>
      <c r="AL372" s="24"/>
      <c r="AM372" s="24"/>
      <c r="AN372" s="9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</row>
    <row r="373" spans="1:50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7"/>
      <c r="AJ373" s="9"/>
      <c r="AK373" s="24"/>
      <c r="AL373" s="24"/>
      <c r="AM373" s="24"/>
      <c r="AN373" s="9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</row>
    <row r="374" spans="1:50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7"/>
      <c r="AJ374" s="9"/>
      <c r="AK374" s="24"/>
      <c r="AL374" s="24"/>
      <c r="AM374" s="24"/>
      <c r="AN374" s="9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</row>
    <row r="375" spans="1:50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7"/>
      <c r="AJ375" s="9"/>
      <c r="AK375" s="24"/>
      <c r="AL375" s="24"/>
      <c r="AM375" s="24"/>
      <c r="AN375" s="9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</row>
    <row r="376" spans="1:50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7"/>
      <c r="AJ376" s="9"/>
      <c r="AK376" s="24"/>
      <c r="AL376" s="24"/>
      <c r="AM376" s="24"/>
      <c r="AN376" s="9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</row>
    <row r="377" spans="1:50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7"/>
      <c r="AJ377" s="9"/>
      <c r="AK377" s="24"/>
      <c r="AL377" s="24"/>
      <c r="AM377" s="24"/>
      <c r="AN377" s="9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</row>
    <row r="378" spans="1:50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7"/>
      <c r="AJ378" s="9"/>
      <c r="AK378" s="24"/>
      <c r="AL378" s="24"/>
      <c r="AM378" s="24"/>
      <c r="AN378" s="9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</row>
    <row r="379" spans="1:50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7"/>
      <c r="AJ379" s="9"/>
      <c r="AK379" s="24"/>
      <c r="AL379" s="24"/>
      <c r="AM379" s="24"/>
      <c r="AN379" s="9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</row>
    <row r="380" spans="1:50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7"/>
      <c r="AJ380" s="9"/>
      <c r="AK380" s="24"/>
      <c r="AL380" s="24"/>
      <c r="AM380" s="24"/>
      <c r="AN380" s="9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</row>
    <row r="381" spans="1:50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7"/>
      <c r="AJ381" s="9"/>
      <c r="AK381" s="24"/>
      <c r="AL381" s="24"/>
      <c r="AM381" s="24"/>
      <c r="AN381" s="9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</row>
    <row r="382" spans="1:50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7"/>
      <c r="AJ382" s="9"/>
      <c r="AK382" s="24"/>
      <c r="AL382" s="24"/>
      <c r="AM382" s="24"/>
      <c r="AN382" s="9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</row>
    <row r="383" spans="1:50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7"/>
      <c r="AJ383" s="9"/>
      <c r="AK383" s="24"/>
      <c r="AL383" s="24"/>
      <c r="AM383" s="24"/>
      <c r="AN383" s="9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</row>
    <row r="384" spans="1:50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7"/>
      <c r="AJ384" s="9"/>
      <c r="AK384" s="24"/>
      <c r="AL384" s="24"/>
      <c r="AM384" s="24"/>
      <c r="AN384" s="9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</row>
    <row r="385" spans="1:50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7"/>
      <c r="AJ385" s="9"/>
      <c r="AK385" s="24"/>
      <c r="AL385" s="24"/>
      <c r="AM385" s="24"/>
      <c r="AN385" s="9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</row>
    <row r="386" spans="1:50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7"/>
      <c r="AJ386" s="9"/>
      <c r="AK386" s="24"/>
      <c r="AL386" s="24"/>
      <c r="AM386" s="24"/>
      <c r="AN386" s="9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</row>
    <row r="387" spans="1:50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7"/>
      <c r="AJ387" s="9"/>
      <c r="AK387" s="24"/>
      <c r="AL387" s="24"/>
      <c r="AM387" s="24"/>
      <c r="AN387" s="9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</row>
    <row r="388" spans="1:50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7"/>
      <c r="AJ388" s="9"/>
      <c r="AK388" s="24"/>
      <c r="AL388" s="24"/>
      <c r="AM388" s="24"/>
      <c r="AN388" s="9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</row>
    <row r="389" spans="1:50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7"/>
      <c r="AJ389" s="9"/>
      <c r="AK389" s="24"/>
      <c r="AL389" s="24"/>
      <c r="AM389" s="24"/>
      <c r="AN389" s="9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</row>
    <row r="390" spans="1:50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7"/>
      <c r="AJ390" s="9"/>
      <c r="AK390" s="24"/>
      <c r="AL390" s="24"/>
      <c r="AM390" s="24"/>
      <c r="AN390" s="9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</row>
    <row r="391" spans="1:50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7"/>
      <c r="AJ391" s="9"/>
      <c r="AK391" s="24"/>
      <c r="AL391" s="24"/>
      <c r="AM391" s="24"/>
      <c r="AN391" s="9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</row>
    <row r="392" spans="1:50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7"/>
      <c r="AJ392" s="9"/>
      <c r="AK392" s="24"/>
      <c r="AL392" s="24"/>
      <c r="AM392" s="24"/>
      <c r="AN392" s="9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</row>
    <row r="393" spans="1:50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7"/>
      <c r="AJ393" s="9"/>
      <c r="AK393" s="24"/>
      <c r="AL393" s="24"/>
      <c r="AM393" s="24"/>
      <c r="AN393" s="9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</row>
    <row r="394" spans="1:50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7"/>
      <c r="AJ394" s="9"/>
      <c r="AK394" s="24"/>
      <c r="AL394" s="24"/>
      <c r="AM394" s="24"/>
      <c r="AN394" s="9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</row>
    <row r="395" spans="1:50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7"/>
      <c r="AJ395" s="9"/>
      <c r="AK395" s="24"/>
      <c r="AL395" s="24"/>
      <c r="AM395" s="24"/>
      <c r="AN395" s="9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</row>
    <row r="396" spans="1:50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7"/>
      <c r="AJ396" s="9"/>
      <c r="AK396" s="24"/>
      <c r="AL396" s="24"/>
      <c r="AM396" s="24"/>
      <c r="AN396" s="9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</row>
    <row r="397" spans="1:50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7"/>
      <c r="AJ397" s="9"/>
      <c r="AK397" s="24"/>
      <c r="AL397" s="24"/>
      <c r="AM397" s="24"/>
      <c r="AN397" s="9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</row>
    <row r="398" spans="1:50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7"/>
      <c r="AJ398" s="9"/>
      <c r="AK398" s="24"/>
      <c r="AL398" s="24"/>
      <c r="AM398" s="24"/>
      <c r="AN398" s="9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</row>
    <row r="399" spans="1:50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7"/>
      <c r="AJ399" s="9"/>
      <c r="AK399" s="24"/>
      <c r="AL399" s="24"/>
      <c r="AM399" s="24"/>
      <c r="AN399" s="9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</row>
    <row r="400" spans="1:50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7"/>
      <c r="AJ400" s="9"/>
      <c r="AK400" s="24"/>
      <c r="AL400" s="24"/>
      <c r="AM400" s="24"/>
      <c r="AN400" s="9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</row>
    <row r="401" spans="1:50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7"/>
      <c r="AJ401" s="9"/>
      <c r="AK401" s="24"/>
      <c r="AL401" s="24"/>
      <c r="AM401" s="24"/>
      <c r="AN401" s="9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</row>
    <row r="402" spans="1:50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7"/>
      <c r="AJ402" s="9"/>
      <c r="AK402" s="24"/>
      <c r="AL402" s="24"/>
      <c r="AM402" s="24"/>
      <c r="AN402" s="9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</row>
    <row r="403" spans="1:50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7"/>
      <c r="AJ403" s="9"/>
      <c r="AK403" s="24"/>
      <c r="AL403" s="24"/>
      <c r="AM403" s="24"/>
      <c r="AN403" s="9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</row>
    <row r="404" spans="1:50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7"/>
      <c r="AJ404" s="9"/>
      <c r="AK404" s="24"/>
      <c r="AL404" s="24"/>
      <c r="AM404" s="24"/>
      <c r="AN404" s="9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</row>
    <row r="405" spans="1:50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7"/>
      <c r="AJ405" s="9"/>
      <c r="AK405" s="24"/>
      <c r="AL405" s="24"/>
      <c r="AM405" s="24"/>
      <c r="AN405" s="9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</row>
    <row r="406" spans="1:50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7"/>
      <c r="AJ406" s="9"/>
      <c r="AK406" s="24"/>
      <c r="AL406" s="24"/>
      <c r="AM406" s="24"/>
      <c r="AN406" s="9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</row>
    <row r="407" spans="1:50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7"/>
      <c r="AJ407" s="9"/>
      <c r="AK407" s="24"/>
      <c r="AL407" s="24"/>
      <c r="AM407" s="24"/>
      <c r="AN407" s="9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</row>
    <row r="408" spans="1:50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7"/>
      <c r="AJ408" s="9"/>
      <c r="AK408" s="24"/>
      <c r="AL408" s="24"/>
      <c r="AM408" s="24"/>
      <c r="AN408" s="9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</row>
    <row r="409" spans="1:50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7"/>
      <c r="AJ409" s="9"/>
      <c r="AK409" s="24"/>
      <c r="AL409" s="24"/>
      <c r="AM409" s="24"/>
      <c r="AN409" s="9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</row>
    <row r="410" spans="1:50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7"/>
      <c r="AJ410" s="9"/>
      <c r="AK410" s="24"/>
      <c r="AL410" s="24"/>
      <c r="AM410" s="24"/>
      <c r="AN410" s="9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</row>
    <row r="411" spans="1:50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7"/>
      <c r="AJ411" s="9"/>
      <c r="AK411" s="24"/>
      <c r="AL411" s="24"/>
      <c r="AM411" s="24"/>
      <c r="AN411" s="9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</row>
    <row r="412" spans="1:50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7"/>
      <c r="AJ412" s="9"/>
      <c r="AK412" s="24"/>
      <c r="AL412" s="24"/>
      <c r="AM412" s="24"/>
      <c r="AN412" s="9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</row>
    <row r="413" spans="1:50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7"/>
      <c r="AJ413" s="9"/>
      <c r="AK413" s="24"/>
      <c r="AL413" s="24"/>
      <c r="AM413" s="24"/>
      <c r="AN413" s="9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</row>
    <row r="414" spans="1:50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7"/>
      <c r="AJ414" s="9"/>
      <c r="AK414" s="24"/>
      <c r="AL414" s="24"/>
      <c r="AM414" s="24"/>
      <c r="AN414" s="9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</row>
    <row r="415" spans="1:50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7"/>
      <c r="AJ415" s="9"/>
      <c r="AK415" s="24"/>
      <c r="AL415" s="24"/>
      <c r="AM415" s="24"/>
      <c r="AN415" s="9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</row>
    <row r="416" spans="1:50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7"/>
      <c r="AJ416" s="9"/>
      <c r="AK416" s="24"/>
      <c r="AL416" s="24"/>
      <c r="AM416" s="24"/>
      <c r="AN416" s="9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</row>
    <row r="417" spans="1:50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7"/>
      <c r="AJ417" s="9"/>
      <c r="AK417" s="24"/>
      <c r="AL417" s="24"/>
      <c r="AM417" s="24"/>
      <c r="AN417" s="9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</row>
    <row r="418" spans="1:50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7"/>
      <c r="AJ418" s="9"/>
      <c r="AK418" s="24"/>
      <c r="AL418" s="24"/>
      <c r="AM418" s="24"/>
      <c r="AN418" s="9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</row>
    <row r="419" spans="1:50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7"/>
      <c r="AJ419" s="9"/>
      <c r="AK419" s="24"/>
      <c r="AL419" s="24"/>
      <c r="AM419" s="24"/>
      <c r="AN419" s="9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</row>
    <row r="420" spans="1:50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7"/>
      <c r="AJ420" s="9"/>
      <c r="AK420" s="24"/>
      <c r="AL420" s="24"/>
      <c r="AM420" s="24"/>
      <c r="AN420" s="9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</row>
    <row r="421" spans="1:50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7"/>
      <c r="AJ421" s="9"/>
      <c r="AK421" s="24"/>
      <c r="AL421" s="24"/>
      <c r="AM421" s="24"/>
      <c r="AN421" s="9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</row>
    <row r="422" spans="1:50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7"/>
      <c r="AJ422" s="9"/>
      <c r="AK422" s="24"/>
      <c r="AL422" s="24"/>
      <c r="AM422" s="24"/>
      <c r="AN422" s="9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</row>
    <row r="423" spans="1:50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7"/>
      <c r="AJ423" s="9"/>
      <c r="AK423" s="24"/>
      <c r="AL423" s="24"/>
      <c r="AM423" s="24"/>
      <c r="AN423" s="9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</row>
    <row r="424" spans="1:50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7"/>
      <c r="AJ424" s="9"/>
      <c r="AK424" s="24"/>
      <c r="AL424" s="24"/>
      <c r="AM424" s="24"/>
      <c r="AN424" s="9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</row>
    <row r="425" spans="1:50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7"/>
      <c r="AJ425" s="9"/>
      <c r="AK425" s="24"/>
      <c r="AL425" s="24"/>
      <c r="AM425" s="24"/>
      <c r="AN425" s="9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</row>
    <row r="426" spans="1:50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7"/>
      <c r="AJ426" s="9"/>
      <c r="AK426" s="24"/>
      <c r="AL426" s="24"/>
      <c r="AM426" s="24"/>
      <c r="AN426" s="9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</row>
    <row r="427" spans="1:50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7"/>
      <c r="AJ427" s="9"/>
      <c r="AK427" s="24"/>
      <c r="AL427" s="24"/>
      <c r="AM427" s="24"/>
      <c r="AN427" s="9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</row>
    <row r="428" spans="1:50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7"/>
      <c r="AJ428" s="9"/>
      <c r="AK428" s="24"/>
      <c r="AL428" s="24"/>
      <c r="AM428" s="24"/>
      <c r="AN428" s="9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</row>
    <row r="429" spans="1:50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7"/>
      <c r="AJ429" s="9"/>
      <c r="AK429" s="24"/>
      <c r="AL429" s="24"/>
      <c r="AM429" s="24"/>
      <c r="AN429" s="9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</row>
    <row r="430" spans="1:50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7"/>
      <c r="AJ430" s="9"/>
      <c r="AK430" s="24"/>
      <c r="AL430" s="24"/>
      <c r="AM430" s="24"/>
      <c r="AN430" s="9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</row>
    <row r="431" spans="1:50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7"/>
      <c r="AJ431" s="9"/>
      <c r="AK431" s="24"/>
      <c r="AL431" s="24"/>
      <c r="AM431" s="24"/>
      <c r="AN431" s="9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</row>
    <row r="432" spans="1:50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7"/>
      <c r="AJ432" s="9"/>
      <c r="AK432" s="24"/>
      <c r="AL432" s="24"/>
      <c r="AM432" s="24"/>
      <c r="AN432" s="9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</row>
    <row r="433" spans="1:50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7"/>
      <c r="AJ433" s="9"/>
      <c r="AK433" s="24"/>
      <c r="AL433" s="24"/>
      <c r="AM433" s="24"/>
      <c r="AN433" s="9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</row>
    <row r="434" spans="1:50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7"/>
      <c r="AJ434" s="9"/>
      <c r="AK434" s="24"/>
      <c r="AL434" s="24"/>
      <c r="AM434" s="24"/>
      <c r="AN434" s="9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</row>
    <row r="435" spans="1:50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7"/>
      <c r="AJ435" s="9"/>
      <c r="AK435" s="24"/>
      <c r="AL435" s="24"/>
      <c r="AM435" s="24"/>
      <c r="AN435" s="9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</row>
    <row r="436" spans="1:50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7"/>
      <c r="AJ436" s="9"/>
      <c r="AK436" s="24"/>
      <c r="AL436" s="24"/>
      <c r="AM436" s="24"/>
      <c r="AN436" s="9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</row>
    <row r="437" spans="1:50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7"/>
      <c r="AJ437" s="9"/>
      <c r="AK437" s="24"/>
      <c r="AL437" s="24"/>
      <c r="AM437" s="24"/>
      <c r="AN437" s="9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</row>
    <row r="438" spans="1:50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7"/>
      <c r="AJ438" s="9"/>
      <c r="AK438" s="24"/>
      <c r="AL438" s="24"/>
      <c r="AM438" s="24"/>
      <c r="AN438" s="9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</row>
    <row r="439" spans="1:50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7"/>
      <c r="AJ439" s="9"/>
      <c r="AK439" s="24"/>
      <c r="AL439" s="24"/>
      <c r="AM439" s="24"/>
      <c r="AN439" s="9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</row>
    <row r="440" spans="1:50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7"/>
      <c r="AJ440" s="9"/>
      <c r="AK440" s="24"/>
      <c r="AL440" s="24"/>
      <c r="AM440" s="24"/>
      <c r="AN440" s="9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</row>
    <row r="441" spans="1:50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7"/>
      <c r="AJ441" s="9"/>
      <c r="AK441" s="24"/>
      <c r="AL441" s="24"/>
      <c r="AM441" s="24"/>
      <c r="AN441" s="9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</row>
    <row r="442" spans="1:50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7"/>
      <c r="AJ442" s="9"/>
      <c r="AK442" s="24"/>
      <c r="AL442" s="24"/>
      <c r="AM442" s="24"/>
      <c r="AN442" s="9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</row>
    <row r="443" spans="1:50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7"/>
      <c r="AJ443" s="9"/>
      <c r="AK443" s="24"/>
      <c r="AL443" s="24"/>
      <c r="AM443" s="24"/>
      <c r="AN443" s="9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</row>
    <row r="444" spans="1:50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7"/>
      <c r="AJ444" s="9"/>
      <c r="AK444" s="24"/>
      <c r="AL444" s="24"/>
      <c r="AM444" s="24"/>
      <c r="AN444" s="9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</row>
    <row r="445" spans="1:50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7"/>
      <c r="AJ445" s="9"/>
      <c r="AK445" s="24"/>
      <c r="AL445" s="24"/>
      <c r="AM445" s="24"/>
      <c r="AN445" s="9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</row>
    <row r="446" spans="1:50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7"/>
      <c r="AJ446" s="9"/>
      <c r="AK446" s="24"/>
      <c r="AL446" s="24"/>
      <c r="AM446" s="24"/>
      <c r="AN446" s="9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</row>
    <row r="447" spans="1:50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7"/>
      <c r="AJ447" s="9"/>
      <c r="AK447" s="24"/>
      <c r="AL447" s="24"/>
      <c r="AM447" s="24"/>
      <c r="AN447" s="9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</row>
    <row r="448" spans="1:50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7"/>
      <c r="AJ448" s="9"/>
      <c r="AK448" s="24"/>
      <c r="AL448" s="24"/>
      <c r="AM448" s="24"/>
      <c r="AN448" s="9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</row>
    <row r="449" spans="1:50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7"/>
      <c r="AJ449" s="9"/>
      <c r="AK449" s="24"/>
      <c r="AL449" s="24"/>
      <c r="AM449" s="24"/>
      <c r="AN449" s="9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</row>
    <row r="450" spans="1:50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7"/>
      <c r="AJ450" s="9"/>
      <c r="AK450" s="24"/>
      <c r="AL450" s="24"/>
      <c r="AM450" s="24"/>
      <c r="AN450" s="9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</row>
    <row r="451" spans="1:50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7"/>
      <c r="AJ451" s="9"/>
      <c r="AK451" s="24"/>
      <c r="AL451" s="24"/>
      <c r="AM451" s="24"/>
      <c r="AN451" s="9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</row>
    <row r="452" spans="1:50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7"/>
      <c r="AJ452" s="9"/>
      <c r="AK452" s="24"/>
      <c r="AL452" s="24"/>
      <c r="AM452" s="24"/>
      <c r="AN452" s="9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</row>
    <row r="453" spans="1:50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7"/>
      <c r="AJ453" s="9"/>
      <c r="AK453" s="24"/>
      <c r="AL453" s="24"/>
      <c r="AM453" s="24"/>
      <c r="AN453" s="9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</row>
    <row r="454" spans="1:50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7"/>
      <c r="AJ454" s="9"/>
      <c r="AK454" s="24"/>
      <c r="AL454" s="24"/>
      <c r="AM454" s="24"/>
      <c r="AN454" s="9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</row>
    <row r="455" spans="1:50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7"/>
      <c r="AJ455" s="9"/>
      <c r="AK455" s="24"/>
      <c r="AL455" s="24"/>
      <c r="AM455" s="24"/>
      <c r="AN455" s="9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</row>
    <row r="456" spans="1:50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7"/>
      <c r="AJ456" s="9"/>
      <c r="AK456" s="24"/>
      <c r="AL456" s="24"/>
      <c r="AM456" s="24"/>
      <c r="AN456" s="9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</row>
    <row r="457" spans="1:50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7"/>
      <c r="AJ457" s="9"/>
      <c r="AK457" s="24"/>
      <c r="AL457" s="24"/>
      <c r="AM457" s="24"/>
      <c r="AN457" s="9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</row>
    <row r="458" spans="1:50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7"/>
      <c r="AJ458" s="9"/>
      <c r="AK458" s="24"/>
      <c r="AL458" s="24"/>
      <c r="AM458" s="24"/>
      <c r="AN458" s="9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</row>
    <row r="459" spans="1:50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7"/>
      <c r="AJ459" s="9"/>
      <c r="AK459" s="24"/>
      <c r="AL459" s="24"/>
      <c r="AM459" s="24"/>
      <c r="AN459" s="9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</row>
    <row r="460" spans="1:50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7"/>
      <c r="AJ460" s="9"/>
      <c r="AK460" s="24"/>
      <c r="AL460" s="24"/>
      <c r="AM460" s="24"/>
      <c r="AN460" s="9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</row>
    <row r="461" spans="1:50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7"/>
      <c r="AJ461" s="9"/>
      <c r="AK461" s="24"/>
      <c r="AL461" s="24"/>
      <c r="AM461" s="24"/>
      <c r="AN461" s="9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</row>
    <row r="462" spans="1:50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7"/>
      <c r="AJ462" s="9"/>
      <c r="AK462" s="24"/>
      <c r="AL462" s="24"/>
      <c r="AM462" s="24"/>
      <c r="AN462" s="9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</row>
    <row r="463" spans="1:50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7"/>
      <c r="AJ463" s="9"/>
      <c r="AK463" s="24"/>
      <c r="AL463" s="24"/>
      <c r="AM463" s="24"/>
      <c r="AN463" s="9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</row>
    <row r="464" spans="1:50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7"/>
      <c r="AJ464" s="9"/>
      <c r="AK464" s="24"/>
      <c r="AL464" s="24"/>
      <c r="AM464" s="24"/>
      <c r="AN464" s="9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</row>
    <row r="465" spans="1:50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7"/>
      <c r="AJ465" s="9"/>
      <c r="AK465" s="24"/>
      <c r="AL465" s="24"/>
      <c r="AM465" s="24"/>
      <c r="AN465" s="9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</row>
    <row r="466" spans="1:50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7"/>
      <c r="AJ466" s="9"/>
      <c r="AK466" s="24"/>
      <c r="AL466" s="24"/>
      <c r="AM466" s="24"/>
      <c r="AN466" s="9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</row>
    <row r="467" spans="1:50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7"/>
      <c r="AJ467" s="9"/>
      <c r="AK467" s="24"/>
      <c r="AL467" s="24"/>
      <c r="AM467" s="24"/>
      <c r="AN467" s="9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</row>
    <row r="468" spans="1:50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7"/>
      <c r="AJ468" s="9"/>
      <c r="AK468" s="24"/>
      <c r="AL468" s="24"/>
      <c r="AM468" s="24"/>
      <c r="AN468" s="9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</row>
    <row r="469" spans="1:50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7"/>
      <c r="AJ469" s="9"/>
      <c r="AK469" s="24"/>
      <c r="AL469" s="24"/>
      <c r="AM469" s="24"/>
      <c r="AN469" s="9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</row>
    <row r="470" spans="1:50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7"/>
      <c r="AJ470" s="9"/>
      <c r="AK470" s="24"/>
      <c r="AL470" s="24"/>
      <c r="AM470" s="24"/>
      <c r="AN470" s="9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</row>
    <row r="471" spans="1:50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7"/>
      <c r="AJ471" s="9"/>
      <c r="AK471" s="24"/>
      <c r="AL471" s="24"/>
      <c r="AM471" s="24"/>
      <c r="AN471" s="9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</row>
    <row r="472" spans="1:50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7"/>
      <c r="AJ472" s="9"/>
      <c r="AK472" s="24"/>
      <c r="AL472" s="24"/>
      <c r="AM472" s="24"/>
      <c r="AN472" s="9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</row>
    <row r="473" spans="1:50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7"/>
      <c r="AJ473" s="9"/>
      <c r="AK473" s="24"/>
      <c r="AL473" s="24"/>
      <c r="AM473" s="24"/>
      <c r="AN473" s="9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</row>
    <row r="474" spans="1:50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7"/>
      <c r="AJ474" s="9"/>
      <c r="AK474" s="24"/>
      <c r="AL474" s="24"/>
      <c r="AM474" s="24"/>
      <c r="AN474" s="9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</row>
    <row r="475" spans="1:50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7"/>
      <c r="AJ475" s="9"/>
      <c r="AK475" s="24"/>
      <c r="AL475" s="24"/>
      <c r="AM475" s="24"/>
      <c r="AN475" s="9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</row>
    <row r="476" spans="1:50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7"/>
      <c r="AJ476" s="9"/>
      <c r="AK476" s="24"/>
      <c r="AL476" s="24"/>
      <c r="AM476" s="24"/>
      <c r="AN476" s="9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</row>
    <row r="477" spans="1:50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7"/>
      <c r="AJ477" s="9"/>
      <c r="AK477" s="24"/>
      <c r="AL477" s="24"/>
      <c r="AM477" s="24"/>
      <c r="AN477" s="9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</row>
    <row r="478" spans="1:50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7"/>
      <c r="AJ478" s="9"/>
      <c r="AK478" s="24"/>
      <c r="AL478" s="24"/>
      <c r="AM478" s="24"/>
      <c r="AN478" s="9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</row>
    <row r="479" spans="1:50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7"/>
      <c r="AJ479" s="9"/>
      <c r="AK479" s="24"/>
      <c r="AL479" s="24"/>
      <c r="AM479" s="24"/>
      <c r="AN479" s="9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</row>
    <row r="480" spans="1:50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7"/>
      <c r="AJ480" s="9"/>
      <c r="AK480" s="24"/>
      <c r="AL480" s="24"/>
      <c r="AM480" s="24"/>
      <c r="AN480" s="9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</row>
    <row r="481" spans="1:50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7"/>
      <c r="AJ481" s="9"/>
      <c r="AK481" s="24"/>
      <c r="AL481" s="24"/>
      <c r="AM481" s="24"/>
      <c r="AN481" s="9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</row>
    <row r="482" spans="1:50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7"/>
      <c r="AJ482" s="9"/>
      <c r="AK482" s="24"/>
      <c r="AL482" s="24"/>
      <c r="AM482" s="24"/>
      <c r="AN482" s="9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</row>
    <row r="483" spans="1:50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7"/>
      <c r="AJ483" s="9"/>
      <c r="AK483" s="24"/>
      <c r="AL483" s="24"/>
      <c r="AM483" s="24"/>
      <c r="AN483" s="9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</row>
    <row r="484" spans="1:50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7"/>
      <c r="AJ484" s="9"/>
      <c r="AK484" s="24"/>
      <c r="AL484" s="24"/>
      <c r="AM484" s="24"/>
      <c r="AN484" s="9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</row>
    <row r="485" spans="1:50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7"/>
      <c r="AJ485" s="9"/>
      <c r="AK485" s="24"/>
      <c r="AL485" s="24"/>
      <c r="AM485" s="24"/>
      <c r="AN485" s="9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</row>
    <row r="486" spans="1:50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7"/>
      <c r="AJ486" s="9"/>
      <c r="AK486" s="24"/>
      <c r="AL486" s="24"/>
      <c r="AM486" s="24"/>
      <c r="AN486" s="9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</row>
    <row r="487" spans="1:50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7"/>
      <c r="AJ487" s="9"/>
      <c r="AK487" s="24"/>
      <c r="AL487" s="24"/>
      <c r="AM487" s="24"/>
      <c r="AN487" s="9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</row>
    <row r="488" spans="1:50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7"/>
      <c r="AJ488" s="9"/>
      <c r="AK488" s="24"/>
      <c r="AL488" s="24"/>
      <c r="AM488" s="24"/>
      <c r="AN488" s="9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</row>
    <row r="489" spans="1:50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7"/>
      <c r="AJ489" s="9"/>
      <c r="AK489" s="24"/>
      <c r="AL489" s="24"/>
      <c r="AM489" s="24"/>
      <c r="AN489" s="9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</row>
    <row r="490" spans="1:50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7"/>
      <c r="AJ490" s="9"/>
      <c r="AK490" s="24"/>
      <c r="AL490" s="24"/>
      <c r="AM490" s="24"/>
      <c r="AN490" s="9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</row>
    <row r="491" spans="1:50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7"/>
      <c r="AJ491" s="9"/>
      <c r="AK491" s="24"/>
      <c r="AL491" s="24"/>
      <c r="AM491" s="24"/>
      <c r="AN491" s="9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</row>
    <row r="492" spans="1:50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7"/>
      <c r="AJ492" s="9"/>
      <c r="AK492" s="24"/>
      <c r="AL492" s="24"/>
      <c r="AM492" s="24"/>
      <c r="AN492" s="9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</row>
    <row r="493" spans="1:50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7"/>
      <c r="AJ493" s="9"/>
      <c r="AK493" s="24"/>
      <c r="AL493" s="24"/>
      <c r="AM493" s="24"/>
      <c r="AN493" s="9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</row>
    <row r="494" spans="1:50" x14ac:dyDescent="0.25">
      <c r="A494" s="24"/>
      <c r="B494" s="24"/>
      <c r="C494" s="24"/>
      <c r="D494" s="24"/>
      <c r="E494" s="24"/>
      <c r="F494" s="24"/>
      <c r="G494" s="7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7"/>
      <c r="AJ494" s="9"/>
      <c r="AK494" s="24"/>
      <c r="AL494" s="24"/>
      <c r="AM494" s="24"/>
      <c r="AN494" s="9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</row>
    <row r="495" spans="1:50" x14ac:dyDescent="0.25">
      <c r="A495" s="24"/>
      <c r="B495" s="24"/>
      <c r="C495" s="24"/>
      <c r="D495" s="24"/>
      <c r="E495" s="24"/>
      <c r="F495" s="24"/>
      <c r="G495" s="7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7"/>
      <c r="AJ495" s="9"/>
      <c r="AK495" s="24"/>
      <c r="AL495" s="24"/>
      <c r="AM495" s="24"/>
      <c r="AN495" s="9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</row>
    <row r="496" spans="1:50" x14ac:dyDescent="0.25">
      <c r="A496" s="24"/>
      <c r="B496" s="24"/>
      <c r="C496" s="24"/>
      <c r="D496" s="24"/>
      <c r="E496" s="24"/>
      <c r="F496" s="24"/>
      <c r="G496" s="7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7"/>
      <c r="AJ496" s="9"/>
      <c r="AK496" s="24"/>
      <c r="AL496" s="24"/>
      <c r="AM496" s="24"/>
      <c r="AN496" s="9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</row>
    <row r="497" spans="1:50" x14ac:dyDescent="0.25">
      <c r="A497" s="24"/>
      <c r="B497" s="24"/>
      <c r="C497" s="24"/>
      <c r="D497" s="24"/>
      <c r="E497" s="24"/>
      <c r="F497" s="24"/>
      <c r="G497" s="7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7"/>
      <c r="AJ497" s="9"/>
      <c r="AK497" s="24"/>
      <c r="AL497" s="24"/>
      <c r="AM497" s="24"/>
      <c r="AN497" s="9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2025-09-18T07:20:09Z</dcterms:created>
  <dcterms:modified xsi:type="dcterms:W3CDTF">2025-09-18T07:36:29Z</dcterms:modified>
</cp:coreProperties>
</file>