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КИ Ташкент\"/>
    </mc:Choice>
  </mc:AlternateContent>
  <xr:revisionPtr revIDLastSave="0" documentId="13_ncr:1_{2ACF9EDD-38A4-44C5-A552-C832C9A4CC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1" l="1"/>
  <c r="T20" i="1"/>
  <c r="T36" i="1"/>
  <c r="Q7" i="1" l="1"/>
  <c r="U7" i="1" s="1"/>
  <c r="Q8" i="1"/>
  <c r="V8" i="1" s="1"/>
  <c r="Q9" i="1"/>
  <c r="U9" i="1" s="1"/>
  <c r="Q10" i="1"/>
  <c r="U10" i="1" s="1"/>
  <c r="Q11" i="1"/>
  <c r="U11" i="1" s="1"/>
  <c r="Q12" i="1"/>
  <c r="V12" i="1" s="1"/>
  <c r="Q13" i="1"/>
  <c r="U13" i="1" s="1"/>
  <c r="Q14" i="1"/>
  <c r="U14" i="1" s="1"/>
  <c r="Q15" i="1"/>
  <c r="U15" i="1" s="1"/>
  <c r="Q16" i="1"/>
  <c r="V16" i="1" s="1"/>
  <c r="Q17" i="1"/>
  <c r="Q18" i="1"/>
  <c r="U18" i="1" s="1"/>
  <c r="Q19" i="1"/>
  <c r="U19" i="1" s="1"/>
  <c r="Q20" i="1"/>
  <c r="V20" i="1" s="1"/>
  <c r="Q21" i="1"/>
  <c r="U21" i="1" s="1"/>
  <c r="Q22" i="1"/>
  <c r="U22" i="1" s="1"/>
  <c r="Q23" i="1"/>
  <c r="U23" i="1" s="1"/>
  <c r="Q24" i="1"/>
  <c r="V24" i="1" s="1"/>
  <c r="Q25" i="1"/>
  <c r="U25" i="1" s="1"/>
  <c r="Q26" i="1"/>
  <c r="U26" i="1" s="1"/>
  <c r="Q27" i="1"/>
  <c r="U27" i="1" s="1"/>
  <c r="Q28" i="1"/>
  <c r="V28" i="1" s="1"/>
  <c r="Q29" i="1"/>
  <c r="U29" i="1" s="1"/>
  <c r="Q30" i="1"/>
  <c r="V30" i="1" s="1"/>
  <c r="Q31" i="1"/>
  <c r="U31" i="1" s="1"/>
  <c r="Q32" i="1"/>
  <c r="V32" i="1" s="1"/>
  <c r="Q33" i="1"/>
  <c r="U33" i="1" s="1"/>
  <c r="Q34" i="1"/>
  <c r="V34" i="1" s="1"/>
  <c r="Q35" i="1"/>
  <c r="U35" i="1" s="1"/>
  <c r="Q36" i="1"/>
  <c r="U36" i="1" s="1"/>
  <c r="Q6" i="1"/>
  <c r="V6" i="1" s="1"/>
  <c r="U32" i="1" l="1"/>
  <c r="U17" i="1"/>
  <c r="V31" i="1"/>
  <c r="V35" i="1"/>
  <c r="V27" i="1"/>
  <c r="V26" i="1"/>
  <c r="V23" i="1"/>
  <c r="V22" i="1"/>
  <c r="V19" i="1"/>
  <c r="V18" i="1"/>
  <c r="V15" i="1"/>
  <c r="V14" i="1"/>
  <c r="V11" i="1"/>
  <c r="V10" i="1"/>
  <c r="V7" i="1"/>
  <c r="U6" i="1"/>
  <c r="U34" i="1"/>
  <c r="U30" i="1"/>
  <c r="U28" i="1"/>
  <c r="U24" i="1"/>
  <c r="U20" i="1"/>
  <c r="U16" i="1"/>
  <c r="U12" i="1"/>
  <c r="U8" i="1"/>
  <c r="V36" i="1"/>
  <c r="V33" i="1"/>
  <c r="V29" i="1"/>
  <c r="V25" i="1"/>
  <c r="V21" i="1"/>
  <c r="V17" i="1"/>
  <c r="V13" i="1"/>
  <c r="V9" i="1"/>
  <c r="AH36" i="1"/>
  <c r="L36" i="1"/>
  <c r="AH35" i="1"/>
  <c r="L35" i="1"/>
  <c r="AH34" i="1"/>
  <c r="L34" i="1"/>
  <c r="AH33" i="1"/>
  <c r="L33" i="1"/>
  <c r="L32" i="1"/>
  <c r="AH31" i="1"/>
  <c r="L31" i="1"/>
  <c r="AH30" i="1"/>
  <c r="L30" i="1"/>
  <c r="AH29" i="1"/>
  <c r="L29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12" i="1"/>
  <c r="AH20" i="1"/>
  <c r="AH28" i="1"/>
  <c r="R5" i="1"/>
  <c r="AH8" i="1"/>
  <c r="AH32" i="1"/>
  <c r="AH5" i="1" l="1"/>
</calcChain>
</file>

<file path=xl/sharedStrings.xml><?xml version="1.0" encoding="utf-8"?>
<sst xmlns="http://schemas.openxmlformats.org/spreadsheetml/2006/main" count="150" uniqueCount="80">
  <si>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</si>
  <si>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</si>
  <si>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</si>
  <si>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</si>
  <si>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</si>
  <si>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</si>
  <si>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</si>
  <si>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</si>
  <si>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</si>
  <si>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</si>
  <si>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</si>
  <si>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</si>
  <si>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</si>
  <si>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</si>
  <si>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</si>
  <si>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</si>
  <si>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</si>
  <si>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</si>
  <si>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</si>
  <si>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</si>
  <si>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</si>
  <si>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</si>
  <si>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</si>
  <si>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</si>
  <si>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</si>
  <si>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</si>
  <si>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</si>
  <si>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</si>
  <si>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</si>
  <si>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</si>
  <si>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</si>
  <si>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</si>
  <si>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</si>
  <si>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</si>
  <si>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</si>
  <si>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</si>
  <si>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</si>
  <si>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</si>
  <si>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</si>
  <si>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</si>
  <si>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</si>
  <si>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</si>
  <si>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</si>
  <si>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</si>
  <si>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6071 ЭКСТРА Папа может вар п/о_UZ</t>
  </si>
  <si>
    <t>сертификация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</si>
  <si>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</si>
  <si>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</si>
  <si>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</si>
  <si>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продажи!!!</t>
  </si>
  <si>
    <t>6076 МЯСНАЯ Папа может вар п/о 0.4кг_UZ</t>
  </si>
  <si>
    <t>6078 ФИЛЕЙНАЯ Папа может вар п/о_UZ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</si>
  <si>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</si>
  <si>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</si>
  <si>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</si>
  <si>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</si>
  <si>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</si>
  <si>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Вывод из ассортимента с 26.09.25 (завод)</t>
  </si>
  <si>
    <t>6346 ФИЛЕЙНАЯ Папа может вар п/о 0.5кг_СНГ  ОСТАНКИНО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</si>
  <si>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</si>
  <si>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</si>
  <si>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</si>
  <si>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</si>
  <si>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</si>
  <si>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</si>
  <si>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7067 СОЧНЫЕ ПМ сос п/о мгс 0.41кг_СНГ_50с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</si>
  <si>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</si>
  <si>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</si>
  <si>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</si>
  <si>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</si>
  <si>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</si>
  <si>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</si>
  <si>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t>6220 ГОВЯЖЬЯ Папа может вар п/о  ОСТАНКИНО</t>
  </si>
  <si>
    <t>6268 ГОВЯЖЬЯ Папа может вар п/о 0.4кг 8шт.  ОСТАНКИНО</t>
  </si>
  <si>
    <t>БОЯРСКАЯ ПМ п/к в/у 0.28кг_СНГ</t>
  </si>
  <si>
    <t>23,09,25 завод не отгрузил</t>
  </si>
  <si>
    <t>необходимо увеличить продажи</t>
  </si>
  <si>
    <r>
      <t xml:space="preserve">необходимо увеличить продажи / </t>
    </r>
    <r>
      <rPr>
        <b/>
        <sz val="10"/>
        <rFont val="Arial"/>
        <family val="2"/>
        <charset val="204"/>
      </rPr>
      <t>Вывод из ассортимента с 06.10.25 (завод)</t>
    </r>
  </si>
  <si>
    <t>заказ</t>
  </si>
  <si>
    <t>14,10,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</si>
</sst>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10,25%20&#1090;&#1096;&#1088;&#1089;&#1095;%20&#1086;&#1089;&#1090;%20&#1082;&#1080;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</row>
        <row r="4">
          <cell r="F4">
            <v>45937</v>
          </cell>
          <cell r="G4">
            <v>45936</v>
          </cell>
          <cell r="P4" t="str">
            <v>30,09,</v>
          </cell>
          <cell r="Q4" t="str">
            <v>07,10,</v>
          </cell>
          <cell r="R4" t="str">
            <v>06,10,</v>
          </cell>
        </row>
        <row r="5">
          <cell r="E5">
            <v>6435.7159999999994</v>
          </cell>
          <cell r="F5">
            <v>4316.7219999999998</v>
          </cell>
          <cell r="G5">
            <v>6336.7709999999997</v>
          </cell>
          <cell r="L5">
            <v>0</v>
          </cell>
          <cell r="M5">
            <v>6435.7159999999994</v>
          </cell>
          <cell r="N5">
            <v>0</v>
          </cell>
          <cell r="O5">
            <v>0</v>
          </cell>
          <cell r="P5">
            <v>7660</v>
          </cell>
          <cell r="Q5">
            <v>7690</v>
          </cell>
          <cell r="R5">
            <v>1287.1432</v>
          </cell>
          <cell r="S5">
            <v>3501.8555999999994</v>
          </cell>
          <cell r="T5">
            <v>10960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227.72399999999999</v>
          </cell>
          <cell r="D6">
            <v>146.84399999999999</v>
          </cell>
          <cell r="E6">
            <v>154.703</v>
          </cell>
          <cell r="F6">
            <v>149.24</v>
          </cell>
          <cell r="G6">
            <v>217.024</v>
          </cell>
          <cell r="H6">
            <v>1</v>
          </cell>
          <cell r="I6">
            <v>45</v>
          </cell>
          <cell r="J6" t="str">
            <v>матрица</v>
          </cell>
          <cell r="M6">
            <v>154.703</v>
          </cell>
          <cell r="P6">
            <v>150</v>
          </cell>
          <cell r="Q6">
            <v>100</v>
          </cell>
          <cell r="R6">
            <v>30.9406</v>
          </cell>
          <cell r="S6">
            <v>157.69079999999997</v>
          </cell>
          <cell r="T6">
            <v>160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813</v>
          </cell>
          <cell r="D7">
            <v>521</v>
          </cell>
          <cell r="E7">
            <v>567.18899999999996</v>
          </cell>
          <cell r="F7">
            <v>466.81099999999998</v>
          </cell>
          <cell r="G7">
            <v>763.81100000000004</v>
          </cell>
          <cell r="H7">
            <v>0.35</v>
          </cell>
          <cell r="I7">
            <v>45</v>
          </cell>
          <cell r="J7" t="str">
            <v>матрица</v>
          </cell>
          <cell r="M7">
            <v>567.18899999999996</v>
          </cell>
          <cell r="P7">
            <v>400</v>
          </cell>
          <cell r="Q7">
            <v>500</v>
          </cell>
          <cell r="R7">
            <v>113.4378</v>
          </cell>
          <cell r="S7">
            <v>675.06940000000009</v>
          </cell>
          <cell r="T7">
            <v>500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181.2</v>
          </cell>
          <cell r="D8">
            <v>182.624</v>
          </cell>
          <cell r="E8">
            <v>142.44999999999999</v>
          </cell>
          <cell r="F8">
            <v>171.00399999999999</v>
          </cell>
          <cell r="G8">
            <v>219.67500000000001</v>
          </cell>
          <cell r="H8">
            <v>1</v>
          </cell>
          <cell r="I8">
            <v>45</v>
          </cell>
          <cell r="J8" t="str">
            <v>матрица</v>
          </cell>
          <cell r="M8">
            <v>142.44999999999999</v>
          </cell>
          <cell r="P8">
            <v>150</v>
          </cell>
          <cell r="R8">
            <v>28.49</v>
          </cell>
          <cell r="S8">
            <v>191.81599999999995</v>
          </cell>
          <cell r="T8">
            <v>160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653</v>
          </cell>
          <cell r="D9">
            <v>440</v>
          </cell>
          <cell r="E9">
            <v>429</v>
          </cell>
          <cell r="F9">
            <v>455</v>
          </cell>
          <cell r="G9">
            <v>661</v>
          </cell>
          <cell r="H9">
            <v>0.35</v>
          </cell>
          <cell r="I9">
            <v>45</v>
          </cell>
          <cell r="J9" t="str">
            <v>матрица</v>
          </cell>
          <cell r="M9">
            <v>429</v>
          </cell>
          <cell r="P9">
            <v>240</v>
          </cell>
          <cell r="Q9">
            <v>350</v>
          </cell>
          <cell r="R9">
            <v>85.8</v>
          </cell>
          <cell r="S9">
            <v>499.39999999999986</v>
          </cell>
          <cell r="T9">
            <v>500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28.288</v>
          </cell>
          <cell r="F10">
            <v>27.288</v>
          </cell>
          <cell r="G10">
            <v>27.288</v>
          </cell>
          <cell r="H10">
            <v>1</v>
          </cell>
          <cell r="I10">
            <v>60</v>
          </cell>
          <cell r="J10" t="str">
            <v>сертификация</v>
          </cell>
          <cell r="M10">
            <v>0</v>
          </cell>
          <cell r="R10">
            <v>0</v>
          </cell>
          <cell r="S10">
            <v>-27.288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422</v>
          </cell>
          <cell r="D11">
            <v>320</v>
          </cell>
          <cell r="E11">
            <v>530</v>
          </cell>
          <cell r="F11">
            <v>21</v>
          </cell>
          <cell r="G11">
            <v>211</v>
          </cell>
          <cell r="H11">
            <v>0.4</v>
          </cell>
          <cell r="I11">
            <v>60</v>
          </cell>
          <cell r="J11" t="str">
            <v>матрица</v>
          </cell>
          <cell r="M11">
            <v>530</v>
          </cell>
          <cell r="P11">
            <v>600</v>
          </cell>
          <cell r="Q11">
            <v>600</v>
          </cell>
          <cell r="R11">
            <v>106</v>
          </cell>
          <cell r="S11">
            <v>687</v>
          </cell>
          <cell r="T11">
            <v>1200</v>
          </cell>
          <cell r="U11" t="str">
            <v>на халк+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182.80699999999999</v>
          </cell>
          <cell r="D12">
            <v>61.624000000000002</v>
          </cell>
          <cell r="E12">
            <v>79.253</v>
          </cell>
          <cell r="F12">
            <v>140.44200000000001</v>
          </cell>
          <cell r="G12">
            <v>164.678</v>
          </cell>
          <cell r="H12">
            <v>1</v>
          </cell>
          <cell r="I12">
            <v>60</v>
          </cell>
          <cell r="J12" t="str">
            <v>матрица</v>
          </cell>
          <cell r="M12">
            <v>79.253</v>
          </cell>
          <cell r="P12">
            <v>70</v>
          </cell>
          <cell r="R12">
            <v>15.8506</v>
          </cell>
          <cell r="S12">
            <v>74.868799999999965</v>
          </cell>
          <cell r="T12">
            <v>80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659</v>
          </cell>
          <cell r="D13">
            <v>240</v>
          </cell>
          <cell r="E13">
            <v>334</v>
          </cell>
          <cell r="F13">
            <v>386</v>
          </cell>
          <cell r="G13">
            <v>564</v>
          </cell>
          <cell r="H13">
            <v>0.4</v>
          </cell>
          <cell r="I13">
            <v>60</v>
          </cell>
          <cell r="J13" t="str">
            <v>матрица</v>
          </cell>
          <cell r="M13">
            <v>334</v>
          </cell>
          <cell r="P13">
            <v>200</v>
          </cell>
          <cell r="Q13">
            <v>350</v>
          </cell>
          <cell r="R13">
            <v>66.8</v>
          </cell>
          <cell r="S13">
            <v>266.39999999999986</v>
          </cell>
          <cell r="T13">
            <v>500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166.58600000000001</v>
          </cell>
          <cell r="D14">
            <v>40.432000000000002</v>
          </cell>
          <cell r="E14">
            <v>68.536000000000001</v>
          </cell>
          <cell r="F14">
            <v>93.438999999999993</v>
          </cell>
          <cell r="G14">
            <v>132.95699999999999</v>
          </cell>
          <cell r="H14">
            <v>1</v>
          </cell>
          <cell r="I14">
            <v>60</v>
          </cell>
          <cell r="J14" t="str">
            <v>матрица</v>
          </cell>
          <cell r="M14">
            <v>68.536000000000001</v>
          </cell>
          <cell r="P14">
            <v>50</v>
          </cell>
          <cell r="Q14">
            <v>40</v>
          </cell>
          <cell r="R14">
            <v>13.7072</v>
          </cell>
          <cell r="S14">
            <v>63.290600000000012</v>
          </cell>
          <cell r="T14">
            <v>50</v>
          </cell>
        </row>
        <row r="15">
          <cell r="A15" t="str">
            <v>6091 АРОМАТНАЯ с/к в/у_UZ</v>
          </cell>
          <cell r="B15" t="str">
            <v>кг</v>
          </cell>
          <cell r="C15">
            <v>363.3</v>
          </cell>
          <cell r="E15">
            <v>38.186999999999998</v>
          </cell>
          <cell r="F15">
            <v>316.23500000000001</v>
          </cell>
          <cell r="G15">
            <v>324.14100000000002</v>
          </cell>
          <cell r="H15">
            <v>1</v>
          </cell>
          <cell r="I15">
            <v>120</v>
          </cell>
          <cell r="J15" t="str">
            <v>матрица</v>
          </cell>
          <cell r="M15">
            <v>38.186999999999998</v>
          </cell>
          <cell r="R15">
            <v>7.6373999999999995</v>
          </cell>
          <cell r="S15">
            <v>-178.76180000000002</v>
          </cell>
        </row>
        <row r="16">
          <cell r="A16" t="str">
            <v>6092 АРОМАТНАЯ с/к в/у 1/250 8шт_UZ</v>
          </cell>
          <cell r="B16" t="str">
            <v>шт</v>
          </cell>
          <cell r="C16">
            <v>269</v>
          </cell>
          <cell r="D16">
            <v>360</v>
          </cell>
          <cell r="E16">
            <v>180</v>
          </cell>
          <cell r="F16">
            <v>391</v>
          </cell>
          <cell r="G16">
            <v>444</v>
          </cell>
          <cell r="H16">
            <v>0.25</v>
          </cell>
          <cell r="I16">
            <v>120</v>
          </cell>
          <cell r="J16" t="str">
            <v>матрица</v>
          </cell>
          <cell r="M16">
            <v>180</v>
          </cell>
          <cell r="P16">
            <v>480</v>
          </cell>
          <cell r="Q16">
            <v>200</v>
          </cell>
          <cell r="R16">
            <v>36</v>
          </cell>
          <cell r="S16">
            <v>-423</v>
          </cell>
        </row>
        <row r="17">
          <cell r="A17" t="str">
            <v>6093 САЛЯМИ ИТАЛЬЯНСКАЯ с/к в/у 1/250 8шт_UZ</v>
          </cell>
          <cell r="B17" t="str">
            <v>шт</v>
          </cell>
          <cell r="C17">
            <v>590</v>
          </cell>
          <cell r="D17">
            <v>160</v>
          </cell>
          <cell r="E17">
            <v>378</v>
          </cell>
          <cell r="F17">
            <v>248</v>
          </cell>
          <cell r="G17">
            <v>369</v>
          </cell>
          <cell r="H17">
            <v>0.25</v>
          </cell>
          <cell r="I17">
            <v>120</v>
          </cell>
          <cell r="J17" t="str">
            <v>матрица</v>
          </cell>
          <cell r="M17">
            <v>378</v>
          </cell>
          <cell r="P17">
            <v>280</v>
          </cell>
          <cell r="Q17">
            <v>120</v>
          </cell>
          <cell r="R17">
            <v>75.599999999999994</v>
          </cell>
          <cell r="S17">
            <v>712.8</v>
          </cell>
          <cell r="T17">
            <v>500</v>
          </cell>
        </row>
        <row r="18">
          <cell r="A18" t="str">
            <v>6094 ЮБИЛЕЙНАЯ с/к в/у_UZ</v>
          </cell>
          <cell r="B18" t="str">
            <v>кг</v>
          </cell>
          <cell r="C18">
            <v>106.4</v>
          </cell>
          <cell r="D18">
            <v>97.236000000000004</v>
          </cell>
          <cell r="E18">
            <v>50.38</v>
          </cell>
          <cell r="F18">
            <v>124.83</v>
          </cell>
          <cell r="G18">
            <v>153.256</v>
          </cell>
          <cell r="H18">
            <v>1</v>
          </cell>
          <cell r="I18">
            <v>120</v>
          </cell>
          <cell r="J18" t="str">
            <v>матрица</v>
          </cell>
          <cell r="M18">
            <v>50.38</v>
          </cell>
          <cell r="P18">
            <v>50</v>
          </cell>
          <cell r="R18">
            <v>10.076000000000001</v>
          </cell>
          <cell r="S18">
            <v>6.5379999999999967</v>
          </cell>
          <cell r="T18">
            <v>20</v>
          </cell>
        </row>
        <row r="19">
          <cell r="A19" t="str">
            <v>6095 ЮБИЛЕЙНАЯ с/к в/у 1/250 8шт_UZ</v>
          </cell>
          <cell r="B19" t="str">
            <v>шт</v>
          </cell>
          <cell r="C19">
            <v>304</v>
          </cell>
          <cell r="D19">
            <v>360</v>
          </cell>
          <cell r="E19">
            <v>256</v>
          </cell>
          <cell r="F19">
            <v>306</v>
          </cell>
          <cell r="G19">
            <v>408</v>
          </cell>
          <cell r="H19">
            <v>0.25</v>
          </cell>
          <cell r="I19">
            <v>120</v>
          </cell>
          <cell r="J19" t="str">
            <v>матрица</v>
          </cell>
          <cell r="M19">
            <v>256</v>
          </cell>
          <cell r="P19">
            <v>280</v>
          </cell>
          <cell r="Q19">
            <v>200</v>
          </cell>
          <cell r="R19">
            <v>51.2</v>
          </cell>
          <cell r="S19">
            <v>135.60000000000002</v>
          </cell>
          <cell r="T19">
            <v>250</v>
          </cell>
        </row>
        <row r="20">
          <cell r="A20" t="str">
            <v>6346 ФИЛЕЙНАЯ Папа может вар п/о 0.5кг_СНГ  ОСТАНКИНО</v>
          </cell>
          <cell r="B20" t="str">
            <v>шт</v>
          </cell>
          <cell r="C20">
            <v>443</v>
          </cell>
          <cell r="D20">
            <v>120</v>
          </cell>
          <cell r="E20">
            <v>540</v>
          </cell>
          <cell r="F20">
            <v>13</v>
          </cell>
          <cell r="G20">
            <v>20</v>
          </cell>
          <cell r="H20">
            <v>0.5</v>
          </cell>
          <cell r="I20">
            <v>60</v>
          </cell>
          <cell r="J20" t="str">
            <v>матрица</v>
          </cell>
          <cell r="M20">
            <v>540</v>
          </cell>
          <cell r="P20">
            <v>800</v>
          </cell>
          <cell r="Q20">
            <v>800</v>
          </cell>
          <cell r="R20">
            <v>108</v>
          </cell>
          <cell r="S20">
            <v>331</v>
          </cell>
          <cell r="T20">
            <v>1600</v>
          </cell>
          <cell r="U20" t="str">
            <v>акция Халк</v>
          </cell>
        </row>
        <row r="21">
          <cell r="A21" t="str">
            <v>6765 РУБЛЕНЫЕ сос ц/о мгс 0.36кг 6шт.  ОСТАНКИНО</v>
          </cell>
          <cell r="B21" t="str">
            <v>шт</v>
          </cell>
          <cell r="C21">
            <v>-3</v>
          </cell>
          <cell r="F21">
            <v>-3</v>
          </cell>
          <cell r="G21">
            <v>-3</v>
          </cell>
          <cell r="H21">
            <v>0.36</v>
          </cell>
          <cell r="I21">
            <v>45</v>
          </cell>
          <cell r="J21" t="str">
            <v>матрица</v>
          </cell>
          <cell r="M21">
            <v>0</v>
          </cell>
          <cell r="P21">
            <v>200</v>
          </cell>
          <cell r="Q21">
            <v>200</v>
          </cell>
          <cell r="R21">
            <v>0</v>
          </cell>
          <cell r="S21">
            <v>-397</v>
          </cell>
          <cell r="T21">
            <v>300</v>
          </cell>
        </row>
        <row r="22">
          <cell r="A22" t="str">
            <v>6787 СЕРВЕЛАТ КРЕМЛЕВСКИЙ в/к в/у 0.33кг 8шт.  ОСТАНКИНО</v>
          </cell>
          <cell r="B22" t="str">
            <v>шт</v>
          </cell>
          <cell r="C22">
            <v>-3</v>
          </cell>
          <cell r="E22">
            <v>-1</v>
          </cell>
          <cell r="F22">
            <v>-3</v>
          </cell>
          <cell r="G22">
            <v>-3</v>
          </cell>
          <cell r="H22">
            <v>0.33</v>
          </cell>
          <cell r="I22">
            <v>45</v>
          </cell>
          <cell r="J22" t="str">
            <v>матрица</v>
          </cell>
          <cell r="M22">
            <v>-1</v>
          </cell>
          <cell r="Q22">
            <v>400</v>
          </cell>
          <cell r="R22">
            <v>-0.2</v>
          </cell>
          <cell r="S22">
            <v>-400.6</v>
          </cell>
          <cell r="T22">
            <v>300</v>
          </cell>
        </row>
        <row r="23">
          <cell r="A23" t="str">
            <v>6807 СЕРВЕЛАТ ЕВРОПЕЙСКИЙ в/к в/у 0.33кг 8шт.  ОСТАНКИНО</v>
          </cell>
          <cell r="B23" t="str">
            <v>шт</v>
          </cell>
          <cell r="C23">
            <v>157</v>
          </cell>
          <cell r="F23">
            <v>122</v>
          </cell>
          <cell r="G23">
            <v>154</v>
          </cell>
          <cell r="H23">
            <v>0.33</v>
          </cell>
          <cell r="I23">
            <v>45</v>
          </cell>
          <cell r="J23" t="str">
            <v>матрица</v>
          </cell>
          <cell r="M23">
            <v>0</v>
          </cell>
          <cell r="R23">
            <v>0</v>
          </cell>
          <cell r="S23">
            <v>-122</v>
          </cell>
          <cell r="T23">
            <v>300</v>
          </cell>
        </row>
        <row r="24">
          <cell r="A24" t="str">
            <v>6837 ФИЛЕЙНЫЕ Папа Может сос ц/о мгс 0.4кг  ОСТАНКИНО</v>
          </cell>
          <cell r="B24" t="str">
            <v>шт</v>
          </cell>
          <cell r="C24">
            <v>-4</v>
          </cell>
          <cell r="F24">
            <v>-4</v>
          </cell>
          <cell r="G24">
            <v>-4</v>
          </cell>
          <cell r="H24">
            <v>0.4</v>
          </cell>
          <cell r="I24">
            <v>45</v>
          </cell>
          <cell r="J24" t="str">
            <v>матрица</v>
          </cell>
          <cell r="M24">
            <v>0</v>
          </cell>
          <cell r="P24">
            <v>150</v>
          </cell>
          <cell r="Q24">
            <v>250</v>
          </cell>
          <cell r="R24">
            <v>0</v>
          </cell>
          <cell r="S24">
            <v>-396</v>
          </cell>
          <cell r="T24">
            <v>250</v>
          </cell>
        </row>
        <row r="25">
          <cell r="A25" t="str">
            <v>7058 ШПИКАЧКИ СОЧНЫЕ С БЕКОНОМ п/о мгс 1*3_60с  ОСТАНКИНО</v>
          </cell>
          <cell r="B25" t="str">
            <v>кг</v>
          </cell>
          <cell r="C25">
            <v>430.2</v>
          </cell>
          <cell r="D25">
            <v>253.96899999999999</v>
          </cell>
          <cell r="E25">
            <v>271.315</v>
          </cell>
          <cell r="F25">
            <v>311.44799999999998</v>
          </cell>
          <cell r="G25">
            <v>410.51</v>
          </cell>
          <cell r="H25">
            <v>1</v>
          </cell>
          <cell r="I25">
            <v>60</v>
          </cell>
          <cell r="J25" t="str">
            <v>матрица</v>
          </cell>
          <cell r="M25">
            <v>271.315</v>
          </cell>
          <cell r="P25">
            <v>250</v>
          </cell>
          <cell r="Q25">
            <v>200</v>
          </cell>
          <cell r="R25">
            <v>54.262999999999998</v>
          </cell>
          <cell r="S25">
            <v>215.28599999999994</v>
          </cell>
          <cell r="T25">
            <v>250</v>
          </cell>
        </row>
        <row r="26">
          <cell r="A26" t="str">
            <v>7059 ШПИКАЧКИ СОЧНЫЕ С БЕК. п/о мгс 0.3кг_60с  ОСТАНКИНО</v>
          </cell>
          <cell r="B26" t="str">
            <v>шт</v>
          </cell>
          <cell r="C26">
            <v>61</v>
          </cell>
          <cell r="E26">
            <v>32</v>
          </cell>
          <cell r="F26">
            <v>21</v>
          </cell>
          <cell r="G26">
            <v>29</v>
          </cell>
          <cell r="H26">
            <v>0.3</v>
          </cell>
          <cell r="I26">
            <v>60</v>
          </cell>
          <cell r="J26" t="str">
            <v>матрица</v>
          </cell>
          <cell r="M26">
            <v>32</v>
          </cell>
          <cell r="P26">
            <v>200</v>
          </cell>
          <cell r="Q26">
            <v>150</v>
          </cell>
          <cell r="R26">
            <v>6.4</v>
          </cell>
          <cell r="S26">
            <v>-255.8</v>
          </cell>
          <cell r="T26">
            <v>150</v>
          </cell>
        </row>
        <row r="27">
          <cell r="A27" t="str">
            <v>7067 СОЧНЫЕ ПМ сос п/о мгс 0.41кг_СНГ_50с  ОСТАНКИНО</v>
          </cell>
          <cell r="B27" t="str">
            <v>шт</v>
          </cell>
          <cell r="C27">
            <v>23</v>
          </cell>
          <cell r="E27">
            <v>10</v>
          </cell>
          <cell r="F27">
            <v>6</v>
          </cell>
          <cell r="G27">
            <v>12</v>
          </cell>
          <cell r="H27">
            <v>0.41</v>
          </cell>
          <cell r="I27">
            <v>50</v>
          </cell>
          <cell r="J27" t="str">
            <v>матрица</v>
          </cell>
          <cell r="M27">
            <v>10</v>
          </cell>
          <cell r="P27">
            <v>300</v>
          </cell>
          <cell r="Q27">
            <v>300</v>
          </cell>
          <cell r="R27">
            <v>2</v>
          </cell>
          <cell r="S27">
            <v>-570</v>
          </cell>
          <cell r="T27">
            <v>300</v>
          </cell>
        </row>
        <row r="28">
          <cell r="A28" t="str">
            <v>7070 СОЧНЫЕ ПМ сос п/о мгс 1.5*4_А_50с  ОСТАНКИНО</v>
          </cell>
          <cell r="B28" t="str">
            <v>кг</v>
          </cell>
          <cell r="C28">
            <v>537.61400000000003</v>
          </cell>
          <cell r="D28">
            <v>674.29399999999998</v>
          </cell>
          <cell r="E28">
            <v>534.85199999999998</v>
          </cell>
          <cell r="F28">
            <v>498.08699999999999</v>
          </cell>
          <cell r="G28">
            <v>674.73800000000006</v>
          </cell>
          <cell r="H28">
            <v>1</v>
          </cell>
          <cell r="I28">
            <v>50</v>
          </cell>
          <cell r="J28" t="str">
            <v>матрица</v>
          </cell>
          <cell r="M28">
            <v>534.85199999999998</v>
          </cell>
          <cell r="P28">
            <v>400</v>
          </cell>
          <cell r="Q28">
            <v>350</v>
          </cell>
          <cell r="R28">
            <v>106.9704</v>
          </cell>
          <cell r="S28">
            <v>677.38020000000006</v>
          </cell>
          <cell r="T28">
            <v>450</v>
          </cell>
        </row>
        <row r="29">
          <cell r="A29" t="str">
            <v>7075 МОЛОЧ.ПРЕМИУМ ПМ сос п/о мгс 1.5*4_О_50с  ОСТАНКИНО</v>
          </cell>
          <cell r="B29" t="str">
            <v>кг</v>
          </cell>
          <cell r="C29">
            <v>117.8</v>
          </cell>
          <cell r="D29">
            <v>155.69</v>
          </cell>
          <cell r="E29">
            <v>136.851</v>
          </cell>
          <cell r="F29">
            <v>39.962000000000003</v>
          </cell>
          <cell r="G29">
            <v>128.75700000000001</v>
          </cell>
          <cell r="H29">
            <v>1</v>
          </cell>
          <cell r="I29">
            <v>50</v>
          </cell>
          <cell r="J29" t="str">
            <v>матрица</v>
          </cell>
          <cell r="M29">
            <v>136.851</v>
          </cell>
          <cell r="P29">
            <v>160</v>
          </cell>
          <cell r="Q29">
            <v>160</v>
          </cell>
          <cell r="R29">
            <v>27.370200000000001</v>
          </cell>
          <cell r="S29">
            <v>132.70160000000004</v>
          </cell>
          <cell r="T29">
            <v>140</v>
          </cell>
        </row>
        <row r="30">
          <cell r="A30" t="str">
            <v>7077 МЯСНЫЕ С ГОВЯД.ПМ сос п/о мгс 0.4кг_50с ОСТАНКИНО</v>
          </cell>
          <cell r="B30" t="str">
            <v>шт</v>
          </cell>
          <cell r="C30">
            <v>3</v>
          </cell>
          <cell r="E30">
            <v>1</v>
          </cell>
          <cell r="F30">
            <v>2</v>
          </cell>
          <cell r="G30">
            <v>2</v>
          </cell>
          <cell r="H30">
            <v>0.4</v>
          </cell>
          <cell r="I30">
            <v>50</v>
          </cell>
          <cell r="J30" t="str">
            <v>матрица</v>
          </cell>
          <cell r="M30">
            <v>1</v>
          </cell>
          <cell r="P30">
            <v>200</v>
          </cell>
          <cell r="Q30">
            <v>250</v>
          </cell>
          <cell r="R30">
            <v>0.2</v>
          </cell>
          <cell r="S30">
            <v>-448.4</v>
          </cell>
          <cell r="T30">
            <v>250</v>
          </cell>
        </row>
        <row r="31">
          <cell r="A31" t="str">
            <v>7104 БЕКОН Останкино с/к с/н в/у 1/180_СНГ_50 ОСТАНКИНО</v>
          </cell>
          <cell r="B31" t="str">
            <v>шт</v>
          </cell>
          <cell r="C31">
            <v>53</v>
          </cell>
          <cell r="E31">
            <v>49</v>
          </cell>
          <cell r="F31">
            <v>4</v>
          </cell>
          <cell r="G31">
            <v>4</v>
          </cell>
          <cell r="H31">
            <v>0.18</v>
          </cell>
          <cell r="I31">
            <v>50</v>
          </cell>
          <cell r="J31" t="str">
            <v>матрица</v>
          </cell>
          <cell r="M31">
            <v>49</v>
          </cell>
          <cell r="P31">
            <v>300</v>
          </cell>
          <cell r="Q31">
            <v>400</v>
          </cell>
          <cell r="R31">
            <v>9.8000000000000007</v>
          </cell>
          <cell r="S31">
            <v>-527.6</v>
          </cell>
          <cell r="T31">
            <v>300</v>
          </cell>
        </row>
        <row r="32">
          <cell r="A32" t="str">
            <v>7187 ГРУДИНКА ПРЕМИУМ к/в мл/к в/у 0.3кг_50с  ОСТАНКИНО</v>
          </cell>
          <cell r="B32" t="str">
            <v>шт</v>
          </cell>
          <cell r="C32">
            <v>460</v>
          </cell>
          <cell r="D32">
            <v>1446</v>
          </cell>
          <cell r="E32">
            <v>1654</v>
          </cell>
          <cell r="F32">
            <v>5</v>
          </cell>
          <cell r="G32">
            <v>244</v>
          </cell>
          <cell r="H32">
            <v>0.3</v>
          </cell>
          <cell r="I32">
            <v>50</v>
          </cell>
          <cell r="J32" t="str">
            <v>матрица</v>
          </cell>
          <cell r="M32">
            <v>1654</v>
          </cell>
          <cell r="P32">
            <v>1450</v>
          </cell>
          <cell r="Q32">
            <v>1450</v>
          </cell>
          <cell r="R32">
            <v>330.8</v>
          </cell>
          <cell r="S32">
            <v>3049.4000000000005</v>
          </cell>
          <cell r="T32">
            <v>1800</v>
          </cell>
        </row>
        <row r="33">
          <cell r="A33" t="str">
            <v>7333 СЕРВЕЛАТ ОХОТНИЧИЙ ПМ в/к в/у 0.28кг_СНГ  ОСТАНКИНО</v>
          </cell>
          <cell r="B33" t="str">
            <v>шт</v>
          </cell>
          <cell r="C33">
            <v>-4</v>
          </cell>
          <cell r="F33">
            <v>-4</v>
          </cell>
          <cell r="G33">
            <v>-4</v>
          </cell>
          <cell r="H33">
            <v>0.28000000000000003</v>
          </cell>
          <cell r="I33">
            <v>50</v>
          </cell>
          <cell r="J33" t="str">
            <v>матрица</v>
          </cell>
          <cell r="M33">
            <v>0</v>
          </cell>
          <cell r="P33">
            <v>300</v>
          </cell>
          <cell r="Q33">
            <v>320</v>
          </cell>
          <cell r="R33">
            <v>0</v>
          </cell>
          <cell r="S33">
            <v>-616</v>
          </cell>
          <cell r="T33">
            <v>300</v>
          </cell>
        </row>
        <row r="34">
          <cell r="A34" t="str">
            <v>6220 ГОВЯЖЬЯ Папа может вар п/о  ОСТАНКИНО</v>
          </cell>
          <cell r="B34" t="str">
            <v>кг</v>
          </cell>
          <cell r="D34">
            <v>7.9359999999999999</v>
          </cell>
          <cell r="F34">
            <v>6.9359999999999999</v>
          </cell>
          <cell r="G34">
            <v>6.9359999999999999</v>
          </cell>
          <cell r="H34">
            <v>1</v>
          </cell>
          <cell r="I34">
            <v>60</v>
          </cell>
          <cell r="J34" t="str">
            <v>сертификация</v>
          </cell>
          <cell r="M34">
            <v>0</v>
          </cell>
          <cell r="R34">
            <v>0</v>
          </cell>
          <cell r="S34">
            <v>-6.9359999999999999</v>
          </cell>
          <cell r="T34">
            <v>50</v>
          </cell>
        </row>
        <row r="35">
          <cell r="A35" t="str">
            <v>6268 ГОВЯЖЬЯ Папа может вар п/о 0.4кг 8шт.  ОСТАНКИНО</v>
          </cell>
          <cell r="B35" t="str">
            <v>шт</v>
          </cell>
          <cell r="D35">
            <v>8</v>
          </cell>
          <cell r="F35">
            <v>5</v>
          </cell>
          <cell r="G35">
            <v>5</v>
          </cell>
          <cell r="H35">
            <v>0.4</v>
          </cell>
          <cell r="I35">
            <v>60</v>
          </cell>
          <cell r="J35" t="str">
            <v>сертификация</v>
          </cell>
          <cell r="M35">
            <v>0</v>
          </cell>
          <cell r="R35">
            <v>0</v>
          </cell>
          <cell r="S35">
            <v>-5</v>
          </cell>
          <cell r="T35">
            <v>300</v>
          </cell>
        </row>
        <row r="36">
          <cell r="A36" t="str">
            <v>БОЯРСКАЯ ПМ п/к в/у 0.28кг_СНГ</v>
          </cell>
          <cell r="B36" t="str">
            <v>шт</v>
          </cell>
          <cell r="H36">
            <v>0.28000000000000003</v>
          </cell>
          <cell r="J36" t="str">
            <v>сертификация</v>
          </cell>
          <cell r="M36">
            <v>0</v>
          </cell>
          <cell r="R36">
            <v>0</v>
          </cell>
          <cell r="S36">
            <v>0</v>
          </cell>
          <cell r="U36" t="str">
            <v>не взяли на сертификацию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44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24.5703125" customWidth="1"/>
    <col min="21" max="22" width="5" customWidth="1"/>
    <col min="23" max="32" width="6" customWidth="1"/>
    <col min="33" max="33" width="34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78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6435.7159999999994</v>
      </c>
      <c r="F5" s="4">
        <f>SUM(F6:F497)</f>
        <v>6336.7709999999997</v>
      </c>
      <c r="G5" s="8"/>
      <c r="H5" s="1"/>
      <c r="I5" s="1"/>
      <c r="J5" s="1"/>
      <c r="K5" s="4">
        <f t="shared" ref="K5:S5" si="0">SUM(K6:K497)</f>
        <v>0</v>
      </c>
      <c r="L5" s="4">
        <f t="shared" si="0"/>
        <v>6435.7159999999994</v>
      </c>
      <c r="M5" s="4">
        <f t="shared" si="0"/>
        <v>0</v>
      </c>
      <c r="N5" s="4">
        <f t="shared" si="0"/>
        <v>0</v>
      </c>
      <c r="O5" s="4">
        <f t="shared" si="0"/>
        <v>7660</v>
      </c>
      <c r="P5" s="4">
        <f t="shared" si="0"/>
        <v>7690</v>
      </c>
      <c r="Q5" s="4">
        <f t="shared" si="0"/>
        <v>1287.1432</v>
      </c>
      <c r="R5" s="4">
        <f t="shared" si="0"/>
        <v>11120</v>
      </c>
      <c r="S5" s="4">
        <f t="shared" si="0"/>
        <v>7602.6459999999997</v>
      </c>
      <c r="T5" s="1"/>
      <c r="U5" s="1"/>
      <c r="V5" s="1"/>
      <c r="W5" s="4">
        <f t="shared" ref="W5:AF5" si="1">SUM(W6:W497)</f>
        <v>1088.5380000000002</v>
      </c>
      <c r="X5" s="4">
        <f t="shared" si="1"/>
        <v>939.43639999999994</v>
      </c>
      <c r="Y5" s="4">
        <f t="shared" si="1"/>
        <v>1077.2595999999999</v>
      </c>
      <c r="Z5" s="4">
        <f t="shared" si="1"/>
        <v>1089.3878</v>
      </c>
      <c r="AA5" s="4">
        <f t="shared" si="1"/>
        <v>912.98139999999989</v>
      </c>
      <c r="AB5" s="4">
        <f t="shared" si="1"/>
        <v>907.21220000000005</v>
      </c>
      <c r="AC5" s="4">
        <f t="shared" si="1"/>
        <v>930.4054000000001</v>
      </c>
      <c r="AD5" s="4">
        <f t="shared" si="1"/>
        <v>1260.6985999999999</v>
      </c>
      <c r="AE5" s="4">
        <f t="shared" si="1"/>
        <v>667.43079999999998</v>
      </c>
      <c r="AF5" s="4">
        <f t="shared" si="1"/>
        <v>997.6028</v>
      </c>
      <c r="AG5" s="1"/>
      <c r="AH5" s="4">
        <f>SUM(AH6:AH497)</f>
        <v>4926.4000000000005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227.72399999999999</v>
      </c>
      <c r="D6" s="1">
        <v>146.84399999999999</v>
      </c>
      <c r="E6" s="1">
        <v>154.703</v>
      </c>
      <c r="F6" s="1">
        <v>217.024</v>
      </c>
      <c r="G6" s="8">
        <v>1</v>
      </c>
      <c r="H6" s="1">
        <v>45</v>
      </c>
      <c r="I6" s="1" t="s">
        <v>38</v>
      </c>
      <c r="J6" s="1"/>
      <c r="K6" s="1"/>
      <c r="L6" s="1">
        <f t="shared" ref="L6:L36" si="2">E6-K6</f>
        <v>154.703</v>
      </c>
      <c r="M6" s="1"/>
      <c r="N6" s="1"/>
      <c r="O6" s="1">
        <v>150</v>
      </c>
      <c r="P6" s="1">
        <v>100</v>
      </c>
      <c r="Q6" s="1">
        <f>E6/5</f>
        <v>30.9406</v>
      </c>
      <c r="R6" s="5">
        <v>160</v>
      </c>
      <c r="S6" s="5">
        <v>151.78800000000001</v>
      </c>
      <c r="T6" s="1"/>
      <c r="U6" s="1">
        <f>(F6+O6+P6+R6)/Q6</f>
        <v>20.265411789040936</v>
      </c>
      <c r="V6" s="1">
        <f>(F6+O6+P6)/Q6</f>
        <v>15.094212781911146</v>
      </c>
      <c r="W6" s="1">
        <v>26.750599999999999</v>
      </c>
      <c r="X6" s="1">
        <v>30.160399999999999</v>
      </c>
      <c r="Y6" s="1">
        <v>28.335000000000001</v>
      </c>
      <c r="Z6" s="1">
        <v>29.2254</v>
      </c>
      <c r="AA6" s="1">
        <v>26.2774</v>
      </c>
      <c r="AB6" s="1">
        <v>12.8058</v>
      </c>
      <c r="AC6" s="1">
        <v>25.6524</v>
      </c>
      <c r="AD6" s="1">
        <v>37.458199999999998</v>
      </c>
      <c r="AE6" s="1">
        <v>26.69</v>
      </c>
      <c r="AF6" s="1">
        <v>20.233799999999999</v>
      </c>
      <c r="AG6" s="1"/>
      <c r="AH6" s="1">
        <f t="shared" ref="AH6:AH36" si="3">G6*R6</f>
        <v>160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813</v>
      </c>
      <c r="D7" s="1">
        <v>521</v>
      </c>
      <c r="E7" s="1">
        <v>567.18899999999996</v>
      </c>
      <c r="F7" s="1">
        <v>763.81100000000004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567.18899999999996</v>
      </c>
      <c r="M7" s="1"/>
      <c r="N7" s="1"/>
      <c r="O7" s="1">
        <v>400</v>
      </c>
      <c r="P7" s="1">
        <v>500</v>
      </c>
      <c r="Q7" s="1">
        <f t="shared" ref="Q7:Q36" si="4">E7/5</f>
        <v>113.4378</v>
      </c>
      <c r="R7" s="5">
        <v>520</v>
      </c>
      <c r="S7" s="5">
        <v>604.94499999999982</v>
      </c>
      <c r="T7" s="1"/>
      <c r="U7" s="1">
        <f t="shared" ref="U7:U36" si="5">(F7+O7+P7+R7)/Q7</f>
        <v>19.251175534081234</v>
      </c>
      <c r="V7" s="1">
        <f t="shared" ref="V7:V36" si="6">(F7+O7+P7)/Q7</f>
        <v>14.66716561851517</v>
      </c>
      <c r="W7" s="1">
        <v>114.4</v>
      </c>
      <c r="X7" s="1">
        <v>93.8</v>
      </c>
      <c r="Y7" s="1">
        <v>117</v>
      </c>
      <c r="Z7" s="1">
        <v>132.80000000000001</v>
      </c>
      <c r="AA7" s="1">
        <v>102.8</v>
      </c>
      <c r="AB7" s="1">
        <v>123</v>
      </c>
      <c r="AC7" s="1">
        <v>103.4</v>
      </c>
      <c r="AD7" s="1">
        <v>148.6</v>
      </c>
      <c r="AE7" s="1">
        <v>89.8</v>
      </c>
      <c r="AF7" s="1">
        <v>102.8</v>
      </c>
      <c r="AG7" s="1"/>
      <c r="AH7" s="1">
        <f t="shared" si="3"/>
        <v>182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181.2</v>
      </c>
      <c r="D8" s="1">
        <v>182.624</v>
      </c>
      <c r="E8" s="1">
        <v>142.44999999999999</v>
      </c>
      <c r="F8" s="1">
        <v>219.67500000000001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142.44999999999999</v>
      </c>
      <c r="M8" s="1"/>
      <c r="N8" s="1"/>
      <c r="O8" s="1">
        <v>150</v>
      </c>
      <c r="P8" s="1"/>
      <c r="Q8" s="1">
        <f t="shared" si="4"/>
        <v>28.49</v>
      </c>
      <c r="R8" s="5">
        <v>160</v>
      </c>
      <c r="S8" s="5">
        <v>200.12499999999994</v>
      </c>
      <c r="T8" s="1"/>
      <c r="U8" s="1">
        <f t="shared" si="5"/>
        <v>18.591611091611092</v>
      </c>
      <c r="V8" s="1">
        <f t="shared" si="6"/>
        <v>12.975605475605477</v>
      </c>
      <c r="W8" s="1">
        <v>18.126200000000001</v>
      </c>
      <c r="X8" s="1">
        <v>15.042400000000001</v>
      </c>
      <c r="Y8" s="1">
        <v>15.217599999999999</v>
      </c>
      <c r="Z8" s="1">
        <v>19.008800000000001</v>
      </c>
      <c r="AA8" s="1">
        <v>21.332000000000001</v>
      </c>
      <c r="AB8" s="1">
        <v>19.104399999999998</v>
      </c>
      <c r="AC8" s="1">
        <v>22.540199999999999</v>
      </c>
      <c r="AD8" s="1">
        <v>20.399799999999999</v>
      </c>
      <c r="AE8" s="1">
        <v>17.173200000000001</v>
      </c>
      <c r="AF8" s="1">
        <v>24.278199999999998</v>
      </c>
      <c r="AG8" s="1" t="s">
        <v>42</v>
      </c>
      <c r="AH8" s="1">
        <f t="shared" si="3"/>
        <v>160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653</v>
      </c>
      <c r="D9" s="1">
        <v>440</v>
      </c>
      <c r="E9" s="1">
        <v>429</v>
      </c>
      <c r="F9" s="1">
        <v>661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429</v>
      </c>
      <c r="M9" s="1"/>
      <c r="N9" s="1"/>
      <c r="O9" s="1">
        <v>240</v>
      </c>
      <c r="P9" s="1">
        <v>350</v>
      </c>
      <c r="Q9" s="1">
        <f t="shared" si="4"/>
        <v>85.8</v>
      </c>
      <c r="R9" s="5">
        <v>480</v>
      </c>
      <c r="S9" s="5">
        <v>465</v>
      </c>
      <c r="T9" s="1"/>
      <c r="U9" s="1">
        <f t="shared" si="5"/>
        <v>20.174825174825177</v>
      </c>
      <c r="V9" s="1">
        <f t="shared" si="6"/>
        <v>14.580419580419582</v>
      </c>
      <c r="W9" s="1">
        <v>79.400000000000006</v>
      </c>
      <c r="X9" s="1">
        <v>69.8</v>
      </c>
      <c r="Y9" s="1">
        <v>96.8</v>
      </c>
      <c r="Z9" s="1">
        <v>97.6</v>
      </c>
      <c r="AA9" s="1">
        <v>84.4</v>
      </c>
      <c r="AB9" s="1">
        <v>79.400000000000006</v>
      </c>
      <c r="AC9" s="1">
        <v>87.6</v>
      </c>
      <c r="AD9" s="1">
        <v>124.6</v>
      </c>
      <c r="AE9" s="1">
        <v>66.8</v>
      </c>
      <c r="AF9" s="1">
        <v>81.2</v>
      </c>
      <c r="AG9" s="1"/>
      <c r="AH9" s="1">
        <f t="shared" si="3"/>
        <v>168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28.288</v>
      </c>
      <c r="D10" s="1"/>
      <c r="E10" s="1"/>
      <c r="F10" s="1">
        <v>27.288</v>
      </c>
      <c r="G10" s="8">
        <v>1</v>
      </c>
      <c r="H10" s="1">
        <v>60</v>
      </c>
      <c r="I10" s="1" t="s">
        <v>45</v>
      </c>
      <c r="J10" s="1"/>
      <c r="K10" s="1"/>
      <c r="L10" s="1">
        <f t="shared" si="2"/>
        <v>0</v>
      </c>
      <c r="M10" s="1"/>
      <c r="N10" s="1"/>
      <c r="O10" s="1"/>
      <c r="P10" s="1"/>
      <c r="Q10" s="1">
        <f t="shared" si="4"/>
        <v>0</v>
      </c>
      <c r="R10" s="5"/>
      <c r="S10" s="5"/>
      <c r="T10" s="1"/>
      <c r="U10" s="1" t="e">
        <f t="shared" si="5"/>
        <v>#DIV/0!</v>
      </c>
      <c r="V10" s="1" t="e">
        <f t="shared" si="6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2" t="s">
        <v>49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422</v>
      </c>
      <c r="D11" s="1">
        <v>320</v>
      </c>
      <c r="E11" s="1">
        <v>530</v>
      </c>
      <c r="F11" s="1">
        <v>211</v>
      </c>
      <c r="G11" s="8">
        <v>0.4</v>
      </c>
      <c r="H11" s="1">
        <v>60</v>
      </c>
      <c r="I11" s="1" t="s">
        <v>38</v>
      </c>
      <c r="J11" s="1"/>
      <c r="K11" s="1"/>
      <c r="L11" s="1">
        <f t="shared" si="2"/>
        <v>530</v>
      </c>
      <c r="M11" s="1"/>
      <c r="N11" s="1"/>
      <c r="O11" s="1">
        <v>600</v>
      </c>
      <c r="P11" s="1">
        <v>600</v>
      </c>
      <c r="Q11" s="1">
        <f t="shared" si="4"/>
        <v>106</v>
      </c>
      <c r="R11" s="5">
        <v>1200</v>
      </c>
      <c r="S11" s="5">
        <v>709</v>
      </c>
      <c r="T11" s="1" t="str">
        <f>VLOOKUP(A:A,[1]Sheet!$A:$U,21,0)</f>
        <v>на халк+</v>
      </c>
      <c r="U11" s="1">
        <f t="shared" si="5"/>
        <v>24.632075471698112</v>
      </c>
      <c r="V11" s="1">
        <f t="shared" si="6"/>
        <v>13.311320754716981</v>
      </c>
      <c r="W11" s="1">
        <v>57.8</v>
      </c>
      <c r="X11" s="1">
        <v>63.6</v>
      </c>
      <c r="Y11" s="1">
        <v>66.8</v>
      </c>
      <c r="Z11" s="1">
        <v>83</v>
      </c>
      <c r="AA11" s="1">
        <v>53</v>
      </c>
      <c r="AB11" s="1">
        <v>64.400000000000006</v>
      </c>
      <c r="AC11" s="1">
        <v>55.6</v>
      </c>
      <c r="AD11" s="1">
        <v>105</v>
      </c>
      <c r="AE11" s="1">
        <v>30.6</v>
      </c>
      <c r="AF11" s="1">
        <v>71</v>
      </c>
      <c r="AG11" s="1" t="s">
        <v>47</v>
      </c>
      <c r="AH11" s="1">
        <f t="shared" si="3"/>
        <v>480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182.80699999999999</v>
      </c>
      <c r="D12" s="1">
        <v>61.624000000000002</v>
      </c>
      <c r="E12" s="1">
        <v>79.253</v>
      </c>
      <c r="F12" s="1">
        <v>164.678</v>
      </c>
      <c r="G12" s="8">
        <v>1</v>
      </c>
      <c r="H12" s="1">
        <v>60</v>
      </c>
      <c r="I12" s="1" t="s">
        <v>38</v>
      </c>
      <c r="J12" s="1"/>
      <c r="K12" s="1"/>
      <c r="L12" s="1">
        <f t="shared" si="2"/>
        <v>79.253</v>
      </c>
      <c r="M12" s="1"/>
      <c r="N12" s="1"/>
      <c r="O12" s="1">
        <v>70</v>
      </c>
      <c r="P12" s="1"/>
      <c r="Q12" s="1">
        <f t="shared" si="4"/>
        <v>15.8506</v>
      </c>
      <c r="R12" s="5">
        <v>80</v>
      </c>
      <c r="S12" s="5">
        <v>82.334000000000003</v>
      </c>
      <c r="T12" s="1"/>
      <c r="U12" s="1">
        <f t="shared" si="5"/>
        <v>19.85275005362573</v>
      </c>
      <c r="V12" s="1">
        <f t="shared" si="6"/>
        <v>14.805622500094634</v>
      </c>
      <c r="W12" s="1">
        <v>6.383</v>
      </c>
      <c r="X12" s="1">
        <v>8.5988000000000007</v>
      </c>
      <c r="Y12" s="1">
        <v>14.6876</v>
      </c>
      <c r="Z12" s="1">
        <v>18.228400000000001</v>
      </c>
      <c r="AA12" s="1">
        <v>8.7132000000000005</v>
      </c>
      <c r="AB12" s="1">
        <v>15.139200000000001</v>
      </c>
      <c r="AC12" s="1">
        <v>5.3826000000000001</v>
      </c>
      <c r="AD12" s="1">
        <v>19.4316</v>
      </c>
      <c r="AE12" s="1">
        <v>10.4884</v>
      </c>
      <c r="AF12" s="1">
        <v>14.652799999999999</v>
      </c>
      <c r="AG12" s="1"/>
      <c r="AH12" s="1">
        <f t="shared" si="3"/>
        <v>80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40</v>
      </c>
      <c r="C13" s="1">
        <v>659</v>
      </c>
      <c r="D13" s="1">
        <v>240</v>
      </c>
      <c r="E13" s="1">
        <v>334</v>
      </c>
      <c r="F13" s="1">
        <v>564</v>
      </c>
      <c r="G13" s="8">
        <v>0.4</v>
      </c>
      <c r="H13" s="1">
        <v>60</v>
      </c>
      <c r="I13" s="1" t="s">
        <v>38</v>
      </c>
      <c r="J13" s="1"/>
      <c r="K13" s="1"/>
      <c r="L13" s="1">
        <f t="shared" si="2"/>
        <v>334</v>
      </c>
      <c r="M13" s="1"/>
      <c r="N13" s="1"/>
      <c r="O13" s="1">
        <v>200</v>
      </c>
      <c r="P13" s="1">
        <v>350</v>
      </c>
      <c r="Q13" s="1">
        <f t="shared" si="4"/>
        <v>66.8</v>
      </c>
      <c r="R13" s="5">
        <v>480</v>
      </c>
      <c r="S13" s="5">
        <v>222</v>
      </c>
      <c r="T13" s="1"/>
      <c r="U13" s="1">
        <f t="shared" si="5"/>
        <v>23.862275449101798</v>
      </c>
      <c r="V13" s="1">
        <f t="shared" si="6"/>
        <v>16.676646706586826</v>
      </c>
      <c r="W13" s="1">
        <v>63.2</v>
      </c>
      <c r="X13" s="1">
        <v>51.4</v>
      </c>
      <c r="Y13" s="1">
        <v>64.400000000000006</v>
      </c>
      <c r="Z13" s="1">
        <v>79.599999999999994</v>
      </c>
      <c r="AA13" s="1">
        <v>58.6</v>
      </c>
      <c r="AB13" s="1">
        <v>72.599999999999994</v>
      </c>
      <c r="AC13" s="1">
        <v>59</v>
      </c>
      <c r="AD13" s="1">
        <v>94.4</v>
      </c>
      <c r="AE13" s="1">
        <v>59.4</v>
      </c>
      <c r="AF13" s="1">
        <v>69.400000000000006</v>
      </c>
      <c r="AG13" s="1"/>
      <c r="AH13" s="1">
        <f t="shared" si="3"/>
        <v>192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37</v>
      </c>
      <c r="C14" s="1">
        <v>166.58600000000001</v>
      </c>
      <c r="D14" s="1">
        <v>40.432000000000002</v>
      </c>
      <c r="E14" s="1">
        <v>68.536000000000001</v>
      </c>
      <c r="F14" s="1">
        <v>132.95699999999999</v>
      </c>
      <c r="G14" s="8">
        <v>1</v>
      </c>
      <c r="H14" s="1">
        <v>60</v>
      </c>
      <c r="I14" s="1" t="s">
        <v>38</v>
      </c>
      <c r="J14" s="1"/>
      <c r="K14" s="1"/>
      <c r="L14" s="1">
        <f t="shared" si="2"/>
        <v>68.536000000000001</v>
      </c>
      <c r="M14" s="1"/>
      <c r="N14" s="1"/>
      <c r="O14" s="1">
        <v>50</v>
      </c>
      <c r="P14" s="1">
        <v>40</v>
      </c>
      <c r="Q14" s="1">
        <f t="shared" si="4"/>
        <v>13.7072</v>
      </c>
      <c r="R14" s="5">
        <v>50</v>
      </c>
      <c r="S14" s="5">
        <v>51.187000000000012</v>
      </c>
      <c r="T14" s="1"/>
      <c r="U14" s="1">
        <f t="shared" si="5"/>
        <v>19.913403174973734</v>
      </c>
      <c r="V14" s="1">
        <f t="shared" si="6"/>
        <v>16.265685187346794</v>
      </c>
      <c r="W14" s="1">
        <v>4.3572000000000006</v>
      </c>
      <c r="X14" s="1">
        <v>10.7782</v>
      </c>
      <c r="Y14" s="1">
        <v>13.700200000000001</v>
      </c>
      <c r="Z14" s="1">
        <v>9.3521999999999998</v>
      </c>
      <c r="AA14" s="1">
        <v>7.7343999999999991</v>
      </c>
      <c r="AB14" s="1">
        <v>12.801600000000001</v>
      </c>
      <c r="AC14" s="1">
        <v>9.5616000000000003</v>
      </c>
      <c r="AD14" s="1">
        <v>13.200200000000001</v>
      </c>
      <c r="AE14" s="1">
        <v>12.279400000000001</v>
      </c>
      <c r="AF14" s="1">
        <v>12.4374</v>
      </c>
      <c r="AG14" s="1"/>
      <c r="AH14" s="1">
        <f t="shared" si="3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37</v>
      </c>
      <c r="C15" s="1">
        <v>363.3</v>
      </c>
      <c r="D15" s="1"/>
      <c r="E15" s="1">
        <v>38.186999999999998</v>
      </c>
      <c r="F15" s="1">
        <v>324.14100000000002</v>
      </c>
      <c r="G15" s="8">
        <v>1</v>
      </c>
      <c r="H15" s="1">
        <v>120</v>
      </c>
      <c r="I15" s="1" t="s">
        <v>38</v>
      </c>
      <c r="J15" s="1"/>
      <c r="K15" s="1"/>
      <c r="L15" s="1">
        <f t="shared" si="2"/>
        <v>38.186999999999998</v>
      </c>
      <c r="M15" s="1"/>
      <c r="N15" s="1"/>
      <c r="O15" s="1"/>
      <c r="P15" s="1"/>
      <c r="Q15" s="1">
        <f t="shared" si="4"/>
        <v>7.6373999999999995</v>
      </c>
      <c r="R15" s="5"/>
      <c r="S15" s="5"/>
      <c r="T15" s="1"/>
      <c r="U15" s="1">
        <f t="shared" si="5"/>
        <v>42.441275826852078</v>
      </c>
      <c r="V15" s="1">
        <f t="shared" si="6"/>
        <v>42.441275826852078</v>
      </c>
      <c r="W15" s="1">
        <v>1.4505999999999999</v>
      </c>
      <c r="X15" s="1">
        <v>5.3266</v>
      </c>
      <c r="Y15" s="1">
        <v>7.0133999999999999</v>
      </c>
      <c r="Z15" s="1">
        <v>7.2748000000000008</v>
      </c>
      <c r="AA15" s="1">
        <v>4.4016000000000002</v>
      </c>
      <c r="AB15" s="1">
        <v>0</v>
      </c>
      <c r="AC15" s="1">
        <v>9.7170000000000005</v>
      </c>
      <c r="AD15" s="1">
        <v>0</v>
      </c>
      <c r="AE15" s="1">
        <v>-0.1</v>
      </c>
      <c r="AF15" s="1">
        <v>-0.1</v>
      </c>
      <c r="AG15" s="12" t="s">
        <v>49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40</v>
      </c>
      <c r="C16" s="1">
        <v>269</v>
      </c>
      <c r="D16" s="1">
        <v>360</v>
      </c>
      <c r="E16" s="1">
        <v>180</v>
      </c>
      <c r="F16" s="1">
        <v>444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180</v>
      </c>
      <c r="M16" s="1"/>
      <c r="N16" s="1"/>
      <c r="O16" s="1">
        <v>480</v>
      </c>
      <c r="P16" s="1">
        <v>200</v>
      </c>
      <c r="Q16" s="1">
        <f t="shared" si="4"/>
        <v>36</v>
      </c>
      <c r="R16" s="5"/>
      <c r="S16" s="5"/>
      <c r="T16" s="1"/>
      <c r="U16" s="1">
        <f t="shared" si="5"/>
        <v>31.222222222222221</v>
      </c>
      <c r="V16" s="1">
        <f t="shared" si="6"/>
        <v>31.222222222222221</v>
      </c>
      <c r="W16" s="1">
        <v>18.2</v>
      </c>
      <c r="X16" s="1">
        <v>35.4</v>
      </c>
      <c r="Y16" s="1">
        <v>37.6</v>
      </c>
      <c r="Z16" s="1">
        <v>30.8</v>
      </c>
      <c r="AA16" s="1">
        <v>36.4</v>
      </c>
      <c r="AB16" s="1">
        <v>34.799999999999997</v>
      </c>
      <c r="AC16" s="1">
        <v>23.8</v>
      </c>
      <c r="AD16" s="1">
        <v>39.6</v>
      </c>
      <c r="AE16" s="1">
        <v>20</v>
      </c>
      <c r="AF16" s="1">
        <v>38.200000000000003</v>
      </c>
      <c r="AG16" s="13" t="s">
        <v>77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590</v>
      </c>
      <c r="D17" s="1">
        <v>160</v>
      </c>
      <c r="E17" s="1">
        <v>378</v>
      </c>
      <c r="F17" s="1">
        <v>369</v>
      </c>
      <c r="G17" s="8">
        <v>0.25</v>
      </c>
      <c r="H17" s="1">
        <v>120</v>
      </c>
      <c r="I17" s="1" t="s">
        <v>38</v>
      </c>
      <c r="J17" s="1"/>
      <c r="K17" s="1"/>
      <c r="L17" s="1">
        <f t="shared" si="2"/>
        <v>378</v>
      </c>
      <c r="M17" s="1"/>
      <c r="N17" s="1"/>
      <c r="O17" s="1">
        <v>280</v>
      </c>
      <c r="P17" s="1">
        <v>120</v>
      </c>
      <c r="Q17" s="1">
        <f t="shared" si="4"/>
        <v>75.599999999999994</v>
      </c>
      <c r="R17" s="5">
        <v>520</v>
      </c>
      <c r="S17" s="5">
        <v>591.79999999999995</v>
      </c>
      <c r="T17" s="1"/>
      <c r="U17" s="1">
        <f t="shared" si="5"/>
        <v>17.050264550264551</v>
      </c>
      <c r="V17" s="1">
        <f t="shared" si="6"/>
        <v>10.171957671957673</v>
      </c>
      <c r="W17" s="1">
        <v>47.4</v>
      </c>
      <c r="X17" s="1">
        <v>43.4</v>
      </c>
      <c r="Y17" s="1">
        <v>52</v>
      </c>
      <c r="Z17" s="1">
        <v>49</v>
      </c>
      <c r="AA17" s="1">
        <v>53.8</v>
      </c>
      <c r="AB17" s="1">
        <v>40.799999999999997</v>
      </c>
      <c r="AC17" s="1">
        <v>72</v>
      </c>
      <c r="AD17" s="1">
        <v>51</v>
      </c>
      <c r="AE17" s="1">
        <v>23</v>
      </c>
      <c r="AF17" s="1">
        <v>54.8</v>
      </c>
      <c r="AG17" s="1"/>
      <c r="AH17" s="1">
        <f t="shared" si="3"/>
        <v>130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106.4</v>
      </c>
      <c r="D18" s="1">
        <v>97.236000000000004</v>
      </c>
      <c r="E18" s="1">
        <v>50.38</v>
      </c>
      <c r="F18" s="1">
        <v>153.256</v>
      </c>
      <c r="G18" s="8">
        <v>1</v>
      </c>
      <c r="H18" s="1">
        <v>120</v>
      </c>
      <c r="I18" s="1" t="s">
        <v>38</v>
      </c>
      <c r="J18" s="1"/>
      <c r="K18" s="1"/>
      <c r="L18" s="1">
        <f t="shared" si="2"/>
        <v>50.38</v>
      </c>
      <c r="M18" s="1"/>
      <c r="N18" s="1"/>
      <c r="O18" s="1">
        <v>50</v>
      </c>
      <c r="P18" s="1"/>
      <c r="Q18" s="1">
        <f t="shared" si="4"/>
        <v>10.076000000000001</v>
      </c>
      <c r="R18" s="5">
        <v>20</v>
      </c>
      <c r="S18" s="5"/>
      <c r="T18" s="1"/>
      <c r="U18" s="1">
        <f t="shared" si="5"/>
        <v>22.157205240174672</v>
      </c>
      <c r="V18" s="1">
        <f t="shared" si="6"/>
        <v>20.172290591504563</v>
      </c>
      <c r="W18" s="1">
        <v>4.7776000000000014</v>
      </c>
      <c r="X18" s="1">
        <v>6.0907999999999998</v>
      </c>
      <c r="Y18" s="1">
        <v>12.417999999999999</v>
      </c>
      <c r="Z18" s="1">
        <v>9.0924000000000014</v>
      </c>
      <c r="AA18" s="1">
        <v>9.3227999999999991</v>
      </c>
      <c r="AB18" s="1">
        <v>5.8247999999999998</v>
      </c>
      <c r="AC18" s="1">
        <v>12.045400000000001</v>
      </c>
      <c r="AD18" s="1">
        <v>8.2945999999999991</v>
      </c>
      <c r="AE18" s="1">
        <v>7.7812000000000001</v>
      </c>
      <c r="AF18" s="1">
        <v>7.2081999999999997</v>
      </c>
      <c r="AG18" s="13" t="s">
        <v>76</v>
      </c>
      <c r="AH18" s="1">
        <f t="shared" si="3"/>
        <v>20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40</v>
      </c>
      <c r="C19" s="1">
        <v>304</v>
      </c>
      <c r="D19" s="1">
        <v>360</v>
      </c>
      <c r="E19" s="1">
        <v>256</v>
      </c>
      <c r="F19" s="1">
        <v>408</v>
      </c>
      <c r="G19" s="8">
        <v>0.25</v>
      </c>
      <c r="H19" s="1">
        <v>120</v>
      </c>
      <c r="I19" s="1" t="s">
        <v>38</v>
      </c>
      <c r="J19" s="1"/>
      <c r="K19" s="1"/>
      <c r="L19" s="1">
        <f t="shared" si="2"/>
        <v>256</v>
      </c>
      <c r="M19" s="1"/>
      <c r="N19" s="1"/>
      <c r="O19" s="1">
        <v>280</v>
      </c>
      <c r="P19" s="1">
        <v>200</v>
      </c>
      <c r="Q19" s="1">
        <f t="shared" si="4"/>
        <v>51.2</v>
      </c>
      <c r="R19" s="5">
        <v>280</v>
      </c>
      <c r="S19" s="5">
        <v>136</v>
      </c>
      <c r="T19" s="1"/>
      <c r="U19" s="1">
        <f t="shared" si="5"/>
        <v>22.8125</v>
      </c>
      <c r="V19" s="1">
        <f t="shared" si="6"/>
        <v>17.34375</v>
      </c>
      <c r="W19" s="1">
        <v>26.8</v>
      </c>
      <c r="X19" s="1">
        <v>31.4</v>
      </c>
      <c r="Y19" s="1">
        <v>43.4</v>
      </c>
      <c r="Z19" s="1">
        <v>37</v>
      </c>
      <c r="AA19" s="1">
        <v>37.6</v>
      </c>
      <c r="AB19" s="1">
        <v>25.2</v>
      </c>
      <c r="AC19" s="1">
        <v>38.6</v>
      </c>
      <c r="AD19" s="1">
        <v>51.2</v>
      </c>
      <c r="AE19" s="1">
        <v>21.8</v>
      </c>
      <c r="AF19" s="1">
        <v>53.8</v>
      </c>
      <c r="AG19" s="14" t="s">
        <v>57</v>
      </c>
      <c r="AH19" s="1">
        <f t="shared" si="3"/>
        <v>70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40</v>
      </c>
      <c r="C20" s="1">
        <v>443</v>
      </c>
      <c r="D20" s="1">
        <v>120</v>
      </c>
      <c r="E20" s="1">
        <v>540</v>
      </c>
      <c r="F20" s="1">
        <v>20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540</v>
      </c>
      <c r="M20" s="1"/>
      <c r="N20" s="1"/>
      <c r="O20" s="1">
        <v>800</v>
      </c>
      <c r="P20" s="1">
        <v>800</v>
      </c>
      <c r="Q20" s="1">
        <f t="shared" si="4"/>
        <v>108</v>
      </c>
      <c r="R20" s="5">
        <v>1600</v>
      </c>
      <c r="S20" s="5">
        <v>540</v>
      </c>
      <c r="T20" s="1" t="str">
        <f>VLOOKUP(A:A,[1]Sheet!$A:$U,21,0)</f>
        <v>акция Халк</v>
      </c>
      <c r="U20" s="1">
        <f t="shared" si="5"/>
        <v>29.814814814814813</v>
      </c>
      <c r="V20" s="1">
        <f t="shared" si="6"/>
        <v>15</v>
      </c>
      <c r="W20" s="1">
        <v>68.8</v>
      </c>
      <c r="X20" s="1">
        <v>77.599999999999994</v>
      </c>
      <c r="Y20" s="1">
        <v>65.400000000000006</v>
      </c>
      <c r="Z20" s="1">
        <v>85.4</v>
      </c>
      <c r="AA20" s="1">
        <v>69.8</v>
      </c>
      <c r="AB20" s="1">
        <v>78</v>
      </c>
      <c r="AC20" s="1">
        <v>71.599999999999994</v>
      </c>
      <c r="AD20" s="1">
        <v>110</v>
      </c>
      <c r="AE20" s="1">
        <v>50</v>
      </c>
      <c r="AF20" s="1">
        <v>82.6</v>
      </c>
      <c r="AG20" s="1"/>
      <c r="AH20" s="1">
        <f t="shared" si="3"/>
        <v>800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40</v>
      </c>
      <c r="C21" s="1">
        <v>-3</v>
      </c>
      <c r="D21" s="1"/>
      <c r="E21" s="1"/>
      <c r="F21" s="1">
        <v>-3</v>
      </c>
      <c r="G21" s="8">
        <v>0.36</v>
      </c>
      <c r="H21" s="1">
        <v>45</v>
      </c>
      <c r="I21" s="1" t="s">
        <v>38</v>
      </c>
      <c r="J21" s="1"/>
      <c r="K21" s="1"/>
      <c r="L21" s="1">
        <f t="shared" si="2"/>
        <v>0</v>
      </c>
      <c r="M21" s="1"/>
      <c r="N21" s="1"/>
      <c r="O21" s="1">
        <v>200</v>
      </c>
      <c r="P21" s="1">
        <v>200</v>
      </c>
      <c r="Q21" s="1">
        <f t="shared" si="4"/>
        <v>0</v>
      </c>
      <c r="R21" s="5">
        <v>300</v>
      </c>
      <c r="S21" s="5"/>
      <c r="T21" s="1"/>
      <c r="U21" s="1" t="e">
        <f t="shared" si="5"/>
        <v>#DIV/0!</v>
      </c>
      <c r="V21" s="1" t="e">
        <f t="shared" si="6"/>
        <v>#DIV/0!</v>
      </c>
      <c r="W21" s="1">
        <v>15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si="3"/>
        <v>108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>
        <v>-3</v>
      </c>
      <c r="D22" s="1"/>
      <c r="E22" s="1">
        <v>-1</v>
      </c>
      <c r="F22" s="1">
        <v>-3</v>
      </c>
      <c r="G22" s="8">
        <v>0.33</v>
      </c>
      <c r="H22" s="1">
        <v>45</v>
      </c>
      <c r="I22" s="1" t="s">
        <v>38</v>
      </c>
      <c r="J22" s="1"/>
      <c r="K22" s="1"/>
      <c r="L22" s="1">
        <f t="shared" si="2"/>
        <v>-1</v>
      </c>
      <c r="M22" s="1"/>
      <c r="N22" s="1"/>
      <c r="O22" s="1"/>
      <c r="P22" s="1">
        <v>400</v>
      </c>
      <c r="Q22" s="1">
        <f t="shared" si="4"/>
        <v>-0.2</v>
      </c>
      <c r="R22" s="5">
        <v>320</v>
      </c>
      <c r="S22" s="5"/>
      <c r="T22" s="1"/>
      <c r="U22" s="1">
        <f t="shared" si="5"/>
        <v>-3585</v>
      </c>
      <c r="V22" s="1">
        <f t="shared" si="6"/>
        <v>-1985</v>
      </c>
      <c r="W22" s="1">
        <v>31.4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si="3"/>
        <v>105.60000000000001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157</v>
      </c>
      <c r="D23" s="1"/>
      <c r="E23" s="1"/>
      <c r="F23" s="1">
        <v>154</v>
      </c>
      <c r="G23" s="8">
        <v>0.33</v>
      </c>
      <c r="H23" s="1">
        <v>45</v>
      </c>
      <c r="I23" s="1" t="s">
        <v>38</v>
      </c>
      <c r="J23" s="1"/>
      <c r="K23" s="1"/>
      <c r="L23" s="1">
        <f t="shared" si="2"/>
        <v>0</v>
      </c>
      <c r="M23" s="1"/>
      <c r="N23" s="1"/>
      <c r="O23" s="1"/>
      <c r="P23" s="1"/>
      <c r="Q23" s="1">
        <f t="shared" si="4"/>
        <v>0</v>
      </c>
      <c r="R23" s="5">
        <v>320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0.6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2" t="s">
        <v>49</v>
      </c>
      <c r="AH23" s="1">
        <f t="shared" si="3"/>
        <v>105.60000000000001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-4</v>
      </c>
      <c r="D24" s="1"/>
      <c r="E24" s="1"/>
      <c r="F24" s="1">
        <v>-4</v>
      </c>
      <c r="G24" s="8">
        <v>0.4</v>
      </c>
      <c r="H24" s="1">
        <v>45</v>
      </c>
      <c r="I24" s="1" t="s">
        <v>38</v>
      </c>
      <c r="J24" s="1"/>
      <c r="K24" s="1"/>
      <c r="L24" s="1">
        <f t="shared" si="2"/>
        <v>0</v>
      </c>
      <c r="M24" s="1"/>
      <c r="N24" s="1"/>
      <c r="O24" s="1">
        <v>150</v>
      </c>
      <c r="P24" s="1">
        <v>250</v>
      </c>
      <c r="Q24" s="1">
        <f t="shared" si="4"/>
        <v>0</v>
      </c>
      <c r="R24" s="5">
        <v>240</v>
      </c>
      <c r="S24" s="5"/>
      <c r="T24" s="1"/>
      <c r="U24" s="1" t="e">
        <f t="shared" si="5"/>
        <v>#DIV/0!</v>
      </c>
      <c r="V24" s="1" t="e">
        <f t="shared" si="6"/>
        <v>#DIV/0!</v>
      </c>
      <c r="W24" s="1">
        <v>14.8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3"/>
        <v>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430.2</v>
      </c>
      <c r="D25" s="1">
        <v>253.96899999999999</v>
      </c>
      <c r="E25" s="1">
        <v>271.315</v>
      </c>
      <c r="F25" s="1">
        <v>410.51</v>
      </c>
      <c r="G25" s="8">
        <v>1</v>
      </c>
      <c r="H25" s="1">
        <v>60</v>
      </c>
      <c r="I25" s="1" t="s">
        <v>38</v>
      </c>
      <c r="J25" s="1"/>
      <c r="K25" s="1"/>
      <c r="L25" s="1">
        <f t="shared" si="2"/>
        <v>271.315</v>
      </c>
      <c r="M25" s="1"/>
      <c r="N25" s="1"/>
      <c r="O25" s="1">
        <v>250</v>
      </c>
      <c r="P25" s="1">
        <v>200</v>
      </c>
      <c r="Q25" s="1">
        <f t="shared" si="4"/>
        <v>54.262999999999998</v>
      </c>
      <c r="R25" s="5">
        <v>250</v>
      </c>
      <c r="S25" s="5">
        <v>224.75</v>
      </c>
      <c r="T25" s="1"/>
      <c r="U25" s="1">
        <f t="shared" si="5"/>
        <v>20.465326281259792</v>
      </c>
      <c r="V25" s="1">
        <f t="shared" si="6"/>
        <v>15.858135377697511</v>
      </c>
      <c r="W25" s="1">
        <v>45.597799999999999</v>
      </c>
      <c r="X25" s="1">
        <v>44.827599999999997</v>
      </c>
      <c r="Y25" s="1">
        <v>45.760000000000012</v>
      </c>
      <c r="Z25" s="1">
        <v>53.6648</v>
      </c>
      <c r="AA25" s="1">
        <v>52.241399999999999</v>
      </c>
      <c r="AB25" s="1">
        <v>43.2136</v>
      </c>
      <c r="AC25" s="1">
        <v>45.679600000000001</v>
      </c>
      <c r="AD25" s="1">
        <v>61.413400000000003</v>
      </c>
      <c r="AE25" s="1">
        <v>36.774799999999999</v>
      </c>
      <c r="AF25" s="1">
        <v>50.723200000000013</v>
      </c>
      <c r="AG25" s="1"/>
      <c r="AH25" s="1">
        <f t="shared" si="3"/>
        <v>250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40</v>
      </c>
      <c r="C26" s="1">
        <v>61</v>
      </c>
      <c r="D26" s="1"/>
      <c r="E26" s="1">
        <v>32</v>
      </c>
      <c r="F26" s="1">
        <v>29</v>
      </c>
      <c r="G26" s="8">
        <v>0.3</v>
      </c>
      <c r="H26" s="1">
        <v>60</v>
      </c>
      <c r="I26" s="1" t="s">
        <v>38</v>
      </c>
      <c r="J26" s="1"/>
      <c r="K26" s="1"/>
      <c r="L26" s="1">
        <f t="shared" si="2"/>
        <v>32</v>
      </c>
      <c r="M26" s="1"/>
      <c r="N26" s="1"/>
      <c r="O26" s="1">
        <v>200</v>
      </c>
      <c r="P26" s="1">
        <v>150</v>
      </c>
      <c r="Q26" s="1">
        <f t="shared" si="4"/>
        <v>6.4</v>
      </c>
      <c r="R26" s="5">
        <v>150</v>
      </c>
      <c r="S26" s="5"/>
      <c r="T26" s="1"/>
      <c r="U26" s="1">
        <f t="shared" si="5"/>
        <v>82.65625</v>
      </c>
      <c r="V26" s="1">
        <f t="shared" si="6"/>
        <v>59.21875</v>
      </c>
      <c r="W26" s="1">
        <v>21.6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3"/>
        <v>45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23</v>
      </c>
      <c r="D27" s="1"/>
      <c r="E27" s="1">
        <v>10</v>
      </c>
      <c r="F27" s="1">
        <v>12</v>
      </c>
      <c r="G27" s="8">
        <v>0.41</v>
      </c>
      <c r="H27" s="1">
        <v>50</v>
      </c>
      <c r="I27" s="1" t="s">
        <v>38</v>
      </c>
      <c r="J27" s="1"/>
      <c r="K27" s="1"/>
      <c r="L27" s="1">
        <f t="shared" si="2"/>
        <v>10</v>
      </c>
      <c r="M27" s="1"/>
      <c r="N27" s="1"/>
      <c r="O27" s="1">
        <v>300</v>
      </c>
      <c r="P27" s="1">
        <v>300</v>
      </c>
      <c r="Q27" s="1">
        <f t="shared" si="4"/>
        <v>2</v>
      </c>
      <c r="R27" s="5">
        <v>300</v>
      </c>
      <c r="S27" s="5"/>
      <c r="T27" s="1"/>
      <c r="U27" s="1">
        <f t="shared" si="5"/>
        <v>456</v>
      </c>
      <c r="V27" s="1">
        <f t="shared" si="6"/>
        <v>306</v>
      </c>
      <c r="W27" s="1">
        <v>24.2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3"/>
        <v>122.99999999999999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537.61400000000003</v>
      </c>
      <c r="D28" s="1">
        <v>674.29399999999998</v>
      </c>
      <c r="E28" s="1">
        <v>534.85199999999998</v>
      </c>
      <c r="F28" s="1">
        <v>674.73800000000006</v>
      </c>
      <c r="G28" s="8">
        <v>1</v>
      </c>
      <c r="H28" s="1">
        <v>50</v>
      </c>
      <c r="I28" s="1" t="s">
        <v>38</v>
      </c>
      <c r="J28" s="1"/>
      <c r="K28" s="1"/>
      <c r="L28" s="1">
        <f t="shared" si="2"/>
        <v>534.85199999999998</v>
      </c>
      <c r="M28" s="1"/>
      <c r="N28" s="1"/>
      <c r="O28" s="1">
        <v>400</v>
      </c>
      <c r="P28" s="1">
        <v>350</v>
      </c>
      <c r="Q28" s="1">
        <f t="shared" si="4"/>
        <v>106.9704</v>
      </c>
      <c r="R28" s="5">
        <v>500</v>
      </c>
      <c r="S28" s="5">
        <v>714.66999999999985</v>
      </c>
      <c r="T28" s="1"/>
      <c r="U28" s="1">
        <f t="shared" si="5"/>
        <v>17.993183160949197</v>
      </c>
      <c r="V28" s="1">
        <f t="shared" si="6"/>
        <v>13.318992917666945</v>
      </c>
      <c r="W28" s="1">
        <v>72.168399999999991</v>
      </c>
      <c r="X28" s="1">
        <v>88.650599999999997</v>
      </c>
      <c r="Y28" s="1">
        <v>98.237200000000001</v>
      </c>
      <c r="Z28" s="1">
        <v>97.492400000000004</v>
      </c>
      <c r="AA28" s="1">
        <v>89.820599999999999</v>
      </c>
      <c r="AB28" s="1">
        <v>89.440399999999997</v>
      </c>
      <c r="AC28" s="1">
        <v>71.689800000000005</v>
      </c>
      <c r="AD28" s="1">
        <v>102.9468</v>
      </c>
      <c r="AE28" s="1">
        <v>40.924199999999999</v>
      </c>
      <c r="AF28" s="1">
        <v>89.883600000000001</v>
      </c>
      <c r="AG28" s="1"/>
      <c r="AH28" s="1">
        <f t="shared" si="3"/>
        <v>500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117.8</v>
      </c>
      <c r="D29" s="1">
        <v>155.69</v>
      </c>
      <c r="E29" s="1">
        <v>136.851</v>
      </c>
      <c r="F29" s="1">
        <v>128.75700000000001</v>
      </c>
      <c r="G29" s="8">
        <v>1</v>
      </c>
      <c r="H29" s="1">
        <v>50</v>
      </c>
      <c r="I29" s="1" t="s">
        <v>38</v>
      </c>
      <c r="J29" s="1"/>
      <c r="K29" s="1"/>
      <c r="L29" s="1">
        <f t="shared" si="2"/>
        <v>136.851</v>
      </c>
      <c r="M29" s="1"/>
      <c r="N29" s="1"/>
      <c r="O29" s="1">
        <v>160</v>
      </c>
      <c r="P29" s="1">
        <v>160</v>
      </c>
      <c r="Q29" s="1">
        <f t="shared" si="4"/>
        <v>27.370200000000001</v>
      </c>
      <c r="R29" s="5">
        <v>140</v>
      </c>
      <c r="S29" s="5">
        <v>98.646999999999991</v>
      </c>
      <c r="T29" s="1"/>
      <c r="U29" s="1">
        <f t="shared" si="5"/>
        <v>21.510876793008457</v>
      </c>
      <c r="V29" s="1">
        <f t="shared" si="6"/>
        <v>16.395824656012742</v>
      </c>
      <c r="W29" s="1">
        <v>24.926600000000001</v>
      </c>
      <c r="X29" s="1">
        <v>25.960999999999999</v>
      </c>
      <c r="Y29" s="1">
        <v>23.6906</v>
      </c>
      <c r="Z29" s="1">
        <v>36.248600000000003</v>
      </c>
      <c r="AA29" s="1">
        <v>20.937999999999999</v>
      </c>
      <c r="AB29" s="1">
        <v>19.0824</v>
      </c>
      <c r="AC29" s="1">
        <v>24.536799999999999</v>
      </c>
      <c r="AD29" s="1">
        <v>31.353999999999999</v>
      </c>
      <c r="AE29" s="1">
        <v>22.019600000000001</v>
      </c>
      <c r="AF29" s="1">
        <v>26.8856</v>
      </c>
      <c r="AG29" s="1"/>
      <c r="AH29" s="1">
        <f t="shared" si="3"/>
        <v>140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40</v>
      </c>
      <c r="C30" s="1">
        <v>3</v>
      </c>
      <c r="D30" s="1"/>
      <c r="E30" s="1">
        <v>1</v>
      </c>
      <c r="F30" s="1">
        <v>2</v>
      </c>
      <c r="G30" s="8">
        <v>0.4</v>
      </c>
      <c r="H30" s="1">
        <v>50</v>
      </c>
      <c r="I30" s="1" t="s">
        <v>38</v>
      </c>
      <c r="J30" s="1"/>
      <c r="K30" s="1"/>
      <c r="L30" s="1">
        <f t="shared" si="2"/>
        <v>1</v>
      </c>
      <c r="M30" s="1"/>
      <c r="N30" s="1"/>
      <c r="O30" s="1">
        <v>200</v>
      </c>
      <c r="P30" s="1">
        <v>250</v>
      </c>
      <c r="Q30" s="1">
        <f t="shared" si="4"/>
        <v>0.2</v>
      </c>
      <c r="R30" s="5">
        <v>240</v>
      </c>
      <c r="S30" s="5"/>
      <c r="T30" s="1"/>
      <c r="U30" s="1">
        <f t="shared" si="5"/>
        <v>3460</v>
      </c>
      <c r="V30" s="1">
        <f t="shared" si="6"/>
        <v>2260</v>
      </c>
      <c r="W30" s="1">
        <v>22.2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 t="shared" si="3"/>
        <v>96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40</v>
      </c>
      <c r="C31" s="1">
        <v>53</v>
      </c>
      <c r="D31" s="1"/>
      <c r="E31" s="1">
        <v>49</v>
      </c>
      <c r="F31" s="1">
        <v>4</v>
      </c>
      <c r="G31" s="8">
        <v>0.18</v>
      </c>
      <c r="H31" s="1">
        <v>50</v>
      </c>
      <c r="I31" s="1" t="s">
        <v>38</v>
      </c>
      <c r="J31" s="1"/>
      <c r="K31" s="1"/>
      <c r="L31" s="1">
        <f t="shared" si="2"/>
        <v>49</v>
      </c>
      <c r="M31" s="1"/>
      <c r="N31" s="1"/>
      <c r="O31" s="1">
        <v>300</v>
      </c>
      <c r="P31" s="1">
        <v>400</v>
      </c>
      <c r="Q31" s="1">
        <f t="shared" si="4"/>
        <v>9.8000000000000007</v>
      </c>
      <c r="R31" s="5">
        <v>320</v>
      </c>
      <c r="S31" s="5"/>
      <c r="T31" s="1"/>
      <c r="U31" s="1">
        <f t="shared" si="5"/>
        <v>104.48979591836734</v>
      </c>
      <c r="V31" s="1">
        <f t="shared" si="6"/>
        <v>71.836734693877546</v>
      </c>
      <c r="W31" s="1">
        <v>27.2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 t="shared" si="3"/>
        <v>57.599999999999994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460</v>
      </c>
      <c r="D32" s="1">
        <v>1446</v>
      </c>
      <c r="E32" s="1">
        <v>1654</v>
      </c>
      <c r="F32" s="1">
        <v>244</v>
      </c>
      <c r="G32" s="8">
        <v>0.3</v>
      </c>
      <c r="H32" s="1">
        <v>50</v>
      </c>
      <c r="I32" s="1" t="s">
        <v>38</v>
      </c>
      <c r="J32" s="1"/>
      <c r="K32" s="1"/>
      <c r="L32" s="1">
        <f t="shared" si="2"/>
        <v>1654</v>
      </c>
      <c r="M32" s="1"/>
      <c r="N32" s="1"/>
      <c r="O32" s="1">
        <v>1450</v>
      </c>
      <c r="P32" s="1">
        <v>1450</v>
      </c>
      <c r="Q32" s="1">
        <f t="shared" si="4"/>
        <v>330.8</v>
      </c>
      <c r="R32" s="5">
        <v>1800</v>
      </c>
      <c r="S32" s="5">
        <v>2810.4000000000005</v>
      </c>
      <c r="T32" s="1"/>
      <c r="U32" s="1">
        <f t="shared" si="5"/>
        <v>14.945586457073761</v>
      </c>
      <c r="V32" s="1">
        <f t="shared" si="6"/>
        <v>9.5042321644498191</v>
      </c>
      <c r="W32" s="1">
        <v>219.8</v>
      </c>
      <c r="X32" s="1">
        <v>237.6</v>
      </c>
      <c r="Y32" s="1">
        <v>274.8</v>
      </c>
      <c r="Z32" s="1">
        <v>214.6</v>
      </c>
      <c r="AA32" s="1">
        <v>175.8</v>
      </c>
      <c r="AB32" s="1">
        <v>171.6</v>
      </c>
      <c r="AC32" s="1">
        <v>192</v>
      </c>
      <c r="AD32" s="1">
        <v>241.8</v>
      </c>
      <c r="AE32" s="1">
        <v>132</v>
      </c>
      <c r="AF32" s="1">
        <v>197.6</v>
      </c>
      <c r="AG32" s="1"/>
      <c r="AH32" s="1">
        <f t="shared" si="3"/>
        <v>540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40</v>
      </c>
      <c r="C33" s="1">
        <v>-4</v>
      </c>
      <c r="D33" s="1"/>
      <c r="E33" s="1"/>
      <c r="F33" s="1">
        <v>-4</v>
      </c>
      <c r="G33" s="8">
        <v>0.28000000000000003</v>
      </c>
      <c r="H33" s="1">
        <v>50</v>
      </c>
      <c r="I33" s="1" t="s">
        <v>38</v>
      </c>
      <c r="J33" s="1"/>
      <c r="K33" s="1"/>
      <c r="L33" s="1">
        <f t="shared" si="2"/>
        <v>0</v>
      </c>
      <c r="M33" s="1"/>
      <c r="N33" s="1"/>
      <c r="O33" s="1">
        <v>300</v>
      </c>
      <c r="P33" s="1">
        <v>320</v>
      </c>
      <c r="Q33" s="1">
        <f t="shared" si="4"/>
        <v>0</v>
      </c>
      <c r="R33" s="5">
        <v>320</v>
      </c>
      <c r="S33" s="5"/>
      <c r="T33" s="1"/>
      <c r="U33" s="1" t="e">
        <f t="shared" si="5"/>
        <v>#DIV/0!</v>
      </c>
      <c r="V33" s="1" t="e">
        <f t="shared" si="6"/>
        <v>#DIV/0!</v>
      </c>
      <c r="W33" s="1">
        <v>31.2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 t="shared" si="3"/>
        <v>89.600000000000009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72</v>
      </c>
      <c r="B34" s="1" t="s">
        <v>37</v>
      </c>
      <c r="C34" s="1"/>
      <c r="D34" s="1">
        <v>7.9359999999999999</v>
      </c>
      <c r="E34" s="1"/>
      <c r="F34" s="1">
        <v>6.9359999999999999</v>
      </c>
      <c r="G34" s="8">
        <v>1</v>
      </c>
      <c r="H34" s="1">
        <v>60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"/>
      <c r="P34" s="1"/>
      <c r="Q34" s="1">
        <f t="shared" si="4"/>
        <v>0</v>
      </c>
      <c r="R34" s="5">
        <v>50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3"/>
        <v>50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73</v>
      </c>
      <c r="B35" s="1" t="s">
        <v>40</v>
      </c>
      <c r="C35" s="1"/>
      <c r="D35" s="1">
        <v>8</v>
      </c>
      <c r="E35" s="1"/>
      <c r="F35" s="1">
        <v>5</v>
      </c>
      <c r="G35" s="8">
        <v>0.4</v>
      </c>
      <c r="H35" s="1">
        <v>60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/>
      <c r="Q35" s="1">
        <f t="shared" si="4"/>
        <v>0</v>
      </c>
      <c r="R35" s="5">
        <v>320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 t="shared" si="3"/>
        <v>128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74</v>
      </c>
      <c r="B36" s="1" t="s">
        <v>40</v>
      </c>
      <c r="C36" s="1"/>
      <c r="D36" s="1"/>
      <c r="E36" s="1"/>
      <c r="F36" s="1"/>
      <c r="G36" s="8">
        <v>0.28000000000000003</v>
      </c>
      <c r="H36" s="1"/>
      <c r="I36" s="1" t="s">
        <v>45</v>
      </c>
      <c r="J36" s="1"/>
      <c r="K36" s="1"/>
      <c r="L36" s="1">
        <f t="shared" si="2"/>
        <v>0</v>
      </c>
      <c r="M36" s="1"/>
      <c r="N36" s="1"/>
      <c r="O36" s="1"/>
      <c r="P36" s="1"/>
      <c r="Q36" s="1">
        <f t="shared" si="4"/>
        <v>0</v>
      </c>
      <c r="R36" s="5"/>
      <c r="S36" s="5"/>
      <c r="T36" s="1" t="str">
        <f>VLOOKUP(A:A,[1]Sheet!$A:$U,21,0)</f>
        <v>не взяли на сертификацию</v>
      </c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0" t="s">
        <v>75</v>
      </c>
      <c r="AH36" s="1">
        <f t="shared" si="3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2025-10-06T10:39:27Z</dcterms:created>
  <dcterms:modified xsi:type="dcterms:W3CDTF">2025-10-07T12:36:03Z</dcterms:modified>
</cp:coreProperties>
</file>