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ПОКОМ КИ филиалы\"/>
    </mc:Choice>
  </mc:AlternateContent>
  <xr:revisionPtr revIDLastSave="0" documentId="13_ncr:1_{8125D261-51A7-4492-A321-924A97FDA8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Sheet!$A$3:$AN$101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1" i="1" l="1"/>
  <c r="W101" i="1" s="1"/>
  <c r="N101" i="1"/>
  <c r="G101" i="1"/>
  <c r="H101" i="1" s="1"/>
  <c r="O100" i="1"/>
  <c r="W100" i="1" s="1"/>
  <c r="N100" i="1"/>
  <c r="G100" i="1"/>
  <c r="H100" i="1" s="1"/>
  <c r="O99" i="1"/>
  <c r="W99" i="1" s="1"/>
  <c r="N99" i="1"/>
  <c r="G99" i="1"/>
  <c r="H99" i="1" s="1"/>
  <c r="O98" i="1"/>
  <c r="W98" i="1" s="1"/>
  <c r="N98" i="1"/>
  <c r="G98" i="1"/>
  <c r="H98" i="1" s="1"/>
  <c r="O97" i="1"/>
  <c r="W97" i="1" s="1"/>
  <c r="N97" i="1"/>
  <c r="G97" i="1"/>
  <c r="H97" i="1" s="1"/>
  <c r="O96" i="1"/>
  <c r="W96" i="1" s="1"/>
  <c r="N96" i="1"/>
  <c r="G96" i="1"/>
  <c r="H96" i="1" s="1"/>
  <c r="O95" i="1"/>
  <c r="W95" i="1" s="1"/>
  <c r="AN95" i="1" s="1"/>
  <c r="N95" i="1"/>
  <c r="G95" i="1"/>
  <c r="H95" i="1" s="1"/>
  <c r="O94" i="1"/>
  <c r="W94" i="1" s="1"/>
  <c r="N94" i="1"/>
  <c r="G94" i="1"/>
  <c r="H94" i="1" s="1"/>
  <c r="AB94" i="1" s="1"/>
  <c r="O93" i="1"/>
  <c r="W93" i="1" s="1"/>
  <c r="N93" i="1"/>
  <c r="G93" i="1"/>
  <c r="H93" i="1" s="1"/>
  <c r="AB93" i="1" s="1"/>
  <c r="O92" i="1"/>
  <c r="W92" i="1" s="1"/>
  <c r="N92" i="1"/>
  <c r="G92" i="1"/>
  <c r="H92" i="1" s="1"/>
  <c r="AB92" i="1" s="1"/>
  <c r="O91" i="1"/>
  <c r="W91" i="1" s="1"/>
  <c r="N91" i="1"/>
  <c r="G91" i="1"/>
  <c r="H91" i="1" s="1"/>
  <c r="AB91" i="1" s="1"/>
  <c r="O90" i="1"/>
  <c r="W90" i="1" s="1"/>
  <c r="N90" i="1"/>
  <c r="G90" i="1"/>
  <c r="H90" i="1" s="1"/>
  <c r="AB90" i="1" s="1"/>
  <c r="O89" i="1"/>
  <c r="W89" i="1" s="1"/>
  <c r="N89" i="1"/>
  <c r="G89" i="1"/>
  <c r="H89" i="1" s="1"/>
  <c r="AB89" i="1" s="1"/>
  <c r="O88" i="1"/>
  <c r="W88" i="1" s="1"/>
  <c r="N88" i="1"/>
  <c r="G88" i="1"/>
  <c r="H88" i="1" s="1"/>
  <c r="O87" i="1"/>
  <c r="W87" i="1" s="1"/>
  <c r="N87" i="1"/>
  <c r="G87" i="1"/>
  <c r="H87" i="1" s="1"/>
  <c r="O86" i="1"/>
  <c r="W86" i="1" s="1"/>
  <c r="X86" i="1" s="1"/>
  <c r="N86" i="1"/>
  <c r="G86" i="1"/>
  <c r="H86" i="1" s="1"/>
  <c r="O85" i="1"/>
  <c r="W85" i="1" s="1"/>
  <c r="X85" i="1" s="1"/>
  <c r="N85" i="1"/>
  <c r="G85" i="1"/>
  <c r="H85" i="1" s="1"/>
  <c r="O84" i="1"/>
  <c r="W84" i="1" s="1"/>
  <c r="N84" i="1"/>
  <c r="G84" i="1"/>
  <c r="H84" i="1" s="1"/>
  <c r="O83" i="1"/>
  <c r="W83" i="1" s="1"/>
  <c r="N83" i="1"/>
  <c r="G83" i="1"/>
  <c r="H83" i="1" s="1"/>
  <c r="AA83" i="1" s="1"/>
  <c r="O82" i="1"/>
  <c r="W82" i="1" s="1"/>
  <c r="N82" i="1"/>
  <c r="G82" i="1"/>
  <c r="H82" i="1" s="1"/>
  <c r="O81" i="1"/>
  <c r="W81" i="1" s="1"/>
  <c r="N81" i="1"/>
  <c r="G81" i="1"/>
  <c r="H81" i="1" s="1"/>
  <c r="O80" i="1"/>
  <c r="W80" i="1" s="1"/>
  <c r="N80" i="1"/>
  <c r="G80" i="1"/>
  <c r="H80" i="1" s="1"/>
  <c r="AA80" i="1" s="1"/>
  <c r="O79" i="1"/>
  <c r="W79" i="1" s="1"/>
  <c r="N79" i="1"/>
  <c r="G79" i="1"/>
  <c r="H79" i="1" s="1"/>
  <c r="G78" i="1"/>
  <c r="F78" i="1"/>
  <c r="F5" i="1" s="1"/>
  <c r="E78" i="1"/>
  <c r="O78" i="1" s="1"/>
  <c r="W78" i="1" s="1"/>
  <c r="O77" i="1"/>
  <c r="W77" i="1" s="1"/>
  <c r="N77" i="1"/>
  <c r="G77" i="1"/>
  <c r="H77" i="1" s="1"/>
  <c r="O76" i="1"/>
  <c r="W76" i="1" s="1"/>
  <c r="N76" i="1"/>
  <c r="G76" i="1"/>
  <c r="H76" i="1" s="1"/>
  <c r="O75" i="1"/>
  <c r="W75" i="1" s="1"/>
  <c r="N75" i="1"/>
  <c r="G75" i="1"/>
  <c r="H75" i="1" s="1"/>
  <c r="O74" i="1"/>
  <c r="W74" i="1" s="1"/>
  <c r="N74" i="1"/>
  <c r="G74" i="1"/>
  <c r="H74" i="1" s="1"/>
  <c r="AB74" i="1" s="1"/>
  <c r="O73" i="1"/>
  <c r="W73" i="1" s="1"/>
  <c r="N73" i="1"/>
  <c r="G73" i="1"/>
  <c r="H73" i="1" s="1"/>
  <c r="AB73" i="1" s="1"/>
  <c r="O72" i="1"/>
  <c r="W72" i="1" s="1"/>
  <c r="N72" i="1"/>
  <c r="G72" i="1"/>
  <c r="H72" i="1" s="1"/>
  <c r="O71" i="1"/>
  <c r="W71" i="1" s="1"/>
  <c r="N71" i="1"/>
  <c r="G71" i="1"/>
  <c r="H71" i="1" s="1"/>
  <c r="O70" i="1"/>
  <c r="W70" i="1" s="1"/>
  <c r="N70" i="1"/>
  <c r="G70" i="1"/>
  <c r="H70" i="1" s="1"/>
  <c r="AB70" i="1" s="1"/>
  <c r="O69" i="1"/>
  <c r="W69" i="1" s="1"/>
  <c r="N69" i="1"/>
  <c r="G69" i="1"/>
  <c r="H69" i="1" s="1"/>
  <c r="AB69" i="1" s="1"/>
  <c r="O68" i="1"/>
  <c r="W68" i="1" s="1"/>
  <c r="N68" i="1"/>
  <c r="G68" i="1"/>
  <c r="H68" i="1" s="1"/>
  <c r="O67" i="1"/>
  <c r="W67" i="1" s="1"/>
  <c r="N67" i="1"/>
  <c r="G67" i="1"/>
  <c r="H67" i="1" s="1"/>
  <c r="AB67" i="1" s="1"/>
  <c r="O66" i="1"/>
  <c r="W66" i="1" s="1"/>
  <c r="N66" i="1"/>
  <c r="G66" i="1"/>
  <c r="H66" i="1" s="1"/>
  <c r="O65" i="1"/>
  <c r="W65" i="1" s="1"/>
  <c r="N65" i="1"/>
  <c r="G65" i="1"/>
  <c r="H65" i="1" s="1"/>
  <c r="O64" i="1"/>
  <c r="W64" i="1" s="1"/>
  <c r="N64" i="1"/>
  <c r="G64" i="1"/>
  <c r="H64" i="1" s="1"/>
  <c r="O63" i="1"/>
  <c r="W63" i="1" s="1"/>
  <c r="N63" i="1"/>
  <c r="G63" i="1"/>
  <c r="H63" i="1" s="1"/>
  <c r="O62" i="1"/>
  <c r="W62" i="1" s="1"/>
  <c r="N62" i="1"/>
  <c r="G62" i="1"/>
  <c r="H62" i="1" s="1"/>
  <c r="O61" i="1"/>
  <c r="W61" i="1" s="1"/>
  <c r="N61" i="1"/>
  <c r="G61" i="1"/>
  <c r="H61" i="1" s="1"/>
  <c r="O60" i="1"/>
  <c r="W60" i="1" s="1"/>
  <c r="N60" i="1"/>
  <c r="G60" i="1"/>
  <c r="H60" i="1" s="1"/>
  <c r="O59" i="1"/>
  <c r="W59" i="1" s="1"/>
  <c r="N59" i="1"/>
  <c r="G59" i="1"/>
  <c r="H59" i="1" s="1"/>
  <c r="O58" i="1"/>
  <c r="W58" i="1" s="1"/>
  <c r="N58" i="1"/>
  <c r="G58" i="1"/>
  <c r="H58" i="1" s="1"/>
  <c r="O57" i="1"/>
  <c r="W57" i="1" s="1"/>
  <c r="N57" i="1"/>
  <c r="G57" i="1"/>
  <c r="H57" i="1" s="1"/>
  <c r="O56" i="1"/>
  <c r="W56" i="1" s="1"/>
  <c r="AN56" i="1" s="1"/>
  <c r="N56" i="1"/>
  <c r="G56" i="1"/>
  <c r="H56" i="1" s="1"/>
  <c r="O55" i="1"/>
  <c r="W55" i="1" s="1"/>
  <c r="N55" i="1"/>
  <c r="G55" i="1"/>
  <c r="H55" i="1" s="1"/>
  <c r="O54" i="1"/>
  <c r="W54" i="1" s="1"/>
  <c r="N54" i="1"/>
  <c r="G54" i="1"/>
  <c r="H54" i="1" s="1"/>
  <c r="O53" i="1"/>
  <c r="W53" i="1" s="1"/>
  <c r="N53" i="1"/>
  <c r="G53" i="1"/>
  <c r="H53" i="1" s="1"/>
  <c r="O52" i="1"/>
  <c r="W52" i="1" s="1"/>
  <c r="N52" i="1"/>
  <c r="G52" i="1"/>
  <c r="H52" i="1" s="1"/>
  <c r="O51" i="1"/>
  <c r="W51" i="1" s="1"/>
  <c r="N51" i="1"/>
  <c r="G51" i="1"/>
  <c r="H51" i="1" s="1"/>
  <c r="O50" i="1"/>
  <c r="W50" i="1" s="1"/>
  <c r="N50" i="1"/>
  <c r="G50" i="1"/>
  <c r="H50" i="1" s="1"/>
  <c r="O49" i="1"/>
  <c r="W49" i="1" s="1"/>
  <c r="N49" i="1"/>
  <c r="G49" i="1"/>
  <c r="H49" i="1" s="1"/>
  <c r="AB49" i="1" s="1"/>
  <c r="O48" i="1"/>
  <c r="W48" i="1" s="1"/>
  <c r="N48" i="1"/>
  <c r="G48" i="1"/>
  <c r="H48" i="1" s="1"/>
  <c r="AB48" i="1" s="1"/>
  <c r="O47" i="1"/>
  <c r="W47" i="1" s="1"/>
  <c r="N47" i="1"/>
  <c r="G47" i="1"/>
  <c r="H47" i="1" s="1"/>
  <c r="AB47" i="1" s="1"/>
  <c r="O46" i="1"/>
  <c r="W46" i="1" s="1"/>
  <c r="N46" i="1"/>
  <c r="G46" i="1"/>
  <c r="H46" i="1" s="1"/>
  <c r="AB46" i="1" s="1"/>
  <c r="O45" i="1"/>
  <c r="W45" i="1" s="1"/>
  <c r="N45" i="1"/>
  <c r="G45" i="1"/>
  <c r="H45" i="1" s="1"/>
  <c r="AB45" i="1" s="1"/>
  <c r="O44" i="1"/>
  <c r="W44" i="1" s="1"/>
  <c r="N44" i="1"/>
  <c r="G44" i="1"/>
  <c r="H44" i="1" s="1"/>
  <c r="AB44" i="1" s="1"/>
  <c r="O43" i="1"/>
  <c r="W43" i="1" s="1"/>
  <c r="N43" i="1"/>
  <c r="G43" i="1"/>
  <c r="H43" i="1" s="1"/>
  <c r="AB43" i="1" s="1"/>
  <c r="O42" i="1"/>
  <c r="W42" i="1" s="1"/>
  <c r="N42" i="1"/>
  <c r="G42" i="1"/>
  <c r="H42" i="1" s="1"/>
  <c r="AB42" i="1" s="1"/>
  <c r="O41" i="1"/>
  <c r="W41" i="1" s="1"/>
  <c r="N41" i="1"/>
  <c r="G41" i="1"/>
  <c r="H41" i="1" s="1"/>
  <c r="AB41" i="1" s="1"/>
  <c r="O40" i="1"/>
  <c r="W40" i="1" s="1"/>
  <c r="N40" i="1"/>
  <c r="G40" i="1"/>
  <c r="H40" i="1" s="1"/>
  <c r="AB40" i="1" s="1"/>
  <c r="O39" i="1"/>
  <c r="W39" i="1" s="1"/>
  <c r="N39" i="1"/>
  <c r="G39" i="1"/>
  <c r="H39" i="1" s="1"/>
  <c r="AB39" i="1" s="1"/>
  <c r="O38" i="1"/>
  <c r="W38" i="1" s="1"/>
  <c r="N38" i="1"/>
  <c r="G38" i="1"/>
  <c r="H38" i="1" s="1"/>
  <c r="AB38" i="1" s="1"/>
  <c r="O37" i="1"/>
  <c r="W37" i="1" s="1"/>
  <c r="N37" i="1"/>
  <c r="G37" i="1"/>
  <c r="H37" i="1" s="1"/>
  <c r="AB37" i="1" s="1"/>
  <c r="O36" i="1"/>
  <c r="W36" i="1" s="1"/>
  <c r="N36" i="1"/>
  <c r="G36" i="1"/>
  <c r="H36" i="1" s="1"/>
  <c r="AB36" i="1" s="1"/>
  <c r="O35" i="1"/>
  <c r="W35" i="1" s="1"/>
  <c r="N35" i="1"/>
  <c r="G35" i="1"/>
  <c r="H35" i="1" s="1"/>
  <c r="AB35" i="1" s="1"/>
  <c r="O34" i="1"/>
  <c r="W34" i="1" s="1"/>
  <c r="N34" i="1"/>
  <c r="G34" i="1"/>
  <c r="H34" i="1" s="1"/>
  <c r="AB34" i="1" s="1"/>
  <c r="O33" i="1"/>
  <c r="W33" i="1" s="1"/>
  <c r="N33" i="1"/>
  <c r="G33" i="1"/>
  <c r="H33" i="1" s="1"/>
  <c r="O32" i="1"/>
  <c r="W32" i="1" s="1"/>
  <c r="N32" i="1"/>
  <c r="G32" i="1"/>
  <c r="H32" i="1" s="1"/>
  <c r="AB32" i="1" s="1"/>
  <c r="O31" i="1"/>
  <c r="W31" i="1" s="1"/>
  <c r="N31" i="1"/>
  <c r="G31" i="1"/>
  <c r="H31" i="1" s="1"/>
  <c r="O30" i="1"/>
  <c r="W30" i="1" s="1"/>
  <c r="N30" i="1"/>
  <c r="G30" i="1"/>
  <c r="H30" i="1" s="1"/>
  <c r="AB30" i="1" s="1"/>
  <c r="O29" i="1"/>
  <c r="W29" i="1" s="1"/>
  <c r="N29" i="1"/>
  <c r="G29" i="1"/>
  <c r="H29" i="1" s="1"/>
  <c r="AB29" i="1" s="1"/>
  <c r="O28" i="1"/>
  <c r="W28" i="1" s="1"/>
  <c r="N28" i="1"/>
  <c r="G28" i="1"/>
  <c r="H28" i="1" s="1"/>
  <c r="O27" i="1"/>
  <c r="W27" i="1" s="1"/>
  <c r="N27" i="1"/>
  <c r="G27" i="1"/>
  <c r="H27" i="1" s="1"/>
  <c r="AB27" i="1" s="1"/>
  <c r="O26" i="1"/>
  <c r="W26" i="1" s="1"/>
  <c r="N26" i="1"/>
  <c r="G26" i="1"/>
  <c r="H26" i="1" s="1"/>
  <c r="AB26" i="1" s="1"/>
  <c r="O25" i="1"/>
  <c r="W25" i="1" s="1"/>
  <c r="N25" i="1"/>
  <c r="G25" i="1"/>
  <c r="H25" i="1" s="1"/>
  <c r="AB25" i="1" s="1"/>
  <c r="O24" i="1"/>
  <c r="W24" i="1" s="1"/>
  <c r="N24" i="1"/>
  <c r="G24" i="1"/>
  <c r="H24" i="1" s="1"/>
  <c r="AB24" i="1" s="1"/>
  <c r="O23" i="1"/>
  <c r="W23" i="1" s="1"/>
  <c r="N23" i="1"/>
  <c r="G23" i="1"/>
  <c r="H23" i="1" s="1"/>
  <c r="AB23" i="1" s="1"/>
  <c r="O22" i="1"/>
  <c r="W22" i="1" s="1"/>
  <c r="N22" i="1"/>
  <c r="G22" i="1"/>
  <c r="H22" i="1" s="1"/>
  <c r="O21" i="1"/>
  <c r="W21" i="1" s="1"/>
  <c r="N21" i="1"/>
  <c r="G21" i="1"/>
  <c r="H21" i="1" s="1"/>
  <c r="O20" i="1"/>
  <c r="W20" i="1" s="1"/>
  <c r="N20" i="1"/>
  <c r="G20" i="1"/>
  <c r="H20" i="1" s="1"/>
  <c r="O19" i="1"/>
  <c r="W19" i="1" s="1"/>
  <c r="N19" i="1"/>
  <c r="G19" i="1"/>
  <c r="H19" i="1" s="1"/>
  <c r="AB19" i="1" s="1"/>
  <c r="O18" i="1"/>
  <c r="W18" i="1" s="1"/>
  <c r="N18" i="1"/>
  <c r="G18" i="1"/>
  <c r="H18" i="1" s="1"/>
  <c r="AB18" i="1" s="1"/>
  <c r="O17" i="1"/>
  <c r="W17" i="1" s="1"/>
  <c r="N17" i="1"/>
  <c r="G17" i="1"/>
  <c r="H17" i="1" s="1"/>
  <c r="AB17" i="1" s="1"/>
  <c r="O16" i="1"/>
  <c r="W16" i="1" s="1"/>
  <c r="N16" i="1"/>
  <c r="G16" i="1"/>
  <c r="H16" i="1" s="1"/>
  <c r="AB16" i="1" s="1"/>
  <c r="O15" i="1"/>
  <c r="W15" i="1" s="1"/>
  <c r="N15" i="1"/>
  <c r="G15" i="1"/>
  <c r="H15" i="1" s="1"/>
  <c r="AB15" i="1" s="1"/>
  <c r="O14" i="1"/>
  <c r="W14" i="1" s="1"/>
  <c r="N14" i="1"/>
  <c r="G14" i="1"/>
  <c r="H14" i="1" s="1"/>
  <c r="O13" i="1"/>
  <c r="W13" i="1" s="1"/>
  <c r="AN13" i="1" s="1"/>
  <c r="N13" i="1"/>
  <c r="G13" i="1"/>
  <c r="H13" i="1" s="1"/>
  <c r="O12" i="1"/>
  <c r="W12" i="1" s="1"/>
  <c r="N12" i="1"/>
  <c r="G12" i="1"/>
  <c r="H12" i="1" s="1"/>
  <c r="O11" i="1"/>
  <c r="W11" i="1" s="1"/>
  <c r="N11" i="1"/>
  <c r="G11" i="1"/>
  <c r="H11" i="1" s="1"/>
  <c r="O10" i="1"/>
  <c r="W10" i="1" s="1"/>
  <c r="N10" i="1"/>
  <c r="G10" i="1"/>
  <c r="H10" i="1" s="1"/>
  <c r="O9" i="1"/>
  <c r="W9" i="1" s="1"/>
  <c r="N9" i="1"/>
  <c r="G9" i="1"/>
  <c r="H9" i="1" s="1"/>
  <c r="O8" i="1"/>
  <c r="W8" i="1" s="1"/>
  <c r="N8" i="1"/>
  <c r="G8" i="1"/>
  <c r="H8" i="1" s="1"/>
  <c r="O7" i="1"/>
  <c r="W7" i="1" s="1"/>
  <c r="N7" i="1"/>
  <c r="G7" i="1"/>
  <c r="H7" i="1" s="1"/>
  <c r="O6" i="1"/>
  <c r="W6" i="1" s="1"/>
  <c r="N6" i="1"/>
  <c r="G6" i="1"/>
  <c r="H6" i="1" s="1"/>
  <c r="AL5" i="1"/>
  <c r="AK5" i="1"/>
  <c r="AJ5" i="1"/>
  <c r="AI5" i="1"/>
  <c r="AH5" i="1"/>
  <c r="AG5" i="1"/>
  <c r="AF5" i="1"/>
  <c r="AE5" i="1"/>
  <c r="AD5" i="1"/>
  <c r="AC5" i="1"/>
  <c r="Y5" i="1"/>
  <c r="V5" i="1"/>
  <c r="U5" i="1"/>
  <c r="T5" i="1"/>
  <c r="S5" i="1"/>
  <c r="R5" i="1"/>
  <c r="Q5" i="1"/>
  <c r="P5" i="1"/>
  <c r="M5" i="1"/>
  <c r="E5" i="1"/>
  <c r="X96" i="1" l="1"/>
  <c r="X34" i="1"/>
  <c r="X64" i="1"/>
  <c r="AN64" i="1" s="1"/>
  <c r="X76" i="1"/>
  <c r="AN76" i="1" s="1"/>
  <c r="AN86" i="1"/>
  <c r="AN96" i="1"/>
  <c r="X81" i="1"/>
  <c r="AN81" i="1" s="1"/>
  <c r="X84" i="1"/>
  <c r="AN84" i="1" s="1"/>
  <c r="O5" i="1"/>
  <c r="X60" i="1"/>
  <c r="AN60" i="1" s="1"/>
  <c r="X6" i="1"/>
  <c r="X8" i="1"/>
  <c r="AN8" i="1" s="1"/>
  <c r="X17" i="1"/>
  <c r="AN17" i="1" s="1"/>
  <c r="X23" i="1"/>
  <c r="AN23" i="1" s="1"/>
  <c r="AN25" i="1"/>
  <c r="X36" i="1"/>
  <c r="AN36" i="1" s="1"/>
  <c r="X38" i="1"/>
  <c r="AN38" i="1" s="1"/>
  <c r="X45" i="1"/>
  <c r="AN45" i="1" s="1"/>
  <c r="X47" i="1"/>
  <c r="AN47" i="1" s="1"/>
  <c r="X50" i="1"/>
  <c r="AN50" i="1" s="1"/>
  <c r="X7" i="1"/>
  <c r="AN7" i="1" s="1"/>
  <c r="X9" i="1"/>
  <c r="AN9" i="1" s="1"/>
  <c r="AN16" i="1"/>
  <c r="X18" i="1"/>
  <c r="AN18" i="1" s="1"/>
  <c r="X24" i="1"/>
  <c r="AN24" i="1" s="1"/>
  <c r="X37" i="1"/>
  <c r="AN37" i="1" s="1"/>
  <c r="AN39" i="1"/>
  <c r="X44" i="1"/>
  <c r="AN44" i="1" s="1"/>
  <c r="X46" i="1"/>
  <c r="AN46" i="1" s="1"/>
  <c r="X51" i="1"/>
  <c r="AN51" i="1" s="1"/>
  <c r="X71" i="1"/>
  <c r="AN71" i="1" s="1"/>
  <c r="AN75" i="1"/>
  <c r="H78" i="1"/>
  <c r="N78" i="1"/>
  <c r="N5" i="1" s="1"/>
  <c r="AN85" i="1"/>
  <c r="AN89" i="1"/>
  <c r="X90" i="1"/>
  <c r="AN90" i="1" s="1"/>
  <c r="X93" i="1"/>
  <c r="AN93" i="1" s="1"/>
  <c r="AN97" i="1"/>
  <c r="AN99" i="1"/>
  <c r="AN101" i="1"/>
  <c r="AN57" i="1"/>
  <c r="X58" i="1"/>
  <c r="AN58" i="1" s="1"/>
  <c r="X59" i="1"/>
  <c r="AN59" i="1" s="1"/>
  <c r="AN65" i="1"/>
  <c r="X10" i="1"/>
  <c r="AN10" i="1" s="1"/>
  <c r="X11" i="1"/>
  <c r="AN11" i="1" s="1"/>
  <c r="X12" i="1"/>
  <c r="AN12" i="1" s="1"/>
  <c r="X15" i="1"/>
  <c r="AN15" i="1" s="1"/>
  <c r="AN20" i="1"/>
  <c r="X21" i="1"/>
  <c r="AN21" i="1" s="1"/>
  <c r="X26" i="1"/>
  <c r="AN26" i="1" s="1"/>
  <c r="X29" i="1"/>
  <c r="AN29" i="1" s="1"/>
  <c r="AN34" i="1"/>
  <c r="X35" i="1"/>
  <c r="AN35" i="1" s="1"/>
  <c r="X40" i="1"/>
  <c r="AN40" i="1" s="1"/>
  <c r="X41" i="1"/>
  <c r="AN41" i="1" s="1"/>
  <c r="X42" i="1"/>
  <c r="AN42" i="1" s="1"/>
  <c r="X43" i="1"/>
  <c r="AN43" i="1" s="1"/>
  <c r="X48" i="1"/>
  <c r="AN48" i="1" s="1"/>
  <c r="X52" i="1"/>
  <c r="AN52" i="1" s="1"/>
  <c r="X53" i="1"/>
  <c r="AN53" i="1" s="1"/>
  <c r="AN54" i="1"/>
  <c r="X55" i="1"/>
  <c r="AN55" i="1" s="1"/>
  <c r="X61" i="1"/>
  <c r="AN61" i="1" s="1"/>
  <c r="X62" i="1"/>
  <c r="AN62" i="1" s="1"/>
  <c r="X63" i="1"/>
  <c r="AN63" i="1" s="1"/>
  <c r="AN69" i="1"/>
  <c r="AN73" i="1"/>
  <c r="AN77" i="1"/>
  <c r="X78" i="1"/>
  <c r="AN78" i="1" s="1"/>
  <c r="AN87" i="1"/>
  <c r="AN88" i="1"/>
  <c r="X91" i="1"/>
  <c r="AN91" i="1" s="1"/>
  <c r="AN92" i="1"/>
  <c r="AN98" i="1"/>
  <c r="AN100" i="1"/>
  <c r="AA55" i="1"/>
  <c r="AA57" i="1"/>
  <c r="AA59" i="1"/>
  <c r="AA61" i="1"/>
  <c r="AA65" i="1"/>
  <c r="AA54" i="1"/>
  <c r="AA56" i="1"/>
  <c r="AA58" i="1"/>
  <c r="AA64" i="1"/>
  <c r="AA66" i="1"/>
  <c r="AA68" i="1"/>
  <c r="AA72" i="1"/>
  <c r="AA76" i="1"/>
  <c r="AA71" i="1"/>
  <c r="AA75" i="1"/>
  <c r="AA77" i="1"/>
  <c r="AA6" i="1"/>
  <c r="H5" i="1"/>
  <c r="AB6" i="1"/>
  <c r="AB8" i="1"/>
  <c r="AB12" i="1"/>
  <c r="AA7" i="1"/>
  <c r="AB7" i="1"/>
  <c r="AB9" i="1"/>
  <c r="AA11" i="1"/>
  <c r="AB11" i="1"/>
  <c r="AA13" i="1"/>
  <c r="AB13" i="1"/>
  <c r="W5" i="1"/>
  <c r="AA21" i="1"/>
  <c r="AB21" i="1"/>
  <c r="AA31" i="1"/>
  <c r="AB31" i="1"/>
  <c r="AA33" i="1"/>
  <c r="AB33" i="1"/>
  <c r="AB51" i="1"/>
  <c r="AB10" i="1"/>
  <c r="AA14" i="1"/>
  <c r="AB14" i="1"/>
  <c r="AA20" i="1"/>
  <c r="AB20" i="1"/>
  <c r="AA22" i="1"/>
  <c r="AB22" i="1"/>
  <c r="AA28" i="1"/>
  <c r="AB28" i="1"/>
  <c r="AB50" i="1"/>
  <c r="AB52" i="1"/>
  <c r="AA52" i="1"/>
  <c r="G5" i="1"/>
  <c r="AA15" i="1"/>
  <c r="AA16" i="1"/>
  <c r="AA17" i="1"/>
  <c r="AA19" i="1"/>
  <c r="AA24" i="1"/>
  <c r="AA25" i="1"/>
  <c r="AA26" i="1"/>
  <c r="AA27" i="1"/>
  <c r="AA29" i="1"/>
  <c r="AA30" i="1"/>
  <c r="AA32" i="1"/>
  <c r="AA34" i="1"/>
  <c r="AA35" i="1"/>
  <c r="AA37" i="1"/>
  <c r="AA38" i="1"/>
  <c r="AA39" i="1"/>
  <c r="AA41" i="1"/>
  <c r="AA43" i="1"/>
  <c r="AA45" i="1"/>
  <c r="AA46" i="1"/>
  <c r="AA47" i="1"/>
  <c r="AA49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8" i="1"/>
  <c r="AB71" i="1"/>
  <c r="AB72" i="1"/>
  <c r="AB75" i="1"/>
  <c r="AB76" i="1"/>
  <c r="AB77" i="1"/>
  <c r="AB82" i="1"/>
  <c r="AA82" i="1"/>
  <c r="AB84" i="1"/>
  <c r="AA84" i="1"/>
  <c r="AB86" i="1"/>
  <c r="AA86" i="1"/>
  <c r="AB88" i="1"/>
  <c r="AA88" i="1"/>
  <c r="AA96" i="1"/>
  <c r="AB96" i="1"/>
  <c r="AA98" i="1"/>
  <c r="AB98" i="1"/>
  <c r="AA100" i="1"/>
  <c r="AB100" i="1"/>
  <c r="AA67" i="1"/>
  <c r="AA69" i="1"/>
  <c r="AA70" i="1"/>
  <c r="AA73" i="1"/>
  <c r="AA74" i="1"/>
  <c r="AA78" i="1"/>
  <c r="AB78" i="1"/>
  <c r="AB79" i="1"/>
  <c r="AA79" i="1"/>
  <c r="AB81" i="1"/>
  <c r="AA81" i="1"/>
  <c r="AB85" i="1"/>
  <c r="AA85" i="1"/>
  <c r="AB87" i="1"/>
  <c r="AA87" i="1"/>
  <c r="AA95" i="1"/>
  <c r="AB95" i="1"/>
  <c r="AA97" i="1"/>
  <c r="AB97" i="1"/>
  <c r="AA99" i="1"/>
  <c r="AB99" i="1"/>
  <c r="AA101" i="1"/>
  <c r="AB101" i="1"/>
  <c r="AB80" i="1"/>
  <c r="AB83" i="1"/>
  <c r="AA89" i="1"/>
  <c r="AA90" i="1"/>
  <c r="AA92" i="1"/>
  <c r="AA93" i="1"/>
  <c r="AA94" i="1"/>
  <c r="AA91" i="1" l="1"/>
  <c r="AA53" i="1"/>
  <c r="AA48" i="1"/>
  <c r="AA44" i="1"/>
  <c r="AA42" i="1"/>
  <c r="AA40" i="1"/>
  <c r="AA36" i="1"/>
  <c r="AA23" i="1"/>
  <c r="AA18" i="1"/>
  <c r="AA50" i="1"/>
  <c r="AA10" i="1"/>
  <c r="AA51" i="1"/>
  <c r="AA60" i="1"/>
  <c r="AA63" i="1"/>
  <c r="AA9" i="1"/>
  <c r="AA12" i="1"/>
  <c r="AA8" i="1"/>
  <c r="AA62" i="1"/>
  <c r="AN6" i="1"/>
  <c r="AN5" i="1" s="1"/>
  <c r="X5" i="1"/>
</calcChain>
</file>

<file path=xl/sharedStrings.xml><?xml version="1.0" encoding="utf-8"?>
<sst xmlns="http://schemas.openxmlformats.org/spreadsheetml/2006/main" count="411" uniqueCount="170">
  <si>
    <t>на складе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</si>
  <si>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</si>
  <si>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</si>
  <si>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</si>
  <si>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</si>
  <si>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</si>
  <si>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</si>
  <si>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ОПТЫ</t>
  </si>
  <si>
    <t>ИТОГО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</si>
  <si>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</si>
  <si>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</si>
  <si>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</si>
  <si>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</si>
  <si>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</si>
  <si>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</si>
  <si>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</si>
  <si>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</si>
  <si>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</si>
  <si>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</si>
  <si>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</si>
  <si>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</si>
  <si>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</si>
  <si>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</si>
  <si>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</si>
  <si>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</si>
  <si>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</si>
  <si>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</si>
  <si>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(_01,10)Бутырин(27,09)</t>
  </si>
  <si>
    <t>04,10,(2)</t>
  </si>
  <si>
    <t>Бутырин(04,10)</t>
  </si>
  <si>
    <t>Тарасенко(04,10)</t>
  </si>
  <si>
    <t>05,10,</t>
  </si>
  <si>
    <t>06,10,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</si>
  <si>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</si>
  <si>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</si>
  <si>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</si>
  <si>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</si>
  <si>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</si>
  <si>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</si>
  <si>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</si>
  <si>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</si>
  <si>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</si>
  <si>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</si>
  <si>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</si>
  <si>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</si>
  <si>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</si>
  <si>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</si>
  <si>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</si>
  <si>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</si>
  <si>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</si>
  <si>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</si>
  <si>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</si>
  <si>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</si>
  <si>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</si>
  <si>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</si>
  <si>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</si>
  <si>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</si>
  <si>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</si>
  <si>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</si>
  <si>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</si>
  <si>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</si>
  <si>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</si>
  <si>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</si>
  <si>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</si>
  <si>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</si>
  <si>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</si>
  <si>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</si>
  <si>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</si>
  <si>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</si>
  <si>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</si>
  <si>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</si>
  <si>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</si>
  <si>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</si>
  <si>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</si>
  <si>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</si>
  <si>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</si>
  <si>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</si>
  <si>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</si>
  <si>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</si>
  <si>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</si>
  <si>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</si>
  <si>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</si>
  <si>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</si>
  <si>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</si>
  <si>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</si>
  <si>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</si>
  <si>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</si>
  <si>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</si>
  <si>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</si>
  <si>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</si>
  <si>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</si>
  <si>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</si>
  <si>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</si>
  <si>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</si>
  <si>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</si>
  <si>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</si>
  <si>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</si>
  <si>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</si>
  <si>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</si>
  <si>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</si>
  <si>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</si>
  <si>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</si>
  <si>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</si>
  <si>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</si>
  <si>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</si>
  <si>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</si>
  <si>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</si>
  <si>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</si>
  <si>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</si>
  <si>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</si>
  <si>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</si>
  <si>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</si>
  <si>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</si>
  <si>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</si>
  <si>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</si>
  <si>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</si>
  <si>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</si>
  <si>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</si>
  <si>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</si>
  <si>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</si>
  <si>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</si>
  <si>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</si>
  <si>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</si>
  <si>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</si>
  <si>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</si>
  <si>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</si>
  <si>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</si>
  <si>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</si>
  <si>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</si>
  <si>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</si>
  <si>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</si>
  <si>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</si>
  <si>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</si>
  <si>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</si>
  <si>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</si>
  <si>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</si>
  <si>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</si>
  <si>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нужно увеличить продажи!!! / 20,12,24 в уценку 51кг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</si>
  <si>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</si>
  <si>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</si>
  <si>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</si>
  <si>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</si>
  <si>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>нужно увеличить продажи!!! / 06,01,25 в уценку 26шт.</t>
  </si>
  <si>
    <t xml:space="preserve"> 498  Колбаса Сочинка рубленая с сочным окороком 0,3кг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</si>
  <si>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</si>
  <si>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</si>
  <si>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</si>
  <si>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</si>
  <si>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</si>
  <si>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</si>
  <si>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</si>
  <si>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</si>
  <si>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</si>
  <si>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</si>
  <si>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</si>
  <si>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</si>
  <si>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</si>
  <si>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</si>
  <si>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</si>
  <si>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</si>
  <si>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 xml:space="preserve"> 530  Окорок Хамон выдержанный нарезка 0,055кг ТМ Стародворье  ПОКОМ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</si>
  <si>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</si>
  <si>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</si>
  <si>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</si>
  <si>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</si>
  <si>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нужно увеличить продажи / новинка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</si>
  <si>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</si>
  <si>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</si>
  <si>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</si>
  <si>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20,01,25 в уценку 20кг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</si>
</sst>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4" fillId="0" borderId="1" xfId="1" applyNumberFormat="1" applyFont="1"/>
    <xf numFmtId="0" fontId="0" fillId="0" borderId="1" xfId="0"/>
    <xf numFmtId="164" fontId="5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7" fillId="9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41;&#1091;&#1090;&#1099;&#1088;&#1080;&#1085;%20&#1085;&#1072;%20&#1089;&#1082;&#1083;&#1072;&#1076;&#10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58;&#1072;&#1088;&#1072;&#1089;&#1077;&#1085;&#1082;&#1086;%20&#1085;&#1072;%20&#1089;&#1082;&#1083;&#1072;&#1076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016  Сосиски Вязанка Молочные, Вязанка вискофан  ВЕС.ПОКОМ</v>
          </cell>
          <cell r="B2">
            <v>112.366</v>
          </cell>
        </row>
        <row r="3">
          <cell r="A3" t="str">
            <v xml:space="preserve"> 017  Сосиски Вязанка Сливочные, Вязанка амицел ВЕС.ПОКОМ</v>
          </cell>
          <cell r="B3">
            <v>142.876</v>
          </cell>
        </row>
        <row r="4">
          <cell r="A4" t="str">
            <v xml:space="preserve"> 273  Сосиски Сочинки с сочной грудинкой, МГС 0.4кг,   ПОКОМ</v>
          </cell>
          <cell r="B4">
            <v>198</v>
          </cell>
        </row>
        <row r="5">
          <cell r="A5" t="str">
            <v xml:space="preserve"> 278  Сосиски Сочинки с сочным окороком, МГС 0.4кг,   ПОКОМ</v>
          </cell>
          <cell r="B5">
            <v>204</v>
          </cell>
        </row>
        <row r="6">
          <cell r="A6" t="str">
            <v xml:space="preserve"> 301  Сосиски Сочинки по-баварски с сыром,  0.4кг, ТМ Стародворье  ПОКОМ</v>
          </cell>
          <cell r="B6">
            <v>96</v>
          </cell>
        </row>
        <row r="7">
          <cell r="A7" t="str">
            <v xml:space="preserve"> 302  Сосиски Сочинки по-баварски,  0.4кг, ТМ Стародворье  ПОКОМ</v>
          </cell>
          <cell r="B7">
            <v>120</v>
          </cell>
        </row>
        <row r="8">
          <cell r="A8" t="str">
            <v xml:space="preserve"> 250  Сардельки стародворские с говядиной в обол. NDX, ВЕС. ПОКОМ</v>
          </cell>
          <cell r="B8">
            <v>63.668999999999997</v>
          </cell>
        </row>
        <row r="9">
          <cell r="A9" t="str">
            <v xml:space="preserve"> 457  Колбаса Молочная ТМ Особый рецепт ВЕС большой батон  ПОКОМ</v>
          </cell>
          <cell r="B9">
            <v>193.04300000000001</v>
          </cell>
        </row>
        <row r="10">
          <cell r="A10" t="str">
            <v xml:space="preserve"> 219  Колбаса Докторская Особая ТМ Особый рецепт, ВЕС  ПОКОМ</v>
          </cell>
          <cell r="B10">
            <v>120.309</v>
          </cell>
        </row>
        <row r="11">
          <cell r="A11" t="str">
            <v xml:space="preserve"> 201  Ветчина Нежная ТМ Особый рецепт, (2,5кг), ПОКОМ</v>
          </cell>
          <cell r="B11">
            <v>119.767</v>
          </cell>
        </row>
        <row r="12">
          <cell r="A12" t="str">
            <v xml:space="preserve"> 229  Колбаса Молочная Дугушка, в/у, ВЕС, ТМ Стародворье   ПОКОМ</v>
          </cell>
          <cell r="B12">
            <v>325.74</v>
          </cell>
        </row>
        <row r="13">
          <cell r="A13" t="str">
            <v xml:space="preserve"> 200  Ветчина Дугушка ТМ Стародворье, вектор в/у    ПОКОМ</v>
          </cell>
          <cell r="B13">
            <v>154.65100000000001</v>
          </cell>
        </row>
        <row r="14">
          <cell r="A14" t="str">
            <v xml:space="preserve"> 236  Колбаса Рубленая ЗАПЕЧ. Дугушка ТМ Стародворье, вектор, в/к    ПОКОМ</v>
          </cell>
          <cell r="B14">
            <v>47.33</v>
          </cell>
        </row>
        <row r="15">
          <cell r="A15" t="str">
            <v xml:space="preserve"> 239  Колбаса Салями запеч Дугушка, оболочка вектор, ВЕС, ТМ Стародворье  ПОКОМ</v>
          </cell>
          <cell r="B15">
            <v>58.182000000000002</v>
          </cell>
        </row>
        <row r="16">
          <cell r="A16" t="str">
            <v xml:space="preserve"> 242  Колбаса Сервелат ЗАПЕЧ.Дугушка ТМ Стародворье, вектор, в/к     ПОКОМ</v>
          </cell>
          <cell r="B16">
            <v>94.832999999999998</v>
          </cell>
        </row>
        <row r="17">
          <cell r="A17" t="str">
            <v>Европоддон (невозвратный)</v>
          </cell>
          <cell r="B17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005  Колбаса Докторская ГОСТ, Вязанка вектор,ВЕС. ПОКОМ</v>
          </cell>
          <cell r="B2">
            <v>42.792000000000002</v>
          </cell>
        </row>
        <row r="3">
          <cell r="A3" t="str">
            <v xml:space="preserve"> 330  Колбаса вареная Филейская ТМ Вязанка ТС Классическая ВЕС  ПОКОМ</v>
          </cell>
          <cell r="B3">
            <v>64.656000000000006</v>
          </cell>
        </row>
        <row r="4">
          <cell r="A4" t="str">
            <v xml:space="preserve"> 315  Колбаса вареная Молокуша ТМ Вязанка ВЕС, ПОКОМ</v>
          </cell>
          <cell r="B4">
            <v>43.637</v>
          </cell>
        </row>
        <row r="5">
          <cell r="A5" t="str">
            <v xml:space="preserve"> 017  Сосиски Вязанка Сливочные, Вязанка амицел ВЕС.ПОКОМ</v>
          </cell>
          <cell r="B5">
            <v>201.202</v>
          </cell>
        </row>
        <row r="6">
          <cell r="A6" t="str">
            <v xml:space="preserve"> 032  Сосиски Вязанка Сливочные, Вязанка амицел МГС, 0.45кг, ПОКОМ</v>
          </cell>
          <cell r="B6">
            <v>60</v>
          </cell>
        </row>
        <row r="7">
          <cell r="A7" t="str">
            <v xml:space="preserve"> 250  Сардельки стародворские с говядиной в обол. NDX, ВЕС. ПОКОМ</v>
          </cell>
          <cell r="B7">
            <v>71.591999999999999</v>
          </cell>
        </row>
        <row r="8">
          <cell r="A8" t="str">
            <v xml:space="preserve"> 457  Колбаса Молочная ТМ Особый рецепт ВЕС большой батон  ПОКОМ</v>
          </cell>
          <cell r="B8">
            <v>148.791</v>
          </cell>
        </row>
        <row r="9">
          <cell r="A9" t="str">
            <v xml:space="preserve"> 219  Колбаса Докторская Особая ТМ Особый рецепт, ВЕС  ПОКОМ</v>
          </cell>
          <cell r="B9">
            <v>150.76599999999999</v>
          </cell>
        </row>
        <row r="10">
          <cell r="A10" t="str">
            <v xml:space="preserve"> 456  Колбаса Филейная ТМ Особый рецепт ВЕС большой батон  ПОКОМ</v>
          </cell>
          <cell r="B10">
            <v>149.78399999999999</v>
          </cell>
        </row>
        <row r="11">
          <cell r="A11" t="str">
            <v xml:space="preserve"> 456  Колбаса Филейная ТМ Особый рецепт ВЕС большой батон  ПОКОМ</v>
          </cell>
          <cell r="B11">
            <v>14.939</v>
          </cell>
        </row>
        <row r="12">
          <cell r="A12" t="str">
            <v xml:space="preserve"> 201  Ветчина Нежная ТМ Особый рецепт, (2,5кг), ПОКОМ</v>
          </cell>
          <cell r="B12">
            <v>149.71600000000001</v>
          </cell>
        </row>
        <row r="13">
          <cell r="A13" t="str">
            <v xml:space="preserve"> 449  Колбаса Дугушка Стародворская ВЕС ТС Дугушка ПОКОМ</v>
          </cell>
          <cell r="B13">
            <v>152.86000000000001</v>
          </cell>
        </row>
        <row r="14">
          <cell r="A14" t="str">
            <v xml:space="preserve"> 229  Колбаса Молочная Дугушка, в/у, ВЕС, ТМ Стародворье   ПОКОМ</v>
          </cell>
          <cell r="B14">
            <v>257.81</v>
          </cell>
        </row>
        <row r="15">
          <cell r="A15" t="str">
            <v xml:space="preserve"> 200  Ветчина Дугушка ТМ Стародворье, вектор в/у    ПОКОМ</v>
          </cell>
          <cell r="B15">
            <v>202.73500000000001</v>
          </cell>
        </row>
        <row r="16">
          <cell r="A16" t="str">
            <v xml:space="preserve"> 236  Колбаса Рубленая ЗАПЕЧ. Дугушка ТМ Стародворье, вектор, в/к    ПОКОМ</v>
          </cell>
          <cell r="B16">
            <v>52.63</v>
          </cell>
        </row>
        <row r="17">
          <cell r="A17" t="str">
            <v xml:space="preserve"> 239  Колбаса Салями запеч Дугушка, оболочка вектор, ВЕС, ТМ Стародворье  ПОКОМ</v>
          </cell>
          <cell r="B17">
            <v>42.210999999999999</v>
          </cell>
        </row>
        <row r="18">
          <cell r="A18" t="str">
            <v>Европоддон (невозвратный)</v>
          </cell>
          <cell r="B18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Z8" sqref="Z8"/>
    </sheetView>
  </sheetViews>
  <sheetFormatPr defaultRowHeight="15" x14ac:dyDescent="0.25"/>
  <cols>
    <col min="1" max="1" width="47.5703125" customWidth="1"/>
    <col min="2" max="2" width="3" customWidth="1"/>
    <col min="3" max="4" width="6" customWidth="1"/>
    <col min="5" max="6" width="7" customWidth="1"/>
    <col min="7" max="8" width="7" style="11" customWidth="1"/>
    <col min="9" max="9" width="5" style="5" customWidth="1"/>
    <col min="10" max="10" width="5" customWidth="1"/>
    <col min="11" max="11" width="9.42578125" customWidth="1"/>
    <col min="12" max="12" width="1" customWidth="1"/>
    <col min="13" max="25" width="7" customWidth="1"/>
    <col min="26" max="26" width="13.5703125" customWidth="1"/>
    <col min="27" max="28" width="5" customWidth="1"/>
    <col min="29" max="38" width="6" customWidth="1"/>
    <col min="39" max="39" width="19.85546875" customWidth="1"/>
    <col min="40" max="40" width="7" customWidth="1"/>
    <col min="41" max="51" width="3" customWidth="1"/>
  </cols>
  <sheetData>
    <row r="1" spans="1:51" x14ac:dyDescent="0.25">
      <c r="A1" s="9"/>
      <c r="B1" s="9"/>
      <c r="C1" s="9"/>
      <c r="D1" s="9"/>
      <c r="E1" s="9"/>
      <c r="F1" s="9"/>
      <c r="G1" s="9"/>
      <c r="H1" s="9"/>
      <c r="I1" s="7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9"/>
      <c r="H2" s="9"/>
      <c r="I2" s="7"/>
      <c r="J2" s="9"/>
      <c r="K2" s="9"/>
      <c r="L2" s="9"/>
      <c r="M2" s="9"/>
      <c r="N2" s="9"/>
      <c r="O2" s="9"/>
      <c r="P2" s="9"/>
      <c r="Q2" s="9"/>
      <c r="R2" s="9"/>
      <c r="S2" s="10" t="s">
        <v>0</v>
      </c>
      <c r="T2" s="10" t="s">
        <v>0</v>
      </c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2" t="s">
        <v>7</v>
      </c>
      <c r="H3" s="12" t="s">
        <v>8</v>
      </c>
      <c r="I3" s="8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17</v>
      </c>
      <c r="S3" s="1" t="s">
        <v>17</v>
      </c>
      <c r="T3" s="1" t="s">
        <v>17</v>
      </c>
      <c r="U3" s="1" t="s">
        <v>17</v>
      </c>
      <c r="V3" s="1" t="s">
        <v>17</v>
      </c>
      <c r="W3" s="1" t="s">
        <v>18</v>
      </c>
      <c r="X3" s="2" t="s">
        <v>19</v>
      </c>
      <c r="Y3" s="6" t="s">
        <v>20</v>
      </c>
      <c r="Z3" s="6" t="s">
        <v>21</v>
      </c>
      <c r="AA3" s="1" t="s">
        <v>22</v>
      </c>
      <c r="AB3" s="1" t="s">
        <v>23</v>
      </c>
      <c r="AC3" s="1" t="s">
        <v>24</v>
      </c>
      <c r="AD3" s="1" t="s">
        <v>24</v>
      </c>
      <c r="AE3" s="1" t="s">
        <v>24</v>
      </c>
      <c r="AF3" s="1" t="s">
        <v>24</v>
      </c>
      <c r="AG3" s="1" t="s">
        <v>24</v>
      </c>
      <c r="AH3" s="1" t="s">
        <v>24</v>
      </c>
      <c r="AI3" s="1" t="s">
        <v>24</v>
      </c>
      <c r="AJ3" s="1" t="s">
        <v>24</v>
      </c>
      <c r="AK3" s="1" t="s">
        <v>24</v>
      </c>
      <c r="AL3" s="1" t="s">
        <v>24</v>
      </c>
      <c r="AM3" s="1" t="s">
        <v>25</v>
      </c>
      <c r="AN3" s="1" t="s">
        <v>26</v>
      </c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9"/>
      <c r="H4" s="9"/>
      <c r="I4" s="7"/>
      <c r="J4" s="9"/>
      <c r="K4" s="9"/>
      <c r="L4" s="9"/>
      <c r="M4" s="9"/>
      <c r="N4" s="9"/>
      <c r="O4" s="9"/>
      <c r="P4" s="9"/>
      <c r="Q4" s="9" t="s">
        <v>27</v>
      </c>
      <c r="R4" s="9" t="s">
        <v>28</v>
      </c>
      <c r="S4" s="9" t="s">
        <v>29</v>
      </c>
      <c r="T4" s="9" t="s">
        <v>30</v>
      </c>
      <c r="U4" s="9" t="s">
        <v>31</v>
      </c>
      <c r="V4" s="9" t="s">
        <v>32</v>
      </c>
      <c r="W4" s="9" t="s">
        <v>33</v>
      </c>
      <c r="X4" s="9"/>
      <c r="Y4" s="9"/>
      <c r="Z4" s="9"/>
      <c r="AA4" s="9"/>
      <c r="AB4" s="9"/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SUM(E6:E499)</f>
        <v>42632.834000000003</v>
      </c>
      <c r="F5" s="3">
        <f>SUM(F6:F499)</f>
        <v>42010.757000000005</v>
      </c>
      <c r="G5" s="3">
        <f>SUM(G6:G499)</f>
        <v>3841.9480000000003</v>
      </c>
      <c r="H5" s="3">
        <f>SUM(H6:H499)</f>
        <v>38168.809000000001</v>
      </c>
      <c r="I5" s="7"/>
      <c r="J5" s="9"/>
      <c r="K5" s="9"/>
      <c r="L5" s="9"/>
      <c r="M5" s="3">
        <f t="shared" ref="M5:Y5" si="0">SUM(M6:M499)</f>
        <v>52863.902999999998</v>
      </c>
      <c r="N5" s="3">
        <f t="shared" si="0"/>
        <v>-10231.069</v>
      </c>
      <c r="O5" s="3">
        <f t="shared" si="0"/>
        <v>40839.205000000002</v>
      </c>
      <c r="P5" s="3">
        <f t="shared" si="0"/>
        <v>232.62899999999996</v>
      </c>
      <c r="Q5" s="3">
        <f t="shared" si="0"/>
        <v>1561</v>
      </c>
      <c r="R5" s="3">
        <f t="shared" si="0"/>
        <v>11700</v>
      </c>
      <c r="S5" s="3">
        <f t="shared" si="0"/>
        <v>1994</v>
      </c>
      <c r="T5" s="3">
        <f t="shared" si="0"/>
        <v>1754</v>
      </c>
      <c r="U5" s="3">
        <f t="shared" si="0"/>
        <v>16452.999059000009</v>
      </c>
      <c r="V5" s="3">
        <f t="shared" si="0"/>
        <v>7950</v>
      </c>
      <c r="W5" s="3">
        <f t="shared" si="0"/>
        <v>8167.8410000000003</v>
      </c>
      <c r="X5" s="3">
        <f t="shared" si="0"/>
        <v>19389.451970000002</v>
      </c>
      <c r="Y5" s="3">
        <f t="shared" si="0"/>
        <v>0</v>
      </c>
      <c r="Z5" s="9"/>
      <c r="AA5" s="9"/>
      <c r="AB5" s="9"/>
      <c r="AC5" s="3">
        <f t="shared" ref="AC5:AL5" si="1">SUM(AC6:AC499)</f>
        <v>8470.1034000000018</v>
      </c>
      <c r="AD5" s="3">
        <f t="shared" si="1"/>
        <v>7415.2402000000002</v>
      </c>
      <c r="AE5" s="3">
        <f t="shared" si="1"/>
        <v>7209.3169999999991</v>
      </c>
      <c r="AF5" s="3">
        <f t="shared" si="1"/>
        <v>6908.0676000000003</v>
      </c>
      <c r="AG5" s="3">
        <f t="shared" si="1"/>
        <v>7580.3846000000012</v>
      </c>
      <c r="AH5" s="3">
        <f t="shared" si="1"/>
        <v>7250.4707999999982</v>
      </c>
      <c r="AI5" s="3">
        <f t="shared" si="1"/>
        <v>7317.8251999999993</v>
      </c>
      <c r="AJ5" s="3">
        <f t="shared" si="1"/>
        <v>8209.5925999999999</v>
      </c>
      <c r="AK5" s="3">
        <f t="shared" si="1"/>
        <v>7686.5240000000003</v>
      </c>
      <c r="AL5" s="3">
        <f t="shared" si="1"/>
        <v>6538.2910000000002</v>
      </c>
      <c r="AM5" s="9"/>
      <c r="AN5" s="3">
        <f>SUM(AN6:AN499)</f>
        <v>16686.08248999999</v>
      </c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9" t="s">
        <v>44</v>
      </c>
      <c r="B6" s="9" t="s">
        <v>45</v>
      </c>
      <c r="C6" s="9">
        <v>188.417</v>
      </c>
      <c r="D6" s="9">
        <v>621.04999999999995</v>
      </c>
      <c r="E6" s="9">
        <v>443.029</v>
      </c>
      <c r="F6" s="9">
        <v>232.126</v>
      </c>
      <c r="G6" s="9">
        <f>IFERROR(VLOOKUP(A6,[1]TDSheet!$A:$B,2,0),0)+IFERROR(VLOOKUP(A6,[2]TDSheet!$A:$B,2,0),0)</f>
        <v>42.792000000000002</v>
      </c>
      <c r="H6" s="9">
        <f t="shared" ref="H6:H37" si="2">F6-G6</f>
        <v>189.334</v>
      </c>
      <c r="I6" s="7">
        <v>1</v>
      </c>
      <c r="J6" s="9">
        <v>50</v>
      </c>
      <c r="K6" s="9" t="s">
        <v>46</v>
      </c>
      <c r="L6" s="9"/>
      <c r="M6" s="9">
        <v>562.14</v>
      </c>
      <c r="N6" s="9">
        <f t="shared" ref="N6:N37" si="3">E6-M6</f>
        <v>-119.11099999999999</v>
      </c>
      <c r="O6" s="9">
        <f t="shared" ref="O6:O37" si="4">E6-P6-Q6</f>
        <v>443.029</v>
      </c>
      <c r="P6" s="9"/>
      <c r="Q6" s="9">
        <v>0</v>
      </c>
      <c r="R6" s="9">
        <v>250</v>
      </c>
      <c r="S6" s="9">
        <v>0</v>
      </c>
      <c r="T6" s="9">
        <v>40</v>
      </c>
      <c r="U6" s="9">
        <v>258.97464000000002</v>
      </c>
      <c r="V6" s="9"/>
      <c r="W6" s="9">
        <f t="shared" ref="W6:W37" si="5">O6/5</f>
        <v>88.605800000000002</v>
      </c>
      <c r="X6" s="4">
        <f>11*W6-V6-U6-R6-H6</f>
        <v>276.35516000000001</v>
      </c>
      <c r="Y6" s="4"/>
      <c r="Z6" s="9"/>
      <c r="AA6" s="9">
        <f t="shared" ref="AA6:AA37" si="6">(H6+R6+U6+V6+X6)/W6</f>
        <v>11</v>
      </c>
      <c r="AB6" s="9">
        <f t="shared" ref="AB6:AB37" si="7">(H6+R6+U6+V6)/W6</f>
        <v>7.881071442275787</v>
      </c>
      <c r="AC6" s="9">
        <v>85.143799999999999</v>
      </c>
      <c r="AD6" s="9">
        <v>77.778999999999996</v>
      </c>
      <c r="AE6" s="9">
        <v>58.559399999999997</v>
      </c>
      <c r="AF6" s="9">
        <v>52.23960000000001</v>
      </c>
      <c r="AG6" s="9">
        <v>60.661199999999987</v>
      </c>
      <c r="AH6" s="9">
        <v>63.102999999999987</v>
      </c>
      <c r="AI6" s="9">
        <v>50.607600000000012</v>
      </c>
      <c r="AJ6" s="9">
        <v>53.202599999999997</v>
      </c>
      <c r="AK6" s="9">
        <v>79.527600000000007</v>
      </c>
      <c r="AL6" s="9">
        <v>72.150999999999996</v>
      </c>
      <c r="AM6" s="9"/>
      <c r="AN6" s="9">
        <f t="shared" ref="AN6:AN13" si="8">I6*X6</f>
        <v>276.35516000000001</v>
      </c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9" t="s">
        <v>47</v>
      </c>
      <c r="B7" s="9" t="s">
        <v>45</v>
      </c>
      <c r="C7" s="9">
        <v>135.93700000000001</v>
      </c>
      <c r="D7" s="9">
        <v>720.75</v>
      </c>
      <c r="E7" s="9">
        <v>308.10599999999999</v>
      </c>
      <c r="F7" s="9">
        <v>386.43599999999998</v>
      </c>
      <c r="G7" s="9">
        <f>IFERROR(VLOOKUP(A7,[1]TDSheet!$A:$B,2,0),0)+IFERROR(VLOOKUP(A7,[2]TDSheet!$A:$B,2,0),0)</f>
        <v>112.366</v>
      </c>
      <c r="H7" s="9">
        <f t="shared" si="2"/>
        <v>274.07</v>
      </c>
      <c r="I7" s="7">
        <v>1</v>
      </c>
      <c r="J7" s="9">
        <v>45</v>
      </c>
      <c r="K7" s="9" t="s">
        <v>46</v>
      </c>
      <c r="L7" s="9"/>
      <c r="M7" s="9">
        <v>468.48700000000002</v>
      </c>
      <c r="N7" s="9">
        <f t="shared" si="3"/>
        <v>-160.38100000000003</v>
      </c>
      <c r="O7" s="9">
        <f t="shared" si="4"/>
        <v>217.10599999999999</v>
      </c>
      <c r="P7" s="9"/>
      <c r="Q7" s="9">
        <v>91</v>
      </c>
      <c r="R7" s="9"/>
      <c r="S7" s="9">
        <v>108</v>
      </c>
      <c r="T7" s="9">
        <v>0</v>
      </c>
      <c r="U7" s="9">
        <v>75.351799999999969</v>
      </c>
      <c r="V7" s="9"/>
      <c r="W7" s="9">
        <f t="shared" si="5"/>
        <v>43.421199999999999</v>
      </c>
      <c r="X7" s="4">
        <f t="shared" ref="X7:X13" si="9">11*W7-V7-U7-R7-H7</f>
        <v>128.21140000000003</v>
      </c>
      <c r="Y7" s="4"/>
      <c r="Z7" s="9"/>
      <c r="AA7" s="9">
        <f t="shared" si="6"/>
        <v>11</v>
      </c>
      <c r="AB7" s="9">
        <f t="shared" si="7"/>
        <v>8.0472626274722945</v>
      </c>
      <c r="AC7" s="9">
        <v>43.2254</v>
      </c>
      <c r="AD7" s="9">
        <v>43.374199999999988</v>
      </c>
      <c r="AE7" s="9">
        <v>43.560199999999988</v>
      </c>
      <c r="AF7" s="9">
        <v>26.11719999999999</v>
      </c>
      <c r="AG7" s="9">
        <v>48.417400000000001</v>
      </c>
      <c r="AH7" s="9">
        <v>35.037599999999998</v>
      </c>
      <c r="AI7" s="9">
        <v>41.584799999999987</v>
      </c>
      <c r="AJ7" s="9">
        <v>41.801200000000001</v>
      </c>
      <c r="AK7" s="9">
        <v>59.936400000000013</v>
      </c>
      <c r="AL7" s="9">
        <v>33.135199999999983</v>
      </c>
      <c r="AM7" s="9"/>
      <c r="AN7" s="9">
        <f t="shared" si="8"/>
        <v>128.21140000000003</v>
      </c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9" t="s">
        <v>48</v>
      </c>
      <c r="B8" s="9" t="s">
        <v>45</v>
      </c>
      <c r="C8" s="9">
        <v>494.69099999999997</v>
      </c>
      <c r="D8" s="9">
        <v>1919.8019999999999</v>
      </c>
      <c r="E8" s="9">
        <v>874.79899999999998</v>
      </c>
      <c r="F8" s="9">
        <v>1097.277</v>
      </c>
      <c r="G8" s="9">
        <f>IFERROR(VLOOKUP(A8,[1]TDSheet!$A:$B,2,0),0)+IFERROR(VLOOKUP(A8,[2]TDSheet!$A:$B,2,0),0)</f>
        <v>344.07799999999997</v>
      </c>
      <c r="H8" s="9">
        <f t="shared" si="2"/>
        <v>753.19900000000007</v>
      </c>
      <c r="I8" s="7">
        <v>1</v>
      </c>
      <c r="J8" s="9">
        <v>45</v>
      </c>
      <c r="K8" s="9" t="s">
        <v>46</v>
      </c>
      <c r="L8" s="9"/>
      <c r="M8" s="9">
        <v>1295.806</v>
      </c>
      <c r="N8" s="9">
        <f t="shared" si="3"/>
        <v>-421.00700000000006</v>
      </c>
      <c r="O8" s="9">
        <f t="shared" si="4"/>
        <v>757.59399999999994</v>
      </c>
      <c r="P8" s="9">
        <v>8.2050000000000001</v>
      </c>
      <c r="Q8" s="9">
        <v>109</v>
      </c>
      <c r="R8" s="9"/>
      <c r="S8" s="9">
        <v>134</v>
      </c>
      <c r="T8" s="9">
        <v>200</v>
      </c>
      <c r="U8" s="9">
        <v>374.71957700000002</v>
      </c>
      <c r="V8" s="9"/>
      <c r="W8" s="9">
        <f t="shared" si="5"/>
        <v>151.5188</v>
      </c>
      <c r="X8" s="4">
        <f t="shared" si="9"/>
        <v>538.78822299999979</v>
      </c>
      <c r="Y8" s="4"/>
      <c r="Z8" s="9"/>
      <c r="AA8" s="9">
        <f t="shared" si="6"/>
        <v>11</v>
      </c>
      <c r="AB8" s="9">
        <f t="shared" si="7"/>
        <v>7.4440833546728209</v>
      </c>
      <c r="AC8" s="9">
        <v>151.68780000000001</v>
      </c>
      <c r="AD8" s="9">
        <v>138.03460000000001</v>
      </c>
      <c r="AE8" s="9">
        <v>127.47539999999999</v>
      </c>
      <c r="AF8" s="9">
        <v>107.934</v>
      </c>
      <c r="AG8" s="9">
        <v>119.4456</v>
      </c>
      <c r="AH8" s="9">
        <v>99.646800000000013</v>
      </c>
      <c r="AI8" s="9">
        <v>152.92400000000001</v>
      </c>
      <c r="AJ8" s="9">
        <v>161.08240000000001</v>
      </c>
      <c r="AK8" s="9">
        <v>135.52119999999999</v>
      </c>
      <c r="AL8" s="9">
        <v>104.1494</v>
      </c>
      <c r="AM8" s="9"/>
      <c r="AN8" s="9">
        <f t="shared" si="8"/>
        <v>538.78822299999979</v>
      </c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9" t="s">
        <v>49</v>
      </c>
      <c r="B9" s="9" t="s">
        <v>50</v>
      </c>
      <c r="C9" s="9">
        <v>852</v>
      </c>
      <c r="D9" s="9">
        <v>1019</v>
      </c>
      <c r="E9" s="9">
        <v>744</v>
      </c>
      <c r="F9" s="9">
        <v>881</v>
      </c>
      <c r="G9" s="9">
        <f>IFERROR(VLOOKUP(A9,[1]TDSheet!$A:$B,2,0),0)+IFERROR(VLOOKUP(A9,[2]TDSheet!$A:$B,2,0),0)</f>
        <v>0</v>
      </c>
      <c r="H9" s="9">
        <f t="shared" si="2"/>
        <v>881</v>
      </c>
      <c r="I9" s="7">
        <v>0.45</v>
      </c>
      <c r="J9" s="9">
        <v>45</v>
      </c>
      <c r="K9" s="9" t="s">
        <v>46</v>
      </c>
      <c r="L9" s="9"/>
      <c r="M9" s="9">
        <v>850</v>
      </c>
      <c r="N9" s="9">
        <f t="shared" si="3"/>
        <v>-106</v>
      </c>
      <c r="O9" s="9">
        <f t="shared" si="4"/>
        <v>744</v>
      </c>
      <c r="P9" s="9"/>
      <c r="Q9" s="9">
        <v>0</v>
      </c>
      <c r="R9" s="9"/>
      <c r="S9" s="9">
        <v>0</v>
      </c>
      <c r="T9" s="9">
        <v>0</v>
      </c>
      <c r="U9" s="9">
        <v>295.15199999999999</v>
      </c>
      <c r="V9" s="9">
        <v>300</v>
      </c>
      <c r="W9" s="9">
        <f t="shared" si="5"/>
        <v>148.80000000000001</v>
      </c>
      <c r="X9" s="4">
        <f t="shared" si="9"/>
        <v>160.64800000000014</v>
      </c>
      <c r="Y9" s="4"/>
      <c r="Z9" s="9"/>
      <c r="AA9" s="9">
        <f t="shared" si="6"/>
        <v>11</v>
      </c>
      <c r="AB9" s="9">
        <f t="shared" si="7"/>
        <v>9.9203763440860211</v>
      </c>
      <c r="AC9" s="9">
        <v>172.8</v>
      </c>
      <c r="AD9" s="9">
        <v>147.6</v>
      </c>
      <c r="AE9" s="9">
        <v>155</v>
      </c>
      <c r="AF9" s="9">
        <v>157.80000000000001</v>
      </c>
      <c r="AG9" s="9">
        <v>135.6</v>
      </c>
      <c r="AH9" s="9">
        <v>171.4</v>
      </c>
      <c r="AI9" s="9">
        <v>195.8</v>
      </c>
      <c r="AJ9" s="9">
        <v>161.4</v>
      </c>
      <c r="AK9" s="9">
        <v>134</v>
      </c>
      <c r="AL9" s="9">
        <v>120.6</v>
      </c>
      <c r="AM9" s="9" t="s">
        <v>51</v>
      </c>
      <c r="AN9" s="9">
        <f t="shared" si="8"/>
        <v>72.291600000000059</v>
      </c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9" t="s">
        <v>52</v>
      </c>
      <c r="B10" s="9" t="s">
        <v>50</v>
      </c>
      <c r="C10" s="9">
        <v>1600</v>
      </c>
      <c r="D10" s="9">
        <v>1808</v>
      </c>
      <c r="E10" s="9">
        <v>1502.7180000000001</v>
      </c>
      <c r="F10" s="9">
        <v>1401.2819999999999</v>
      </c>
      <c r="G10" s="9">
        <f>IFERROR(VLOOKUP(A10,[1]TDSheet!$A:$B,2,0),0)+IFERROR(VLOOKUP(A10,[2]TDSheet!$A:$B,2,0),0)</f>
        <v>60</v>
      </c>
      <c r="H10" s="9">
        <f t="shared" si="2"/>
        <v>1341.2819999999999</v>
      </c>
      <c r="I10" s="7">
        <v>0.45</v>
      </c>
      <c r="J10" s="9">
        <v>45</v>
      </c>
      <c r="K10" s="9" t="s">
        <v>46</v>
      </c>
      <c r="L10" s="9"/>
      <c r="M10" s="9">
        <v>1869</v>
      </c>
      <c r="N10" s="9">
        <f t="shared" si="3"/>
        <v>-366.28199999999993</v>
      </c>
      <c r="O10" s="9">
        <f t="shared" si="4"/>
        <v>1502.7180000000001</v>
      </c>
      <c r="P10" s="9"/>
      <c r="Q10" s="9">
        <v>0</v>
      </c>
      <c r="R10" s="9"/>
      <c r="S10" s="9">
        <v>0</v>
      </c>
      <c r="T10" s="9">
        <v>60</v>
      </c>
      <c r="U10" s="9">
        <v>707.97600000000034</v>
      </c>
      <c r="V10" s="9">
        <v>700</v>
      </c>
      <c r="W10" s="9">
        <f t="shared" si="5"/>
        <v>300.54360000000003</v>
      </c>
      <c r="X10" s="4">
        <f t="shared" si="9"/>
        <v>556.72159999999985</v>
      </c>
      <c r="Y10" s="4"/>
      <c r="Z10" s="9"/>
      <c r="AA10" s="9">
        <f t="shared" si="6"/>
        <v>11</v>
      </c>
      <c r="AB10" s="9">
        <f t="shared" si="7"/>
        <v>9.1476178497895155</v>
      </c>
      <c r="AC10" s="9">
        <v>321.2</v>
      </c>
      <c r="AD10" s="9">
        <v>256</v>
      </c>
      <c r="AE10" s="9">
        <v>281.8</v>
      </c>
      <c r="AF10" s="9">
        <v>270.2</v>
      </c>
      <c r="AG10" s="9">
        <v>297.8</v>
      </c>
      <c r="AH10" s="9">
        <v>315.39999999999998</v>
      </c>
      <c r="AI10" s="9">
        <v>220.4</v>
      </c>
      <c r="AJ10" s="9">
        <v>409</v>
      </c>
      <c r="AK10" s="9">
        <v>430.1268</v>
      </c>
      <c r="AL10" s="9">
        <v>235.1268</v>
      </c>
      <c r="AM10" s="9" t="s">
        <v>53</v>
      </c>
      <c r="AN10" s="9">
        <f t="shared" si="8"/>
        <v>250.52471999999995</v>
      </c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9" t="s">
        <v>54</v>
      </c>
      <c r="B11" s="9" t="s">
        <v>50</v>
      </c>
      <c r="C11" s="9">
        <v>65</v>
      </c>
      <c r="D11" s="9">
        <v>89</v>
      </c>
      <c r="E11" s="9">
        <v>55</v>
      </c>
      <c r="F11" s="9">
        <v>65</v>
      </c>
      <c r="G11" s="9">
        <f>IFERROR(VLOOKUP(A11,[1]TDSheet!$A:$B,2,0),0)+IFERROR(VLOOKUP(A11,[2]TDSheet!$A:$B,2,0),0)</f>
        <v>0</v>
      </c>
      <c r="H11" s="9">
        <f t="shared" si="2"/>
        <v>65</v>
      </c>
      <c r="I11" s="7">
        <v>0.17</v>
      </c>
      <c r="J11" s="9">
        <v>180</v>
      </c>
      <c r="K11" s="9" t="s">
        <v>46</v>
      </c>
      <c r="L11" s="9"/>
      <c r="M11" s="9">
        <v>70</v>
      </c>
      <c r="N11" s="9">
        <f t="shared" si="3"/>
        <v>-15</v>
      </c>
      <c r="O11" s="9">
        <f t="shared" si="4"/>
        <v>55</v>
      </c>
      <c r="P11" s="9"/>
      <c r="Q11" s="9">
        <v>0</v>
      </c>
      <c r="R11" s="9"/>
      <c r="S11" s="9">
        <v>0</v>
      </c>
      <c r="T11" s="9">
        <v>0</v>
      </c>
      <c r="U11" s="9">
        <v>13.80000000000004</v>
      </c>
      <c r="V11" s="9"/>
      <c r="W11" s="9">
        <f t="shared" si="5"/>
        <v>11</v>
      </c>
      <c r="X11" s="4">
        <f t="shared" si="9"/>
        <v>42.19999999999996</v>
      </c>
      <c r="Y11" s="4"/>
      <c r="Z11" s="9"/>
      <c r="AA11" s="9">
        <f t="shared" si="6"/>
        <v>11</v>
      </c>
      <c r="AB11" s="9">
        <f t="shared" si="7"/>
        <v>7.1636363636363676</v>
      </c>
      <c r="AC11" s="9">
        <v>9.8000000000000007</v>
      </c>
      <c r="AD11" s="9">
        <v>10.199999999999999</v>
      </c>
      <c r="AE11" s="9">
        <v>9.4</v>
      </c>
      <c r="AF11" s="9">
        <v>9.1999999999999993</v>
      </c>
      <c r="AG11" s="9">
        <v>10.4</v>
      </c>
      <c r="AH11" s="9">
        <v>9</v>
      </c>
      <c r="AI11" s="9">
        <v>8.6</v>
      </c>
      <c r="AJ11" s="9">
        <v>7.6</v>
      </c>
      <c r="AK11" s="9">
        <v>7</v>
      </c>
      <c r="AL11" s="9">
        <v>9</v>
      </c>
      <c r="AM11" s="9" t="s">
        <v>51</v>
      </c>
      <c r="AN11" s="9">
        <f t="shared" si="8"/>
        <v>7.1739999999999942</v>
      </c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55</v>
      </c>
      <c r="B12" s="9" t="s">
        <v>50</v>
      </c>
      <c r="C12" s="9">
        <v>34</v>
      </c>
      <c r="D12" s="9">
        <v>12</v>
      </c>
      <c r="E12" s="9">
        <v>24</v>
      </c>
      <c r="F12" s="9">
        <v>22</v>
      </c>
      <c r="G12" s="9">
        <f>IFERROR(VLOOKUP(A12,[1]TDSheet!$A:$B,2,0),0)+IFERROR(VLOOKUP(A12,[2]TDSheet!$A:$B,2,0),0)</f>
        <v>0</v>
      </c>
      <c r="H12" s="9">
        <f t="shared" si="2"/>
        <v>22</v>
      </c>
      <c r="I12" s="7">
        <v>0.3</v>
      </c>
      <c r="J12" s="9">
        <v>40</v>
      </c>
      <c r="K12" s="9" t="s">
        <v>46</v>
      </c>
      <c r="L12" s="9"/>
      <c r="M12" s="9">
        <v>24</v>
      </c>
      <c r="N12" s="9">
        <f t="shared" si="3"/>
        <v>0</v>
      </c>
      <c r="O12" s="9">
        <f t="shared" si="4"/>
        <v>24</v>
      </c>
      <c r="P12" s="9"/>
      <c r="Q12" s="9">
        <v>0</v>
      </c>
      <c r="R12" s="9"/>
      <c r="S12" s="9">
        <v>0</v>
      </c>
      <c r="T12" s="9">
        <v>0</v>
      </c>
      <c r="U12" s="9">
        <v>0</v>
      </c>
      <c r="V12" s="9"/>
      <c r="W12" s="9">
        <f t="shared" si="5"/>
        <v>4.8</v>
      </c>
      <c r="X12" s="4">
        <f t="shared" si="9"/>
        <v>30.799999999999997</v>
      </c>
      <c r="Y12" s="4"/>
      <c r="Z12" s="9"/>
      <c r="AA12" s="9">
        <f t="shared" si="6"/>
        <v>11</v>
      </c>
      <c r="AB12" s="9">
        <f t="shared" si="7"/>
        <v>4.5833333333333339</v>
      </c>
      <c r="AC12" s="9">
        <v>2.4</v>
      </c>
      <c r="AD12" s="9">
        <v>3</v>
      </c>
      <c r="AE12" s="9">
        <v>4</v>
      </c>
      <c r="AF12" s="9">
        <v>4.4000000000000004</v>
      </c>
      <c r="AG12" s="9">
        <v>1.6</v>
      </c>
      <c r="AH12" s="9">
        <v>1.2</v>
      </c>
      <c r="AI12" s="9">
        <v>3.4</v>
      </c>
      <c r="AJ12" s="9">
        <v>3.6</v>
      </c>
      <c r="AK12" s="9">
        <v>2.2000000000000002</v>
      </c>
      <c r="AL12" s="9">
        <v>2.2000000000000002</v>
      </c>
      <c r="AM12" s="9"/>
      <c r="AN12" s="9">
        <f t="shared" si="8"/>
        <v>9.2399999999999984</v>
      </c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9" t="s">
        <v>56</v>
      </c>
      <c r="B13" s="9" t="s">
        <v>50</v>
      </c>
      <c r="C13" s="9">
        <v>103</v>
      </c>
      <c r="D13" s="9">
        <v>321</v>
      </c>
      <c r="E13" s="9">
        <v>97</v>
      </c>
      <c r="F13" s="9">
        <v>219</v>
      </c>
      <c r="G13" s="9">
        <f>IFERROR(VLOOKUP(A13,[1]TDSheet!$A:$B,2,0),0)+IFERROR(VLOOKUP(A13,[2]TDSheet!$A:$B,2,0),0)</f>
        <v>0</v>
      </c>
      <c r="H13" s="9">
        <f t="shared" si="2"/>
        <v>219</v>
      </c>
      <c r="I13" s="7">
        <v>0.17</v>
      </c>
      <c r="J13" s="9">
        <v>180</v>
      </c>
      <c r="K13" s="9" t="s">
        <v>46</v>
      </c>
      <c r="L13" s="9"/>
      <c r="M13" s="9">
        <v>112</v>
      </c>
      <c r="N13" s="9">
        <f t="shared" si="3"/>
        <v>-15</v>
      </c>
      <c r="O13" s="9">
        <f t="shared" si="4"/>
        <v>97</v>
      </c>
      <c r="P13" s="9"/>
      <c r="Q13" s="9">
        <v>0</v>
      </c>
      <c r="R13" s="9"/>
      <c r="S13" s="9">
        <v>0</v>
      </c>
      <c r="T13" s="9">
        <v>0</v>
      </c>
      <c r="U13" s="9">
        <v>17.200000000000021</v>
      </c>
      <c r="V13" s="9"/>
      <c r="W13" s="9">
        <f t="shared" si="5"/>
        <v>19.399999999999999</v>
      </c>
      <c r="X13" s="4"/>
      <c r="Y13" s="4"/>
      <c r="Z13" s="9"/>
      <c r="AA13" s="9">
        <f t="shared" si="6"/>
        <v>12.175257731958764</v>
      </c>
      <c r="AB13" s="9">
        <f t="shared" si="7"/>
        <v>12.175257731958764</v>
      </c>
      <c r="AC13" s="9">
        <v>26.6</v>
      </c>
      <c r="AD13" s="9">
        <v>27.4</v>
      </c>
      <c r="AE13" s="9">
        <v>24.2</v>
      </c>
      <c r="AF13" s="9">
        <v>25.2</v>
      </c>
      <c r="AG13" s="9">
        <v>26</v>
      </c>
      <c r="AH13" s="9">
        <v>23.8</v>
      </c>
      <c r="AI13" s="9">
        <v>15.6</v>
      </c>
      <c r="AJ13" s="9">
        <v>18.8</v>
      </c>
      <c r="AK13" s="9">
        <v>30.6</v>
      </c>
      <c r="AL13" s="9">
        <v>25</v>
      </c>
      <c r="AM13" s="9"/>
      <c r="AN13" s="9">
        <f t="shared" si="8"/>
        <v>0</v>
      </c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13" t="s">
        <v>57</v>
      </c>
      <c r="B14" s="13" t="s">
        <v>50</v>
      </c>
      <c r="C14" s="13">
        <v>66</v>
      </c>
      <c r="D14" s="13">
        <v>4</v>
      </c>
      <c r="E14" s="13">
        <v>20</v>
      </c>
      <c r="F14" s="13">
        <v>45</v>
      </c>
      <c r="G14" s="13">
        <f>IFERROR(VLOOKUP(A14,[1]TDSheet!$A:$B,2,0),0)+IFERROR(VLOOKUP(A14,[2]TDSheet!$A:$B,2,0),0)</f>
        <v>0</v>
      </c>
      <c r="H14" s="13">
        <f t="shared" si="2"/>
        <v>45</v>
      </c>
      <c r="I14" s="14">
        <v>0</v>
      </c>
      <c r="J14" s="13">
        <v>50</v>
      </c>
      <c r="K14" s="13" t="s">
        <v>58</v>
      </c>
      <c r="L14" s="13"/>
      <c r="M14" s="13">
        <v>21</v>
      </c>
      <c r="N14" s="13">
        <f t="shared" si="3"/>
        <v>-1</v>
      </c>
      <c r="O14" s="13">
        <f t="shared" si="4"/>
        <v>20</v>
      </c>
      <c r="P14" s="13"/>
      <c r="Q14" s="13">
        <v>0</v>
      </c>
      <c r="R14" s="13"/>
      <c r="S14" s="13">
        <v>0</v>
      </c>
      <c r="T14" s="13">
        <v>0</v>
      </c>
      <c r="U14" s="13">
        <v>0</v>
      </c>
      <c r="V14" s="13"/>
      <c r="W14" s="13">
        <f t="shared" si="5"/>
        <v>4</v>
      </c>
      <c r="X14" s="15"/>
      <c r="Y14" s="15"/>
      <c r="Z14" s="13"/>
      <c r="AA14" s="13">
        <f t="shared" si="6"/>
        <v>11.25</v>
      </c>
      <c r="AB14" s="13">
        <f t="shared" si="7"/>
        <v>11.25</v>
      </c>
      <c r="AC14" s="13">
        <v>4.5999999999999996</v>
      </c>
      <c r="AD14" s="13">
        <v>4.2</v>
      </c>
      <c r="AE14" s="13">
        <v>6.6</v>
      </c>
      <c r="AF14" s="13">
        <v>9.6</v>
      </c>
      <c r="AG14" s="13">
        <v>9.4</v>
      </c>
      <c r="AH14" s="13">
        <v>7.6</v>
      </c>
      <c r="AI14" s="13">
        <v>6.4</v>
      </c>
      <c r="AJ14" s="13">
        <v>7.6</v>
      </c>
      <c r="AK14" s="13">
        <v>8</v>
      </c>
      <c r="AL14" s="13">
        <v>8.8000000000000007</v>
      </c>
      <c r="AM14" s="13" t="s">
        <v>51</v>
      </c>
      <c r="AN14" s="13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59</v>
      </c>
      <c r="B15" s="9" t="s">
        <v>45</v>
      </c>
      <c r="C15" s="9">
        <v>2181.39</v>
      </c>
      <c r="D15" s="9">
        <v>3587.9870000000001</v>
      </c>
      <c r="E15" s="9">
        <v>2107.663</v>
      </c>
      <c r="F15" s="9">
        <v>1826.6959999999999</v>
      </c>
      <c r="G15" s="9">
        <f>IFERROR(VLOOKUP(A15,[1]TDSheet!$A:$B,2,0),0)+IFERROR(VLOOKUP(A15,[2]TDSheet!$A:$B,2,0),0)</f>
        <v>357.38600000000002</v>
      </c>
      <c r="H15" s="9">
        <f t="shared" si="2"/>
        <v>1469.31</v>
      </c>
      <c r="I15" s="7">
        <v>1</v>
      </c>
      <c r="J15" s="9">
        <v>55</v>
      </c>
      <c r="K15" s="9" t="s">
        <v>46</v>
      </c>
      <c r="L15" s="9"/>
      <c r="M15" s="9">
        <v>2323.616</v>
      </c>
      <c r="N15" s="9">
        <f t="shared" si="3"/>
        <v>-215.95299999999997</v>
      </c>
      <c r="O15" s="9">
        <f t="shared" si="4"/>
        <v>1976.7510000000002</v>
      </c>
      <c r="P15" s="9">
        <v>31.911999999999999</v>
      </c>
      <c r="Q15" s="9">
        <v>99</v>
      </c>
      <c r="R15" s="9">
        <v>600</v>
      </c>
      <c r="S15" s="9">
        <v>151</v>
      </c>
      <c r="T15" s="9">
        <v>200</v>
      </c>
      <c r="U15" s="9">
        <v>585.66000100000008</v>
      </c>
      <c r="V15" s="9">
        <v>400</v>
      </c>
      <c r="W15" s="9">
        <f t="shared" si="5"/>
        <v>395.35020000000003</v>
      </c>
      <c r="X15" s="4">
        <f t="shared" ref="X15:X18" si="10">11*W15-V15-U15-R15-H15</f>
        <v>1293.8821990000001</v>
      </c>
      <c r="Y15" s="4"/>
      <c r="Z15" s="9"/>
      <c r="AA15" s="9">
        <f t="shared" si="6"/>
        <v>11</v>
      </c>
      <c r="AB15" s="9">
        <f t="shared" si="7"/>
        <v>7.727250425066182</v>
      </c>
      <c r="AC15" s="9">
        <v>368.60939999999999</v>
      </c>
      <c r="AD15" s="9">
        <v>315.34739999999999</v>
      </c>
      <c r="AE15" s="9">
        <v>327.70760000000001</v>
      </c>
      <c r="AF15" s="9">
        <v>326.99079999999998</v>
      </c>
      <c r="AG15" s="9">
        <v>372.26979999999998</v>
      </c>
      <c r="AH15" s="9">
        <v>325.54419999999999</v>
      </c>
      <c r="AI15" s="9">
        <v>330.43639999999999</v>
      </c>
      <c r="AJ15" s="9">
        <v>366.02760000000001</v>
      </c>
      <c r="AK15" s="9">
        <v>311.50259999999997</v>
      </c>
      <c r="AL15" s="9">
        <v>295.10579999999999</v>
      </c>
      <c r="AM15" s="9" t="s">
        <v>60</v>
      </c>
      <c r="AN15" s="9">
        <f>I15*X15</f>
        <v>1293.8821990000001</v>
      </c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61</v>
      </c>
      <c r="B16" s="9" t="s">
        <v>45</v>
      </c>
      <c r="C16" s="9">
        <v>1622.83</v>
      </c>
      <c r="D16" s="9">
        <v>5715.8159999999998</v>
      </c>
      <c r="E16" s="9">
        <v>2320.9580000000001</v>
      </c>
      <c r="F16" s="9">
        <v>2797.6570000000002</v>
      </c>
      <c r="G16" s="9">
        <f>IFERROR(VLOOKUP(A16,[1]TDSheet!$A:$B,2,0),0)+IFERROR(VLOOKUP(A16,[2]TDSheet!$A:$B,2,0),0)</f>
        <v>269.483</v>
      </c>
      <c r="H16" s="9">
        <f t="shared" si="2"/>
        <v>2528.174</v>
      </c>
      <c r="I16" s="7">
        <v>1</v>
      </c>
      <c r="J16" s="9">
        <v>50</v>
      </c>
      <c r="K16" s="9" t="s">
        <v>46</v>
      </c>
      <c r="L16" s="9"/>
      <c r="M16" s="9">
        <v>2816.4090000000001</v>
      </c>
      <c r="N16" s="9">
        <f t="shared" si="3"/>
        <v>-495.45100000000002</v>
      </c>
      <c r="O16" s="9">
        <f t="shared" si="4"/>
        <v>2211.797</v>
      </c>
      <c r="P16" s="9">
        <v>15.161</v>
      </c>
      <c r="Q16" s="9">
        <v>94</v>
      </c>
      <c r="R16" s="9">
        <v>2300</v>
      </c>
      <c r="S16" s="9">
        <v>110</v>
      </c>
      <c r="T16" s="9">
        <v>150</v>
      </c>
      <c r="U16" s="9">
        <v>777.74149799999986</v>
      </c>
      <c r="V16" s="9">
        <v>700</v>
      </c>
      <c r="W16" s="9">
        <f t="shared" si="5"/>
        <v>442.35939999999999</v>
      </c>
      <c r="X16" s="4"/>
      <c r="Y16" s="4"/>
      <c r="Z16" s="9"/>
      <c r="AA16" s="9">
        <f t="shared" si="6"/>
        <v>14.255185937045761</v>
      </c>
      <c r="AB16" s="9">
        <f t="shared" si="7"/>
        <v>14.255185937045761</v>
      </c>
      <c r="AC16" s="9">
        <v>660.52920000000006</v>
      </c>
      <c r="AD16" s="9">
        <v>550.70360000000005</v>
      </c>
      <c r="AE16" s="9">
        <v>440.84300000000002</v>
      </c>
      <c r="AF16" s="9">
        <v>425.87200000000001</v>
      </c>
      <c r="AG16" s="9">
        <v>514.3836</v>
      </c>
      <c r="AH16" s="9">
        <v>482.84359999999998</v>
      </c>
      <c r="AI16" s="9">
        <v>421.57380000000001</v>
      </c>
      <c r="AJ16" s="9">
        <v>605.31439999999998</v>
      </c>
      <c r="AK16" s="9">
        <v>551.59320000000002</v>
      </c>
      <c r="AL16" s="9">
        <v>397.40660000000003</v>
      </c>
      <c r="AM16" s="9" t="s">
        <v>60</v>
      </c>
      <c r="AN16" s="9">
        <f>I16*X16</f>
        <v>0</v>
      </c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62</v>
      </c>
      <c r="B17" s="9" t="s">
        <v>45</v>
      </c>
      <c r="C17" s="9">
        <v>370.47399999999999</v>
      </c>
      <c r="D17" s="9">
        <v>309.33800000000002</v>
      </c>
      <c r="E17" s="9">
        <v>214.11500000000001</v>
      </c>
      <c r="F17" s="9">
        <v>287.161</v>
      </c>
      <c r="G17" s="9">
        <f>IFERROR(VLOOKUP(A17,[1]TDSheet!$A:$B,2,0),0)+IFERROR(VLOOKUP(A17,[2]TDSheet!$A:$B,2,0),0)</f>
        <v>0</v>
      </c>
      <c r="H17" s="9">
        <f t="shared" si="2"/>
        <v>287.161</v>
      </c>
      <c r="I17" s="7">
        <v>1</v>
      </c>
      <c r="J17" s="9">
        <v>60</v>
      </c>
      <c r="K17" s="9" t="s">
        <v>46</v>
      </c>
      <c r="L17" s="9"/>
      <c r="M17" s="9">
        <v>247.21600000000001</v>
      </c>
      <c r="N17" s="9">
        <f t="shared" si="3"/>
        <v>-33.100999999999999</v>
      </c>
      <c r="O17" s="9">
        <f t="shared" si="4"/>
        <v>214.11500000000001</v>
      </c>
      <c r="P17" s="9"/>
      <c r="Q17" s="9">
        <v>0</v>
      </c>
      <c r="R17" s="9"/>
      <c r="S17" s="9">
        <v>0</v>
      </c>
      <c r="T17" s="9">
        <v>0</v>
      </c>
      <c r="U17" s="9">
        <v>0</v>
      </c>
      <c r="V17" s="9"/>
      <c r="W17" s="9">
        <f t="shared" si="5"/>
        <v>42.823</v>
      </c>
      <c r="X17" s="4">
        <f t="shared" si="10"/>
        <v>183.892</v>
      </c>
      <c r="Y17" s="4"/>
      <c r="Z17" s="9"/>
      <c r="AA17" s="9">
        <f t="shared" si="6"/>
        <v>11</v>
      </c>
      <c r="AB17" s="9">
        <f t="shared" si="7"/>
        <v>6.7057655932559603</v>
      </c>
      <c r="AC17" s="9">
        <v>31.767800000000001</v>
      </c>
      <c r="AD17" s="9">
        <v>30.862400000000001</v>
      </c>
      <c r="AE17" s="9">
        <v>48.182600000000001</v>
      </c>
      <c r="AF17" s="9">
        <v>47.691400000000002</v>
      </c>
      <c r="AG17" s="9">
        <v>40.534799999999997</v>
      </c>
      <c r="AH17" s="9">
        <v>37.8904</v>
      </c>
      <c r="AI17" s="9">
        <v>36.158799999999999</v>
      </c>
      <c r="AJ17" s="9">
        <v>45.427199999999999</v>
      </c>
      <c r="AK17" s="9">
        <v>38.034599999999998</v>
      </c>
      <c r="AL17" s="9">
        <v>28.965</v>
      </c>
      <c r="AM17" s="9"/>
      <c r="AN17" s="9">
        <f>I17*X17</f>
        <v>183.892</v>
      </c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63</v>
      </c>
      <c r="B18" s="9" t="s">
        <v>45</v>
      </c>
      <c r="C18" s="9">
        <v>1137.5129999999999</v>
      </c>
      <c r="D18" s="9">
        <v>1078.5719999999999</v>
      </c>
      <c r="E18" s="9">
        <v>922.01400000000001</v>
      </c>
      <c r="F18" s="9">
        <v>711.61</v>
      </c>
      <c r="G18" s="9">
        <f>IFERROR(VLOOKUP(A18,[1]TDSheet!$A:$B,2,0),0)+IFERROR(VLOOKUP(A18,[2]TDSheet!$A:$B,2,0),0)</f>
        <v>271.07499999999999</v>
      </c>
      <c r="H18" s="9">
        <f t="shared" si="2"/>
        <v>440.53500000000003</v>
      </c>
      <c r="I18" s="7">
        <v>1</v>
      </c>
      <c r="J18" s="9">
        <v>60</v>
      </c>
      <c r="K18" s="9" t="s">
        <v>46</v>
      </c>
      <c r="L18" s="9"/>
      <c r="M18" s="9">
        <v>974.64</v>
      </c>
      <c r="N18" s="9">
        <f t="shared" si="3"/>
        <v>-52.625999999999976</v>
      </c>
      <c r="O18" s="9">
        <f t="shared" si="4"/>
        <v>869.01400000000001</v>
      </c>
      <c r="P18" s="9"/>
      <c r="Q18" s="9">
        <v>53</v>
      </c>
      <c r="R18" s="9"/>
      <c r="S18" s="9">
        <v>116</v>
      </c>
      <c r="T18" s="9">
        <v>150</v>
      </c>
      <c r="U18" s="9">
        <v>422.69175399999989</v>
      </c>
      <c r="V18" s="9">
        <v>400</v>
      </c>
      <c r="W18" s="9">
        <f t="shared" si="5"/>
        <v>173.80279999999999</v>
      </c>
      <c r="X18" s="4">
        <f t="shared" si="10"/>
        <v>648.60404599999993</v>
      </c>
      <c r="Y18" s="4"/>
      <c r="Z18" s="9"/>
      <c r="AA18" s="9">
        <f t="shared" si="6"/>
        <v>10.999999999999998</v>
      </c>
      <c r="AB18" s="9">
        <f t="shared" si="7"/>
        <v>7.2681611228357648</v>
      </c>
      <c r="AC18" s="9">
        <v>148.65559999999999</v>
      </c>
      <c r="AD18" s="9">
        <v>148.7646</v>
      </c>
      <c r="AE18" s="9">
        <v>156.2208</v>
      </c>
      <c r="AF18" s="9">
        <v>109.6484</v>
      </c>
      <c r="AG18" s="9">
        <v>95.174399999999991</v>
      </c>
      <c r="AH18" s="9">
        <v>73.029799999999994</v>
      </c>
      <c r="AI18" s="9">
        <v>278.38060000000002</v>
      </c>
      <c r="AJ18" s="9">
        <v>313.06659999999999</v>
      </c>
      <c r="AK18" s="9">
        <v>136.9846</v>
      </c>
      <c r="AL18" s="9">
        <v>122.83620000000001</v>
      </c>
      <c r="AM18" s="9" t="s">
        <v>60</v>
      </c>
      <c r="AN18" s="9">
        <f>I18*X18</f>
        <v>648.60404599999993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19" t="s">
        <v>64</v>
      </c>
      <c r="B19" s="19" t="s">
        <v>45</v>
      </c>
      <c r="C19" s="19"/>
      <c r="D19" s="19"/>
      <c r="E19" s="19"/>
      <c r="F19" s="19"/>
      <c r="G19" s="19">
        <f>IFERROR(VLOOKUP(A19,[1]TDSheet!$A:$B,2,0),0)+IFERROR(VLOOKUP(A19,[2]TDSheet!$A:$B,2,0),0)</f>
        <v>0</v>
      </c>
      <c r="H19" s="19">
        <f t="shared" si="2"/>
        <v>0</v>
      </c>
      <c r="I19" s="20">
        <v>0</v>
      </c>
      <c r="J19" s="19">
        <v>60</v>
      </c>
      <c r="K19" s="19" t="s">
        <v>46</v>
      </c>
      <c r="L19" s="19"/>
      <c r="M19" s="19">
        <v>0.8</v>
      </c>
      <c r="N19" s="19">
        <f t="shared" si="3"/>
        <v>-0.8</v>
      </c>
      <c r="O19" s="19">
        <f t="shared" si="4"/>
        <v>0</v>
      </c>
      <c r="P19" s="19"/>
      <c r="Q19" s="19">
        <v>0</v>
      </c>
      <c r="R19" s="19"/>
      <c r="S19" s="19">
        <v>0</v>
      </c>
      <c r="T19" s="19">
        <v>0</v>
      </c>
      <c r="U19" s="19">
        <v>0</v>
      </c>
      <c r="V19" s="19"/>
      <c r="W19" s="19">
        <f t="shared" si="5"/>
        <v>0</v>
      </c>
      <c r="X19" s="21"/>
      <c r="Y19" s="21"/>
      <c r="Z19" s="19"/>
      <c r="AA19" s="19" t="e">
        <f t="shared" si="6"/>
        <v>#DIV/0!</v>
      </c>
      <c r="AB19" s="19" t="e">
        <f t="shared" si="7"/>
        <v>#DIV/0!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 t="s">
        <v>65</v>
      </c>
      <c r="AN19" s="1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9" t="s">
        <v>66</v>
      </c>
      <c r="B20" s="9" t="s">
        <v>45</v>
      </c>
      <c r="C20" s="9">
        <v>53.914999999999999</v>
      </c>
      <c r="D20" s="9">
        <v>0.79400000000000004</v>
      </c>
      <c r="E20" s="9">
        <v>7.4790000000000001</v>
      </c>
      <c r="F20" s="9">
        <v>46.436</v>
      </c>
      <c r="G20" s="9">
        <f>IFERROR(VLOOKUP(A20,[1]TDSheet!$A:$B,2,0),0)+IFERROR(VLOOKUP(A20,[2]TDSheet!$A:$B,2,0),0)</f>
        <v>0</v>
      </c>
      <c r="H20" s="9">
        <f t="shared" si="2"/>
        <v>46.436</v>
      </c>
      <c r="I20" s="7">
        <v>1</v>
      </c>
      <c r="J20" s="9">
        <v>180</v>
      </c>
      <c r="K20" s="9" t="s">
        <v>46</v>
      </c>
      <c r="L20" s="9"/>
      <c r="M20" s="9">
        <v>6.2</v>
      </c>
      <c r="N20" s="9">
        <f t="shared" si="3"/>
        <v>1.2789999999999999</v>
      </c>
      <c r="O20" s="9">
        <f t="shared" si="4"/>
        <v>7.4790000000000001</v>
      </c>
      <c r="P20" s="9"/>
      <c r="Q20" s="9">
        <v>0</v>
      </c>
      <c r="R20" s="9"/>
      <c r="S20" s="9">
        <v>0</v>
      </c>
      <c r="T20" s="9">
        <v>0</v>
      </c>
      <c r="U20" s="9">
        <v>0</v>
      </c>
      <c r="V20" s="9"/>
      <c r="W20" s="9">
        <f t="shared" si="5"/>
        <v>1.4958</v>
      </c>
      <c r="X20" s="4"/>
      <c r="Y20" s="4"/>
      <c r="Z20" s="9"/>
      <c r="AA20" s="9">
        <f t="shared" si="6"/>
        <v>31.044257253643536</v>
      </c>
      <c r="AB20" s="9">
        <f t="shared" si="7"/>
        <v>31.044257253643536</v>
      </c>
      <c r="AC20" s="9">
        <v>1.3431999999999999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0.30199999999999999</v>
      </c>
      <c r="AJ20" s="9">
        <v>0.30199999999999999</v>
      </c>
      <c r="AK20" s="9">
        <v>0.2248</v>
      </c>
      <c r="AL20" s="9">
        <v>0.2248</v>
      </c>
      <c r="AM20" s="25" t="s">
        <v>165</v>
      </c>
      <c r="AN20" s="9">
        <f>I20*X20</f>
        <v>0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9" t="s">
        <v>68</v>
      </c>
      <c r="B21" s="9" t="s">
        <v>45</v>
      </c>
      <c r="C21" s="9">
        <v>3045.9360000000001</v>
      </c>
      <c r="D21" s="9">
        <v>5276.4889999999996</v>
      </c>
      <c r="E21" s="9">
        <v>3338.6819999999998</v>
      </c>
      <c r="F21" s="9">
        <v>2946.4490000000001</v>
      </c>
      <c r="G21" s="9">
        <f>IFERROR(VLOOKUP(A21,[1]TDSheet!$A:$B,2,0),0)+IFERROR(VLOOKUP(A21,[2]TDSheet!$A:$B,2,0),0)</f>
        <v>583.54999999999995</v>
      </c>
      <c r="H21" s="9">
        <f t="shared" si="2"/>
        <v>2362.8990000000003</v>
      </c>
      <c r="I21" s="7">
        <v>1</v>
      </c>
      <c r="J21" s="9">
        <v>60</v>
      </c>
      <c r="K21" s="9" t="s">
        <v>46</v>
      </c>
      <c r="L21" s="9"/>
      <c r="M21" s="9">
        <v>3754.56</v>
      </c>
      <c r="N21" s="9">
        <f t="shared" si="3"/>
        <v>-415.87800000000016</v>
      </c>
      <c r="O21" s="9">
        <f t="shared" si="4"/>
        <v>2983.0619999999999</v>
      </c>
      <c r="P21" s="9">
        <v>26.62</v>
      </c>
      <c r="Q21" s="9">
        <v>329</v>
      </c>
      <c r="R21" s="9">
        <v>800</v>
      </c>
      <c r="S21" s="9">
        <v>323</v>
      </c>
      <c r="T21" s="9">
        <v>250</v>
      </c>
      <c r="U21" s="9">
        <v>750.94307800000001</v>
      </c>
      <c r="V21" s="9">
        <v>700</v>
      </c>
      <c r="W21" s="9">
        <f t="shared" si="5"/>
        <v>596.61239999999998</v>
      </c>
      <c r="X21" s="4">
        <f t="shared" ref="X20:X21" si="11">11*W21-V21-U21-R21-H21</f>
        <v>1948.8943219999992</v>
      </c>
      <c r="Y21" s="4"/>
      <c r="Z21" s="9"/>
      <c r="AA21" s="9">
        <f t="shared" si="6"/>
        <v>11</v>
      </c>
      <c r="AB21" s="9">
        <f t="shared" si="7"/>
        <v>7.7333995706425158</v>
      </c>
      <c r="AC21" s="9">
        <v>541.40519999999992</v>
      </c>
      <c r="AD21" s="9">
        <v>479.1318</v>
      </c>
      <c r="AE21" s="9">
        <v>492.28519999999997</v>
      </c>
      <c r="AF21" s="9">
        <v>455.28859999999997</v>
      </c>
      <c r="AG21" s="9">
        <v>508.46519999999998</v>
      </c>
      <c r="AH21" s="9">
        <v>401.92919999999998</v>
      </c>
      <c r="AI21" s="9">
        <v>515.07640000000004</v>
      </c>
      <c r="AJ21" s="9">
        <v>561.91360000000009</v>
      </c>
      <c r="AK21" s="9">
        <v>487.86939999999993</v>
      </c>
      <c r="AL21" s="9">
        <v>378.35160000000002</v>
      </c>
      <c r="AM21" s="9" t="s">
        <v>60</v>
      </c>
      <c r="AN21" s="9">
        <f>I21*X21</f>
        <v>1948.8943219999992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13" t="s">
        <v>69</v>
      </c>
      <c r="B22" s="13" t="s">
        <v>45</v>
      </c>
      <c r="C22" s="13"/>
      <c r="D22" s="13"/>
      <c r="E22" s="24">
        <v>2.5</v>
      </c>
      <c r="F22" s="24">
        <v>-2.5</v>
      </c>
      <c r="G22" s="13">
        <f>IFERROR(VLOOKUP(A22,[1]TDSheet!$A:$B,2,0),0)+IFERROR(VLOOKUP(A22,[2]TDSheet!$A:$B,2,0),0)</f>
        <v>0</v>
      </c>
      <c r="H22" s="13">
        <f t="shared" si="2"/>
        <v>-2.5</v>
      </c>
      <c r="I22" s="14">
        <v>0</v>
      </c>
      <c r="J22" s="13">
        <v>60</v>
      </c>
      <c r="K22" s="13" t="s">
        <v>58</v>
      </c>
      <c r="L22" s="13" t="s">
        <v>70</v>
      </c>
      <c r="M22" s="13">
        <v>2.5</v>
      </c>
      <c r="N22" s="13">
        <f t="shared" si="3"/>
        <v>0</v>
      </c>
      <c r="O22" s="13">
        <f t="shared" si="4"/>
        <v>2.5</v>
      </c>
      <c r="P22" s="13"/>
      <c r="Q22" s="13"/>
      <c r="R22" s="13"/>
      <c r="S22" s="13"/>
      <c r="T22" s="13"/>
      <c r="U22" s="13"/>
      <c r="V22" s="13"/>
      <c r="W22" s="13">
        <f t="shared" si="5"/>
        <v>0.5</v>
      </c>
      <c r="X22" s="15"/>
      <c r="Y22" s="15"/>
      <c r="Z22" s="13"/>
      <c r="AA22" s="13">
        <f t="shared" si="6"/>
        <v>-5</v>
      </c>
      <c r="AB22" s="13">
        <f t="shared" si="7"/>
        <v>-5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/>
      <c r="AN22" s="13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71</v>
      </c>
      <c r="B23" s="9" t="s">
        <v>45</v>
      </c>
      <c r="C23" s="9">
        <v>462.75299999999999</v>
      </c>
      <c r="D23" s="9">
        <v>568.99599999999998</v>
      </c>
      <c r="E23" s="9">
        <v>461.74599999999998</v>
      </c>
      <c r="F23" s="9">
        <v>340.02600000000001</v>
      </c>
      <c r="G23" s="9">
        <f>IFERROR(VLOOKUP(A23,[1]TDSheet!$A:$B,2,0),0)+IFERROR(VLOOKUP(A23,[2]TDSheet!$A:$B,2,0),0)</f>
        <v>99.960000000000008</v>
      </c>
      <c r="H23" s="9">
        <f t="shared" si="2"/>
        <v>240.066</v>
      </c>
      <c r="I23" s="7">
        <v>1</v>
      </c>
      <c r="J23" s="9">
        <v>60</v>
      </c>
      <c r="K23" s="9" t="s">
        <v>46</v>
      </c>
      <c r="L23" s="9"/>
      <c r="M23" s="9">
        <v>552.16999999999996</v>
      </c>
      <c r="N23" s="9">
        <f t="shared" si="3"/>
        <v>-90.423999999999978</v>
      </c>
      <c r="O23" s="9">
        <f t="shared" si="4"/>
        <v>425.49599999999998</v>
      </c>
      <c r="P23" s="9">
        <v>5.25</v>
      </c>
      <c r="Q23" s="9">
        <v>31</v>
      </c>
      <c r="R23" s="9"/>
      <c r="S23" s="9">
        <v>45</v>
      </c>
      <c r="T23" s="9">
        <v>50</v>
      </c>
      <c r="U23" s="9">
        <v>214.57375999999979</v>
      </c>
      <c r="V23" s="9"/>
      <c r="W23" s="9">
        <f t="shared" si="5"/>
        <v>85.099199999999996</v>
      </c>
      <c r="X23" s="4">
        <f t="shared" ref="X23:X26" si="12">11*W23-V23-U23-R23-H23</f>
        <v>481.45144000000016</v>
      </c>
      <c r="Y23" s="4"/>
      <c r="Z23" s="9"/>
      <c r="AA23" s="9">
        <f t="shared" si="6"/>
        <v>11</v>
      </c>
      <c r="AB23" s="9">
        <f t="shared" si="7"/>
        <v>5.3424680843063133</v>
      </c>
      <c r="AC23" s="9">
        <v>75.818799999999996</v>
      </c>
      <c r="AD23" s="9">
        <v>73.695799999999991</v>
      </c>
      <c r="AE23" s="9">
        <v>87.449400000000011</v>
      </c>
      <c r="AF23" s="9">
        <v>74.479199999999992</v>
      </c>
      <c r="AG23" s="9">
        <v>94.438000000000017</v>
      </c>
      <c r="AH23" s="9">
        <v>82.654799999999994</v>
      </c>
      <c r="AI23" s="9">
        <v>80.045000000000002</v>
      </c>
      <c r="AJ23" s="9">
        <v>100.6758</v>
      </c>
      <c r="AK23" s="9">
        <v>102.6002</v>
      </c>
      <c r="AL23" s="9">
        <v>71.570999999999998</v>
      </c>
      <c r="AM23" s="9" t="s">
        <v>72</v>
      </c>
      <c r="AN23" s="9">
        <f>I23*X23</f>
        <v>481.45144000000016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73</v>
      </c>
      <c r="B24" s="9" t="s">
        <v>45</v>
      </c>
      <c r="C24" s="9">
        <v>530.39800000000002</v>
      </c>
      <c r="D24" s="9">
        <v>1255.548</v>
      </c>
      <c r="E24" s="9">
        <v>733.98500000000001</v>
      </c>
      <c r="F24" s="9">
        <v>673.14300000000003</v>
      </c>
      <c r="G24" s="9">
        <f>IFERROR(VLOOKUP(A24,[1]TDSheet!$A:$B,2,0),0)+IFERROR(VLOOKUP(A24,[2]TDSheet!$A:$B,2,0),0)</f>
        <v>100.393</v>
      </c>
      <c r="H24" s="9">
        <f t="shared" si="2"/>
        <v>572.75</v>
      </c>
      <c r="I24" s="7">
        <v>1</v>
      </c>
      <c r="J24" s="9">
        <v>60</v>
      </c>
      <c r="K24" s="9" t="s">
        <v>46</v>
      </c>
      <c r="L24" s="9"/>
      <c r="M24" s="9">
        <v>818.17399999999998</v>
      </c>
      <c r="N24" s="9">
        <f t="shared" si="3"/>
        <v>-84.188999999999965</v>
      </c>
      <c r="O24" s="9">
        <f t="shared" si="4"/>
        <v>698.72699999999998</v>
      </c>
      <c r="P24" s="9">
        <v>5.258</v>
      </c>
      <c r="Q24" s="9">
        <v>30</v>
      </c>
      <c r="R24" s="9"/>
      <c r="S24" s="9">
        <v>55</v>
      </c>
      <c r="T24" s="9">
        <v>40</v>
      </c>
      <c r="U24" s="9">
        <v>509.81009700000038</v>
      </c>
      <c r="V24" s="9"/>
      <c r="W24" s="9">
        <f t="shared" si="5"/>
        <v>139.74539999999999</v>
      </c>
      <c r="X24" s="4">
        <f t="shared" si="12"/>
        <v>454.63930299999947</v>
      </c>
      <c r="Y24" s="4"/>
      <c r="Z24" s="9"/>
      <c r="AA24" s="9">
        <f t="shared" si="6"/>
        <v>11</v>
      </c>
      <c r="AB24" s="9">
        <f t="shared" si="7"/>
        <v>7.7466599759276553</v>
      </c>
      <c r="AC24" s="9">
        <v>135.20779999999999</v>
      </c>
      <c r="AD24" s="9">
        <v>107.0376</v>
      </c>
      <c r="AE24" s="9">
        <v>113.1508</v>
      </c>
      <c r="AF24" s="9">
        <v>102.4016</v>
      </c>
      <c r="AG24" s="9">
        <v>128.11920000000001</v>
      </c>
      <c r="AH24" s="9">
        <v>116.33759999999999</v>
      </c>
      <c r="AI24" s="9">
        <v>137.0684</v>
      </c>
      <c r="AJ24" s="9">
        <v>152.47819999999999</v>
      </c>
      <c r="AK24" s="9">
        <v>125.66840000000001</v>
      </c>
      <c r="AL24" s="9">
        <v>121.9766</v>
      </c>
      <c r="AM24" s="9"/>
      <c r="AN24" s="9">
        <f>I24*X24</f>
        <v>454.63930299999947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74</v>
      </c>
      <c r="B25" s="9" t="s">
        <v>45</v>
      </c>
      <c r="C25" s="9">
        <v>51.606999999999999</v>
      </c>
      <c r="D25" s="9">
        <v>0.70599999999999996</v>
      </c>
      <c r="E25" s="9">
        <v>3.6190000000000002</v>
      </c>
      <c r="F25" s="9">
        <v>47.988</v>
      </c>
      <c r="G25" s="9">
        <f>IFERROR(VLOOKUP(A25,[1]TDSheet!$A:$B,2,0),0)+IFERROR(VLOOKUP(A25,[2]TDSheet!$A:$B,2,0),0)</f>
        <v>0</v>
      </c>
      <c r="H25" s="9">
        <f t="shared" si="2"/>
        <v>47.988</v>
      </c>
      <c r="I25" s="7">
        <v>1</v>
      </c>
      <c r="J25" s="9">
        <v>180</v>
      </c>
      <c r="K25" s="9" t="s">
        <v>46</v>
      </c>
      <c r="L25" s="9"/>
      <c r="M25" s="9">
        <v>3.15</v>
      </c>
      <c r="N25" s="9">
        <f t="shared" si="3"/>
        <v>0.46900000000000031</v>
      </c>
      <c r="O25" s="9">
        <f t="shared" si="4"/>
        <v>3.6190000000000002</v>
      </c>
      <c r="P25" s="9"/>
      <c r="Q25" s="9">
        <v>0</v>
      </c>
      <c r="R25" s="9"/>
      <c r="S25" s="9">
        <v>0</v>
      </c>
      <c r="T25" s="9">
        <v>0</v>
      </c>
      <c r="U25" s="9">
        <v>0</v>
      </c>
      <c r="V25" s="9"/>
      <c r="W25" s="9">
        <f t="shared" si="5"/>
        <v>0.7238</v>
      </c>
      <c r="X25" s="4"/>
      <c r="Y25" s="4"/>
      <c r="Z25" s="9"/>
      <c r="AA25" s="9">
        <f t="shared" si="6"/>
        <v>66.300082895827572</v>
      </c>
      <c r="AB25" s="9">
        <f t="shared" si="7"/>
        <v>66.300082895827572</v>
      </c>
      <c r="AC25" s="9">
        <v>0.56820000000000004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0.30199999999999999</v>
      </c>
      <c r="AJ25" s="9">
        <v>0.30199999999999999</v>
      </c>
      <c r="AK25" s="9">
        <v>0.2248</v>
      </c>
      <c r="AL25" s="9">
        <v>0.2248</v>
      </c>
      <c r="AM25" s="25" t="s">
        <v>165</v>
      </c>
      <c r="AN25" s="9">
        <f>I25*X25</f>
        <v>0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75</v>
      </c>
      <c r="B26" s="9" t="s">
        <v>45</v>
      </c>
      <c r="C26" s="9">
        <v>1584.201</v>
      </c>
      <c r="D26" s="9">
        <v>2207.0729999999999</v>
      </c>
      <c r="E26" s="9">
        <v>1600.4739999999999</v>
      </c>
      <c r="F26" s="9">
        <v>1181.3</v>
      </c>
      <c r="G26" s="9">
        <f>IFERROR(VLOOKUP(A26,[1]TDSheet!$A:$B,2,0),0)+IFERROR(VLOOKUP(A26,[2]TDSheet!$A:$B,2,0),0)</f>
        <v>94.832999999999998</v>
      </c>
      <c r="H26" s="9">
        <f t="shared" si="2"/>
        <v>1086.4669999999999</v>
      </c>
      <c r="I26" s="7">
        <v>1</v>
      </c>
      <c r="J26" s="9">
        <v>60</v>
      </c>
      <c r="K26" s="9" t="s">
        <v>46</v>
      </c>
      <c r="L26" s="9"/>
      <c r="M26" s="9">
        <v>1723.3879999999999</v>
      </c>
      <c r="N26" s="9">
        <f t="shared" si="3"/>
        <v>-122.91399999999999</v>
      </c>
      <c r="O26" s="9">
        <f t="shared" si="4"/>
        <v>1526.3529999999998</v>
      </c>
      <c r="P26" s="9">
        <v>21.120999999999999</v>
      </c>
      <c r="Q26" s="9">
        <v>53</v>
      </c>
      <c r="R26" s="9">
        <v>350</v>
      </c>
      <c r="S26" s="9">
        <v>91</v>
      </c>
      <c r="T26" s="9">
        <v>0</v>
      </c>
      <c r="U26" s="9">
        <v>351.55184600000018</v>
      </c>
      <c r="V26" s="9">
        <v>300</v>
      </c>
      <c r="W26" s="9">
        <f t="shared" si="5"/>
        <v>305.27059999999994</v>
      </c>
      <c r="X26" s="4">
        <f t="shared" si="12"/>
        <v>1269.9577539999993</v>
      </c>
      <c r="Y26" s="4"/>
      <c r="Z26" s="9"/>
      <c r="AA26" s="9">
        <f t="shared" si="6"/>
        <v>10.999999999999998</v>
      </c>
      <c r="AB26" s="9">
        <f t="shared" si="7"/>
        <v>6.8398949849739878</v>
      </c>
      <c r="AC26" s="9">
        <v>254.42439999999999</v>
      </c>
      <c r="AD26" s="9">
        <v>228.71799999999999</v>
      </c>
      <c r="AE26" s="9">
        <v>230.6046</v>
      </c>
      <c r="AF26" s="9">
        <v>226.91239999999999</v>
      </c>
      <c r="AG26" s="9">
        <v>266.96319999999997</v>
      </c>
      <c r="AH26" s="9">
        <v>233.89779999999999</v>
      </c>
      <c r="AI26" s="9">
        <v>260.37360000000001</v>
      </c>
      <c r="AJ26" s="9">
        <v>282.86799999999999</v>
      </c>
      <c r="AK26" s="9">
        <v>247.3904</v>
      </c>
      <c r="AL26" s="9">
        <v>212.6772</v>
      </c>
      <c r="AM26" s="9" t="s">
        <v>60</v>
      </c>
      <c r="AN26" s="9">
        <f>I26*X26</f>
        <v>1269.9577539999993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19" t="s">
        <v>76</v>
      </c>
      <c r="B27" s="19" t="s">
        <v>45</v>
      </c>
      <c r="C27" s="19"/>
      <c r="D27" s="19"/>
      <c r="E27" s="19"/>
      <c r="F27" s="19"/>
      <c r="G27" s="19">
        <f>IFERROR(VLOOKUP(A27,[1]TDSheet!$A:$B,2,0),0)+IFERROR(VLOOKUP(A27,[2]TDSheet!$A:$B,2,0),0)</f>
        <v>0</v>
      </c>
      <c r="H27" s="19">
        <f t="shared" si="2"/>
        <v>0</v>
      </c>
      <c r="I27" s="20">
        <v>0</v>
      </c>
      <c r="J27" s="19">
        <v>30</v>
      </c>
      <c r="K27" s="19" t="s">
        <v>46</v>
      </c>
      <c r="L27" s="19"/>
      <c r="M27" s="19"/>
      <c r="N27" s="19">
        <f t="shared" si="3"/>
        <v>0</v>
      </c>
      <c r="O27" s="19">
        <f t="shared" si="4"/>
        <v>0</v>
      </c>
      <c r="P27" s="19"/>
      <c r="Q27" s="19">
        <v>0</v>
      </c>
      <c r="R27" s="19"/>
      <c r="S27" s="19">
        <v>0</v>
      </c>
      <c r="T27" s="19">
        <v>0</v>
      </c>
      <c r="U27" s="19">
        <v>0</v>
      </c>
      <c r="V27" s="19"/>
      <c r="W27" s="19">
        <f t="shared" si="5"/>
        <v>0</v>
      </c>
      <c r="X27" s="21"/>
      <c r="Y27" s="21"/>
      <c r="Z27" s="19"/>
      <c r="AA27" s="19" t="e">
        <f t="shared" si="6"/>
        <v>#DIV/0!</v>
      </c>
      <c r="AB27" s="19" t="e">
        <f t="shared" si="7"/>
        <v>#DIV/0!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 t="s">
        <v>65</v>
      </c>
      <c r="AN27" s="1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19" t="s">
        <v>77</v>
      </c>
      <c r="B28" s="19" t="s">
        <v>45</v>
      </c>
      <c r="C28" s="19"/>
      <c r="D28" s="19"/>
      <c r="E28" s="19"/>
      <c r="F28" s="19"/>
      <c r="G28" s="19">
        <f>IFERROR(VLOOKUP(A28,[1]TDSheet!$A:$B,2,0),0)+IFERROR(VLOOKUP(A28,[2]TDSheet!$A:$B,2,0),0)</f>
        <v>0</v>
      </c>
      <c r="H28" s="19">
        <f t="shared" si="2"/>
        <v>0</v>
      </c>
      <c r="I28" s="20">
        <v>0</v>
      </c>
      <c r="J28" s="19">
        <v>30</v>
      </c>
      <c r="K28" s="19" t="s">
        <v>46</v>
      </c>
      <c r="L28" s="19"/>
      <c r="M28" s="19"/>
      <c r="N28" s="19">
        <f t="shared" si="3"/>
        <v>0</v>
      </c>
      <c r="O28" s="19">
        <f t="shared" si="4"/>
        <v>0</v>
      </c>
      <c r="P28" s="19"/>
      <c r="Q28" s="19">
        <v>0</v>
      </c>
      <c r="R28" s="19"/>
      <c r="S28" s="19">
        <v>0</v>
      </c>
      <c r="T28" s="19">
        <v>0</v>
      </c>
      <c r="U28" s="19">
        <v>0</v>
      </c>
      <c r="V28" s="19"/>
      <c r="W28" s="19">
        <f t="shared" si="5"/>
        <v>0</v>
      </c>
      <c r="X28" s="21"/>
      <c r="Y28" s="21"/>
      <c r="Z28" s="19"/>
      <c r="AA28" s="19" t="e">
        <f t="shared" si="6"/>
        <v>#DIV/0!</v>
      </c>
      <c r="AB28" s="19" t="e">
        <f t="shared" si="7"/>
        <v>#DIV/0!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 t="s">
        <v>65</v>
      </c>
      <c r="AN28" s="1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78</v>
      </c>
      <c r="B29" s="9" t="s">
        <v>45</v>
      </c>
      <c r="C29" s="9">
        <v>1459.585</v>
      </c>
      <c r="D29" s="9">
        <v>1289.0840000000001</v>
      </c>
      <c r="E29" s="9">
        <v>1399.6690000000001</v>
      </c>
      <c r="F29" s="9">
        <v>566.75699999999995</v>
      </c>
      <c r="G29" s="9">
        <f>IFERROR(VLOOKUP(A29,[1]TDSheet!$A:$B,2,0),0)+IFERROR(VLOOKUP(A29,[2]TDSheet!$A:$B,2,0),0)</f>
        <v>135.261</v>
      </c>
      <c r="H29" s="9">
        <f t="shared" si="2"/>
        <v>431.49599999999998</v>
      </c>
      <c r="I29" s="7">
        <v>1</v>
      </c>
      <c r="J29" s="9">
        <v>30</v>
      </c>
      <c r="K29" s="9" t="s">
        <v>46</v>
      </c>
      <c r="L29" s="9"/>
      <c r="M29" s="9">
        <v>2049.0259999999998</v>
      </c>
      <c r="N29" s="9">
        <f t="shared" si="3"/>
        <v>-649.35699999999974</v>
      </c>
      <c r="O29" s="9">
        <f t="shared" si="4"/>
        <v>1329.6690000000001</v>
      </c>
      <c r="P29" s="9"/>
      <c r="Q29" s="9">
        <v>70</v>
      </c>
      <c r="R29" s="9"/>
      <c r="S29" s="9">
        <v>60</v>
      </c>
      <c r="T29" s="9">
        <v>64</v>
      </c>
      <c r="U29" s="9">
        <v>694.41883699999994</v>
      </c>
      <c r="V29" s="9">
        <v>600</v>
      </c>
      <c r="W29" s="9">
        <f t="shared" si="5"/>
        <v>265.93380000000002</v>
      </c>
      <c r="X29" s="4">
        <f>11*W29-V29-U29-R29-H29</f>
        <v>1199.3569630000006</v>
      </c>
      <c r="Y29" s="4"/>
      <c r="Z29" s="9"/>
      <c r="AA29" s="9">
        <f t="shared" si="6"/>
        <v>11</v>
      </c>
      <c r="AB29" s="9">
        <f t="shared" si="7"/>
        <v>6.4900168274961647</v>
      </c>
      <c r="AC29" s="9">
        <v>208.8518</v>
      </c>
      <c r="AD29" s="9">
        <v>147.73480000000001</v>
      </c>
      <c r="AE29" s="9">
        <v>189.33320000000001</v>
      </c>
      <c r="AF29" s="9">
        <v>181.42699999999999</v>
      </c>
      <c r="AG29" s="9">
        <v>182.17099999999999</v>
      </c>
      <c r="AH29" s="9">
        <v>169.0746</v>
      </c>
      <c r="AI29" s="9">
        <v>154.4162</v>
      </c>
      <c r="AJ29" s="9">
        <v>162.14099999999999</v>
      </c>
      <c r="AK29" s="9">
        <v>220.8784</v>
      </c>
      <c r="AL29" s="9">
        <v>196.44579999999999</v>
      </c>
      <c r="AM29" s="9" t="s">
        <v>79</v>
      </c>
      <c r="AN29" s="9">
        <f>I29*X29</f>
        <v>1199.3569630000006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19" t="s">
        <v>80</v>
      </c>
      <c r="B30" s="19" t="s">
        <v>45</v>
      </c>
      <c r="C30" s="19"/>
      <c r="D30" s="19"/>
      <c r="E30" s="19"/>
      <c r="F30" s="19"/>
      <c r="G30" s="19">
        <f>IFERROR(VLOOKUP(A30,[1]TDSheet!$A:$B,2,0),0)+IFERROR(VLOOKUP(A30,[2]TDSheet!$A:$B,2,0),0)</f>
        <v>0</v>
      </c>
      <c r="H30" s="19">
        <f t="shared" si="2"/>
        <v>0</v>
      </c>
      <c r="I30" s="20">
        <v>0</v>
      </c>
      <c r="J30" s="19">
        <v>45</v>
      </c>
      <c r="K30" s="19" t="s">
        <v>46</v>
      </c>
      <c r="L30" s="19"/>
      <c r="M30" s="19"/>
      <c r="N30" s="19">
        <f t="shared" si="3"/>
        <v>0</v>
      </c>
      <c r="O30" s="19">
        <f t="shared" si="4"/>
        <v>0</v>
      </c>
      <c r="P30" s="19"/>
      <c r="Q30" s="19">
        <v>0</v>
      </c>
      <c r="R30" s="19"/>
      <c r="S30" s="19">
        <v>0</v>
      </c>
      <c r="T30" s="19">
        <v>0</v>
      </c>
      <c r="U30" s="19">
        <v>0</v>
      </c>
      <c r="V30" s="19"/>
      <c r="W30" s="19">
        <f t="shared" si="5"/>
        <v>0</v>
      </c>
      <c r="X30" s="21"/>
      <c r="Y30" s="21"/>
      <c r="Z30" s="19"/>
      <c r="AA30" s="19" t="e">
        <f t="shared" si="6"/>
        <v>#DIV/0!</v>
      </c>
      <c r="AB30" s="19" t="e">
        <f t="shared" si="7"/>
        <v>#DIV/0!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 t="s">
        <v>65</v>
      </c>
      <c r="AN30" s="1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19" t="s">
        <v>81</v>
      </c>
      <c r="B31" s="19" t="s">
        <v>45</v>
      </c>
      <c r="C31" s="19"/>
      <c r="D31" s="19"/>
      <c r="E31" s="19"/>
      <c r="F31" s="19"/>
      <c r="G31" s="19">
        <f>IFERROR(VLOOKUP(A31,[1]TDSheet!$A:$B,2,0),0)+IFERROR(VLOOKUP(A31,[2]TDSheet!$A:$B,2,0),0)</f>
        <v>0</v>
      </c>
      <c r="H31" s="19">
        <f t="shared" si="2"/>
        <v>0</v>
      </c>
      <c r="I31" s="20">
        <v>0</v>
      </c>
      <c r="J31" s="19">
        <v>40</v>
      </c>
      <c r="K31" s="19" t="s">
        <v>46</v>
      </c>
      <c r="L31" s="19"/>
      <c r="M31" s="19"/>
      <c r="N31" s="19">
        <f t="shared" si="3"/>
        <v>0</v>
      </c>
      <c r="O31" s="19">
        <f t="shared" si="4"/>
        <v>0</v>
      </c>
      <c r="P31" s="19"/>
      <c r="Q31" s="19">
        <v>0</v>
      </c>
      <c r="R31" s="19"/>
      <c r="S31" s="19">
        <v>0</v>
      </c>
      <c r="T31" s="19">
        <v>0</v>
      </c>
      <c r="U31" s="19">
        <v>0</v>
      </c>
      <c r="V31" s="19"/>
      <c r="W31" s="19">
        <f t="shared" si="5"/>
        <v>0</v>
      </c>
      <c r="X31" s="21"/>
      <c r="Y31" s="21"/>
      <c r="Z31" s="19"/>
      <c r="AA31" s="19" t="e">
        <f t="shared" si="6"/>
        <v>#DIV/0!</v>
      </c>
      <c r="AB31" s="19" t="e">
        <f t="shared" si="7"/>
        <v>#DIV/0!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 t="s">
        <v>65</v>
      </c>
      <c r="AN31" s="1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19" t="s">
        <v>82</v>
      </c>
      <c r="B32" s="19" t="s">
        <v>45</v>
      </c>
      <c r="C32" s="19"/>
      <c r="D32" s="19"/>
      <c r="E32" s="19"/>
      <c r="F32" s="19"/>
      <c r="G32" s="19">
        <f>IFERROR(VLOOKUP(A32,[1]TDSheet!$A:$B,2,0),0)+IFERROR(VLOOKUP(A32,[2]TDSheet!$A:$B,2,0),0)</f>
        <v>0</v>
      </c>
      <c r="H32" s="19">
        <f t="shared" si="2"/>
        <v>0</v>
      </c>
      <c r="I32" s="20">
        <v>0</v>
      </c>
      <c r="J32" s="19">
        <v>30</v>
      </c>
      <c r="K32" s="19" t="s">
        <v>46</v>
      </c>
      <c r="L32" s="19"/>
      <c r="M32" s="19"/>
      <c r="N32" s="19">
        <f t="shared" si="3"/>
        <v>0</v>
      </c>
      <c r="O32" s="19">
        <f t="shared" si="4"/>
        <v>0</v>
      </c>
      <c r="P32" s="19"/>
      <c r="Q32" s="19">
        <v>0</v>
      </c>
      <c r="R32" s="19"/>
      <c r="S32" s="19">
        <v>0</v>
      </c>
      <c r="T32" s="19">
        <v>0</v>
      </c>
      <c r="U32" s="19">
        <v>0</v>
      </c>
      <c r="V32" s="19"/>
      <c r="W32" s="19">
        <f t="shared" si="5"/>
        <v>0</v>
      </c>
      <c r="X32" s="21"/>
      <c r="Y32" s="21"/>
      <c r="Z32" s="19"/>
      <c r="AA32" s="19" t="e">
        <f t="shared" si="6"/>
        <v>#DIV/0!</v>
      </c>
      <c r="AB32" s="19" t="e">
        <f t="shared" si="7"/>
        <v>#DIV/0!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 t="s">
        <v>65</v>
      </c>
      <c r="AN32" s="1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19" t="s">
        <v>83</v>
      </c>
      <c r="B33" s="19" t="s">
        <v>45</v>
      </c>
      <c r="C33" s="19"/>
      <c r="D33" s="19"/>
      <c r="E33" s="19"/>
      <c r="F33" s="19"/>
      <c r="G33" s="19">
        <f>IFERROR(VLOOKUP(A33,[1]TDSheet!$A:$B,2,0),0)+IFERROR(VLOOKUP(A33,[2]TDSheet!$A:$B,2,0),0)</f>
        <v>0</v>
      </c>
      <c r="H33" s="19">
        <f t="shared" si="2"/>
        <v>0</v>
      </c>
      <c r="I33" s="20">
        <v>0</v>
      </c>
      <c r="J33" s="19">
        <v>50</v>
      </c>
      <c r="K33" s="19" t="s">
        <v>46</v>
      </c>
      <c r="L33" s="19"/>
      <c r="M33" s="19"/>
      <c r="N33" s="19">
        <f t="shared" si="3"/>
        <v>0</v>
      </c>
      <c r="O33" s="19">
        <f t="shared" si="4"/>
        <v>0</v>
      </c>
      <c r="P33" s="19"/>
      <c r="Q33" s="19">
        <v>0</v>
      </c>
      <c r="R33" s="19"/>
      <c r="S33" s="19">
        <v>0</v>
      </c>
      <c r="T33" s="19">
        <v>0</v>
      </c>
      <c r="U33" s="19">
        <v>0</v>
      </c>
      <c r="V33" s="19"/>
      <c r="W33" s="19">
        <f t="shared" si="5"/>
        <v>0</v>
      </c>
      <c r="X33" s="21"/>
      <c r="Y33" s="21"/>
      <c r="Z33" s="19"/>
      <c r="AA33" s="19" t="e">
        <f t="shared" si="6"/>
        <v>#DIV/0!</v>
      </c>
      <c r="AB33" s="19" t="e">
        <f t="shared" si="7"/>
        <v>#DIV/0!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 t="s">
        <v>65</v>
      </c>
      <c r="AN33" s="1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84</v>
      </c>
      <c r="B34" s="9" t="s">
        <v>45</v>
      </c>
      <c r="C34" s="9">
        <v>4.5469999999999997</v>
      </c>
      <c r="D34" s="9">
        <v>26.997</v>
      </c>
      <c r="E34" s="9">
        <v>12.651</v>
      </c>
      <c r="F34" s="9">
        <v>8.0579999999999998</v>
      </c>
      <c r="G34" s="9">
        <f>IFERROR(VLOOKUP(A34,[1]TDSheet!$A:$B,2,0),0)+IFERROR(VLOOKUP(A34,[2]TDSheet!$A:$B,2,0),0)</f>
        <v>0</v>
      </c>
      <c r="H34" s="9">
        <f t="shared" si="2"/>
        <v>8.0579999999999998</v>
      </c>
      <c r="I34" s="7">
        <v>1</v>
      </c>
      <c r="J34" s="9">
        <v>50</v>
      </c>
      <c r="K34" s="9" t="s">
        <v>46</v>
      </c>
      <c r="L34" s="9"/>
      <c r="M34" s="9">
        <v>22.231999999999999</v>
      </c>
      <c r="N34" s="9">
        <f t="shared" si="3"/>
        <v>-9.5809999999999995</v>
      </c>
      <c r="O34" s="9">
        <f t="shared" si="4"/>
        <v>12.651</v>
      </c>
      <c r="P34" s="9"/>
      <c r="Q34" s="9">
        <v>0</v>
      </c>
      <c r="R34" s="9"/>
      <c r="S34" s="9">
        <v>0</v>
      </c>
      <c r="T34" s="9">
        <v>0</v>
      </c>
      <c r="U34" s="9">
        <v>0</v>
      </c>
      <c r="V34" s="9"/>
      <c r="W34" s="9">
        <f t="shared" si="5"/>
        <v>2.5301999999999998</v>
      </c>
      <c r="X34" s="4">
        <f>9*W34-V34-U34-R34-H34</f>
        <v>14.713799999999999</v>
      </c>
      <c r="Y34" s="4"/>
      <c r="Z34" s="9"/>
      <c r="AA34" s="9">
        <f t="shared" si="6"/>
        <v>9</v>
      </c>
      <c r="AB34" s="9">
        <f t="shared" si="7"/>
        <v>3.1847284799620583</v>
      </c>
      <c r="AC34" s="9">
        <v>0.73</v>
      </c>
      <c r="AD34" s="9">
        <v>1.0978000000000001</v>
      </c>
      <c r="AE34" s="9">
        <v>1.2889999999999999</v>
      </c>
      <c r="AF34" s="9">
        <v>0.73940000000000006</v>
      </c>
      <c r="AG34" s="9">
        <v>0.36759999999999998</v>
      </c>
      <c r="AH34" s="9">
        <v>0.36759999999999998</v>
      </c>
      <c r="AI34" s="9">
        <v>0.18440000000000001</v>
      </c>
      <c r="AJ34" s="9">
        <v>0.55780000000000007</v>
      </c>
      <c r="AK34" s="9">
        <v>1.2974000000000001</v>
      </c>
      <c r="AL34" s="9">
        <v>0.74099999999999999</v>
      </c>
      <c r="AM34" s="9" t="s">
        <v>85</v>
      </c>
      <c r="AN34" s="9">
        <f t="shared" ref="AN34:AN48" si="13">I34*X34</f>
        <v>14.713799999999999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86</v>
      </c>
      <c r="B35" s="9" t="s">
        <v>50</v>
      </c>
      <c r="C35" s="9">
        <v>753</v>
      </c>
      <c r="D35" s="9">
        <v>3086</v>
      </c>
      <c r="E35" s="9">
        <v>1316</v>
      </c>
      <c r="F35" s="9">
        <v>1413</v>
      </c>
      <c r="G35" s="9">
        <f>IFERROR(VLOOKUP(A35,[1]TDSheet!$A:$B,2,0),0)+IFERROR(VLOOKUP(A35,[2]TDSheet!$A:$B,2,0),0)</f>
        <v>198</v>
      </c>
      <c r="H35" s="9">
        <f t="shared" si="2"/>
        <v>1215</v>
      </c>
      <c r="I35" s="7">
        <v>0.4</v>
      </c>
      <c r="J35" s="9">
        <v>45</v>
      </c>
      <c r="K35" s="9" t="s">
        <v>46</v>
      </c>
      <c r="L35" s="9"/>
      <c r="M35" s="9">
        <v>1881</v>
      </c>
      <c r="N35" s="9">
        <f t="shared" si="3"/>
        <v>-565</v>
      </c>
      <c r="O35" s="9">
        <f t="shared" si="4"/>
        <v>1128</v>
      </c>
      <c r="P35" s="9"/>
      <c r="Q35" s="9">
        <v>188</v>
      </c>
      <c r="R35" s="9"/>
      <c r="S35" s="9">
        <v>196</v>
      </c>
      <c r="T35" s="9">
        <v>0</v>
      </c>
      <c r="U35" s="9">
        <v>680.94200000000046</v>
      </c>
      <c r="V35" s="9"/>
      <c r="W35" s="9">
        <f t="shared" si="5"/>
        <v>225.6</v>
      </c>
      <c r="X35" s="4">
        <f t="shared" ref="X34:X48" si="14">11*W35-V35-U35-R35-H35</f>
        <v>585.65799999999945</v>
      </c>
      <c r="Y35" s="4"/>
      <c r="Z35" s="9"/>
      <c r="AA35" s="9">
        <f t="shared" si="6"/>
        <v>11</v>
      </c>
      <c r="AB35" s="9">
        <f t="shared" si="7"/>
        <v>8.4039982269503568</v>
      </c>
      <c r="AC35" s="9">
        <v>238.8</v>
      </c>
      <c r="AD35" s="9">
        <v>213.6</v>
      </c>
      <c r="AE35" s="9">
        <v>211.8</v>
      </c>
      <c r="AF35" s="9">
        <v>179</v>
      </c>
      <c r="AG35" s="9">
        <v>184.2</v>
      </c>
      <c r="AH35" s="9">
        <v>195.2</v>
      </c>
      <c r="AI35" s="9">
        <v>232.4</v>
      </c>
      <c r="AJ35" s="9">
        <v>208.2</v>
      </c>
      <c r="AK35" s="9">
        <v>210.6</v>
      </c>
      <c r="AL35" s="9">
        <v>155.19999999999999</v>
      </c>
      <c r="AM35" s="9" t="s">
        <v>51</v>
      </c>
      <c r="AN35" s="9">
        <f t="shared" si="13"/>
        <v>234.26319999999978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 t="s">
        <v>87</v>
      </c>
      <c r="B36" s="9" t="s">
        <v>50</v>
      </c>
      <c r="C36" s="9">
        <v>617</v>
      </c>
      <c r="D36" s="9">
        <v>116</v>
      </c>
      <c r="E36" s="9">
        <v>432</v>
      </c>
      <c r="F36" s="9">
        <v>193</v>
      </c>
      <c r="G36" s="9">
        <f>IFERROR(VLOOKUP(A36,[1]TDSheet!$A:$B,2,0),0)+IFERROR(VLOOKUP(A36,[2]TDSheet!$A:$B,2,0),0)</f>
        <v>0</v>
      </c>
      <c r="H36" s="9">
        <f t="shared" si="2"/>
        <v>193</v>
      </c>
      <c r="I36" s="7">
        <v>0.45</v>
      </c>
      <c r="J36" s="9">
        <v>50</v>
      </c>
      <c r="K36" s="9" t="s">
        <v>46</v>
      </c>
      <c r="L36" s="9"/>
      <c r="M36" s="9">
        <v>543</v>
      </c>
      <c r="N36" s="9">
        <f t="shared" si="3"/>
        <v>-111</v>
      </c>
      <c r="O36" s="9">
        <f t="shared" si="4"/>
        <v>432</v>
      </c>
      <c r="P36" s="9"/>
      <c r="Q36" s="9">
        <v>0</v>
      </c>
      <c r="R36" s="9"/>
      <c r="S36" s="9">
        <v>0</v>
      </c>
      <c r="T36" s="9">
        <v>0</v>
      </c>
      <c r="U36" s="9">
        <v>525</v>
      </c>
      <c r="V36" s="9"/>
      <c r="W36" s="9">
        <f t="shared" si="5"/>
        <v>86.4</v>
      </c>
      <c r="X36" s="4">
        <f t="shared" si="14"/>
        <v>232.40000000000009</v>
      </c>
      <c r="Y36" s="4"/>
      <c r="Z36" s="9"/>
      <c r="AA36" s="9">
        <f t="shared" si="6"/>
        <v>11</v>
      </c>
      <c r="AB36" s="9">
        <f t="shared" si="7"/>
        <v>8.3101851851851851</v>
      </c>
      <c r="AC36" s="9">
        <v>85.4</v>
      </c>
      <c r="AD36" s="9">
        <v>49</v>
      </c>
      <c r="AE36" s="9">
        <v>43</v>
      </c>
      <c r="AF36" s="9">
        <v>49.2</v>
      </c>
      <c r="AG36" s="9">
        <v>115.2</v>
      </c>
      <c r="AH36" s="9">
        <v>144.4</v>
      </c>
      <c r="AI36" s="9">
        <v>65</v>
      </c>
      <c r="AJ36" s="9">
        <v>113.7102</v>
      </c>
      <c r="AK36" s="9">
        <v>167.11019999999999</v>
      </c>
      <c r="AL36" s="9">
        <v>87.2</v>
      </c>
      <c r="AM36" s="9" t="s">
        <v>51</v>
      </c>
      <c r="AN36" s="9">
        <f t="shared" si="13"/>
        <v>104.58000000000004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9" t="s">
        <v>88</v>
      </c>
      <c r="B37" s="9" t="s">
        <v>50</v>
      </c>
      <c r="C37" s="9">
        <v>723</v>
      </c>
      <c r="D37" s="9">
        <v>2485</v>
      </c>
      <c r="E37" s="9">
        <v>1014</v>
      </c>
      <c r="F37" s="9">
        <v>1331</v>
      </c>
      <c r="G37" s="9">
        <f>IFERROR(VLOOKUP(A37,[1]TDSheet!$A:$B,2,0),0)+IFERROR(VLOOKUP(A37,[2]TDSheet!$A:$B,2,0),0)</f>
        <v>204</v>
      </c>
      <c r="H37" s="9">
        <f t="shared" si="2"/>
        <v>1127</v>
      </c>
      <c r="I37" s="7">
        <v>0.4</v>
      </c>
      <c r="J37" s="9">
        <v>45</v>
      </c>
      <c r="K37" s="9" t="s">
        <v>46</v>
      </c>
      <c r="L37" s="9"/>
      <c r="M37" s="9">
        <v>1424</v>
      </c>
      <c r="N37" s="9">
        <f t="shared" si="3"/>
        <v>-410</v>
      </c>
      <c r="O37" s="9">
        <f t="shared" si="4"/>
        <v>826</v>
      </c>
      <c r="P37" s="9"/>
      <c r="Q37" s="9">
        <v>188</v>
      </c>
      <c r="R37" s="9"/>
      <c r="S37" s="9">
        <v>203</v>
      </c>
      <c r="T37" s="9">
        <v>0</v>
      </c>
      <c r="U37" s="9">
        <v>388.96299999999951</v>
      </c>
      <c r="V37" s="9"/>
      <c r="W37" s="9">
        <f t="shared" si="5"/>
        <v>165.2</v>
      </c>
      <c r="X37" s="4">
        <f t="shared" si="14"/>
        <v>301.23700000000031</v>
      </c>
      <c r="Y37" s="4"/>
      <c r="Z37" s="9"/>
      <c r="AA37" s="9">
        <f t="shared" si="6"/>
        <v>11</v>
      </c>
      <c r="AB37" s="9">
        <f t="shared" si="7"/>
        <v>9.1765314769975763</v>
      </c>
      <c r="AC37" s="9">
        <v>188.2</v>
      </c>
      <c r="AD37" s="9">
        <v>176.8</v>
      </c>
      <c r="AE37" s="9">
        <v>175.6</v>
      </c>
      <c r="AF37" s="9">
        <v>146.4</v>
      </c>
      <c r="AG37" s="9">
        <v>174.8</v>
      </c>
      <c r="AH37" s="9">
        <v>147.4</v>
      </c>
      <c r="AI37" s="9">
        <v>184</v>
      </c>
      <c r="AJ37" s="9">
        <v>172.8</v>
      </c>
      <c r="AK37" s="9">
        <v>150.80000000000001</v>
      </c>
      <c r="AL37" s="9">
        <v>98.4</v>
      </c>
      <c r="AM37" s="9"/>
      <c r="AN37" s="9">
        <f t="shared" si="13"/>
        <v>120.49480000000013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 t="s">
        <v>89</v>
      </c>
      <c r="B38" s="9" t="s">
        <v>45</v>
      </c>
      <c r="C38" s="9">
        <v>411.52800000000002</v>
      </c>
      <c r="D38" s="9">
        <v>612.47500000000002</v>
      </c>
      <c r="E38" s="9">
        <v>394.43099999999998</v>
      </c>
      <c r="F38" s="9">
        <v>373.15899999999999</v>
      </c>
      <c r="G38" s="9">
        <f>IFERROR(VLOOKUP(A38,[1]TDSheet!$A:$B,2,0),0)+IFERROR(VLOOKUP(A38,[2]TDSheet!$A:$B,2,0),0)</f>
        <v>0</v>
      </c>
      <c r="H38" s="9">
        <f t="shared" ref="H38:H69" si="15">F38-G38</f>
        <v>373.15899999999999</v>
      </c>
      <c r="I38" s="7">
        <v>1</v>
      </c>
      <c r="J38" s="9">
        <v>45</v>
      </c>
      <c r="K38" s="9" t="s">
        <v>46</v>
      </c>
      <c r="L38" s="9"/>
      <c r="M38" s="9">
        <v>542.92399999999998</v>
      </c>
      <c r="N38" s="9">
        <f t="shared" ref="N38:N69" si="16">E38-M38</f>
        <v>-148.49299999999999</v>
      </c>
      <c r="O38" s="9">
        <f t="shared" ref="O38:O69" si="17">E38-P38-Q38</f>
        <v>394.43099999999998</v>
      </c>
      <c r="P38" s="9"/>
      <c r="Q38" s="9">
        <v>0</v>
      </c>
      <c r="R38" s="9"/>
      <c r="S38" s="9">
        <v>0</v>
      </c>
      <c r="T38" s="9">
        <v>0</v>
      </c>
      <c r="U38" s="9">
        <v>286.23860000000002</v>
      </c>
      <c r="V38" s="9"/>
      <c r="W38" s="9">
        <f t="shared" ref="W38:W69" si="18">O38/5</f>
        <v>78.886200000000002</v>
      </c>
      <c r="X38" s="4">
        <f t="shared" si="14"/>
        <v>208.35059999999999</v>
      </c>
      <c r="Y38" s="4"/>
      <c r="Z38" s="9"/>
      <c r="AA38" s="9">
        <f t="shared" ref="AA38:AA69" si="19">(H38+R38+U38+V38+X38)/W38</f>
        <v>11</v>
      </c>
      <c r="AB38" s="9">
        <f t="shared" ref="AB38:AB69" si="20">(H38+R38+U38+V38)/W38</f>
        <v>8.3588460339070707</v>
      </c>
      <c r="AC38" s="9">
        <v>84.255600000000001</v>
      </c>
      <c r="AD38" s="9">
        <v>69.680800000000005</v>
      </c>
      <c r="AE38" s="9">
        <v>67.841800000000006</v>
      </c>
      <c r="AF38" s="9">
        <v>68.645200000000003</v>
      </c>
      <c r="AG38" s="9">
        <v>92.2624</v>
      </c>
      <c r="AH38" s="9">
        <v>104.89400000000001</v>
      </c>
      <c r="AI38" s="9">
        <v>80.737399999999994</v>
      </c>
      <c r="AJ38" s="9">
        <v>72.756</v>
      </c>
      <c r="AK38" s="9">
        <v>98.136600000000001</v>
      </c>
      <c r="AL38" s="9">
        <v>84.987800000000007</v>
      </c>
      <c r="AM38" s="9"/>
      <c r="AN38" s="9">
        <f t="shared" si="13"/>
        <v>208.35059999999999</v>
      </c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 t="s">
        <v>90</v>
      </c>
      <c r="B39" s="9" t="s">
        <v>50</v>
      </c>
      <c r="C39" s="9">
        <v>100</v>
      </c>
      <c r="D39" s="9">
        <v>400</v>
      </c>
      <c r="E39" s="9">
        <v>105</v>
      </c>
      <c r="F39" s="9">
        <v>395</v>
      </c>
      <c r="G39" s="9">
        <f>IFERROR(VLOOKUP(A39,[1]TDSheet!$A:$B,2,0),0)+IFERROR(VLOOKUP(A39,[2]TDSheet!$A:$B,2,0),0)</f>
        <v>0</v>
      </c>
      <c r="H39" s="9">
        <f t="shared" si="15"/>
        <v>395</v>
      </c>
      <c r="I39" s="7">
        <v>0.1</v>
      </c>
      <c r="J39" s="9">
        <v>730</v>
      </c>
      <c r="K39" s="9" t="s">
        <v>46</v>
      </c>
      <c r="L39" s="9"/>
      <c r="M39" s="9">
        <v>125</v>
      </c>
      <c r="N39" s="9">
        <f t="shared" si="16"/>
        <v>-20</v>
      </c>
      <c r="O39" s="9">
        <f t="shared" si="17"/>
        <v>105</v>
      </c>
      <c r="P39" s="9"/>
      <c r="Q39" s="9">
        <v>0</v>
      </c>
      <c r="R39" s="9"/>
      <c r="S39" s="9">
        <v>0</v>
      </c>
      <c r="T39" s="9">
        <v>0</v>
      </c>
      <c r="U39" s="9">
        <v>0</v>
      </c>
      <c r="V39" s="9"/>
      <c r="W39" s="9">
        <f t="shared" si="18"/>
        <v>21</v>
      </c>
      <c r="X39" s="4"/>
      <c r="Y39" s="4"/>
      <c r="Z39" s="9"/>
      <c r="AA39" s="9">
        <f t="shared" si="19"/>
        <v>18.80952380952381</v>
      </c>
      <c r="AB39" s="9">
        <f t="shared" si="20"/>
        <v>18.80952380952381</v>
      </c>
      <c r="AC39" s="9">
        <v>20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0.30199999999999999</v>
      </c>
      <c r="AJ39" s="9">
        <v>0.30199999999999999</v>
      </c>
      <c r="AK39" s="9">
        <v>0.2248</v>
      </c>
      <c r="AL39" s="9">
        <v>0.2248</v>
      </c>
      <c r="AM39" s="9" t="s">
        <v>67</v>
      </c>
      <c r="AN39" s="9">
        <f t="shared" si="13"/>
        <v>0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 t="s">
        <v>91</v>
      </c>
      <c r="B40" s="9" t="s">
        <v>50</v>
      </c>
      <c r="C40" s="9">
        <v>178</v>
      </c>
      <c r="D40" s="9">
        <v>484</v>
      </c>
      <c r="E40" s="9">
        <v>210</v>
      </c>
      <c r="F40" s="9">
        <v>252</v>
      </c>
      <c r="G40" s="9">
        <f>IFERROR(VLOOKUP(A40,[1]TDSheet!$A:$B,2,0),0)+IFERROR(VLOOKUP(A40,[2]TDSheet!$A:$B,2,0),0)</f>
        <v>0</v>
      </c>
      <c r="H40" s="9">
        <f t="shared" si="15"/>
        <v>252</v>
      </c>
      <c r="I40" s="7">
        <v>0.35</v>
      </c>
      <c r="J40" s="9">
        <v>40</v>
      </c>
      <c r="K40" s="9" t="s">
        <v>46</v>
      </c>
      <c r="L40" s="9"/>
      <c r="M40" s="9">
        <v>268</v>
      </c>
      <c r="N40" s="9">
        <f t="shared" si="16"/>
        <v>-58</v>
      </c>
      <c r="O40" s="9">
        <f t="shared" si="17"/>
        <v>210</v>
      </c>
      <c r="P40" s="9"/>
      <c r="Q40" s="9">
        <v>0</v>
      </c>
      <c r="R40" s="9"/>
      <c r="S40" s="9">
        <v>0</v>
      </c>
      <c r="T40" s="9">
        <v>0</v>
      </c>
      <c r="U40" s="9">
        <v>91.800000000000068</v>
      </c>
      <c r="V40" s="9"/>
      <c r="W40" s="9">
        <f t="shared" si="18"/>
        <v>42</v>
      </c>
      <c r="X40" s="4">
        <f t="shared" si="14"/>
        <v>118.19999999999993</v>
      </c>
      <c r="Y40" s="4"/>
      <c r="Z40" s="9"/>
      <c r="AA40" s="9">
        <f t="shared" si="19"/>
        <v>11</v>
      </c>
      <c r="AB40" s="9">
        <f t="shared" si="20"/>
        <v>8.1857142857142868</v>
      </c>
      <c r="AC40" s="9">
        <v>44.2</v>
      </c>
      <c r="AD40" s="9">
        <v>44</v>
      </c>
      <c r="AE40" s="9">
        <v>41</v>
      </c>
      <c r="AF40" s="9">
        <v>36.4</v>
      </c>
      <c r="AG40" s="9">
        <v>37</v>
      </c>
      <c r="AH40" s="9">
        <v>42.2</v>
      </c>
      <c r="AI40" s="9">
        <v>45.4</v>
      </c>
      <c r="AJ40" s="9">
        <v>38</v>
      </c>
      <c r="AK40" s="9">
        <v>38.6</v>
      </c>
      <c r="AL40" s="9">
        <v>35.6</v>
      </c>
      <c r="AM40" s="9"/>
      <c r="AN40" s="9">
        <f t="shared" si="13"/>
        <v>41.369999999999976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 t="s">
        <v>92</v>
      </c>
      <c r="B41" s="9" t="s">
        <v>45</v>
      </c>
      <c r="C41" s="9">
        <v>31.684999999999999</v>
      </c>
      <c r="D41" s="9">
        <v>55.570999999999998</v>
      </c>
      <c r="E41" s="9">
        <v>25.318999999999999</v>
      </c>
      <c r="F41" s="9">
        <v>49.113999999999997</v>
      </c>
      <c r="G41" s="9">
        <f>IFERROR(VLOOKUP(A41,[1]TDSheet!$A:$B,2,0),0)+IFERROR(VLOOKUP(A41,[2]TDSheet!$A:$B,2,0),0)</f>
        <v>0</v>
      </c>
      <c r="H41" s="9">
        <f t="shared" si="15"/>
        <v>49.113999999999997</v>
      </c>
      <c r="I41" s="7">
        <v>1</v>
      </c>
      <c r="J41" s="9">
        <v>40</v>
      </c>
      <c r="K41" s="9" t="s">
        <v>46</v>
      </c>
      <c r="L41" s="9"/>
      <c r="M41" s="9">
        <v>28.2</v>
      </c>
      <c r="N41" s="9">
        <f t="shared" si="16"/>
        <v>-2.8810000000000002</v>
      </c>
      <c r="O41" s="9">
        <f t="shared" si="17"/>
        <v>25.318999999999999</v>
      </c>
      <c r="P41" s="9"/>
      <c r="Q41" s="9">
        <v>0</v>
      </c>
      <c r="R41" s="9"/>
      <c r="S41" s="9">
        <v>0</v>
      </c>
      <c r="T41" s="9">
        <v>0</v>
      </c>
      <c r="U41" s="9">
        <v>0</v>
      </c>
      <c r="V41" s="9"/>
      <c r="W41" s="9">
        <f t="shared" si="18"/>
        <v>5.0637999999999996</v>
      </c>
      <c r="X41" s="4">
        <f t="shared" si="14"/>
        <v>6.5878000000000014</v>
      </c>
      <c r="Y41" s="4"/>
      <c r="Z41" s="9"/>
      <c r="AA41" s="9">
        <f t="shared" si="19"/>
        <v>11</v>
      </c>
      <c r="AB41" s="9">
        <f t="shared" si="20"/>
        <v>9.6990402464552314</v>
      </c>
      <c r="AC41" s="9">
        <v>4.4527999999999999</v>
      </c>
      <c r="AD41" s="9">
        <v>6.3346</v>
      </c>
      <c r="AE41" s="9">
        <v>6.1943999999999999</v>
      </c>
      <c r="AF41" s="9">
        <v>5.0190000000000001</v>
      </c>
      <c r="AG41" s="9">
        <v>5.9314</v>
      </c>
      <c r="AH41" s="9">
        <v>3.8675999999999999</v>
      </c>
      <c r="AI41" s="9">
        <v>4.6436000000000002</v>
      </c>
      <c r="AJ41" s="9">
        <v>6.4024000000000001</v>
      </c>
      <c r="AK41" s="9">
        <v>5.5293999999999999</v>
      </c>
      <c r="AL41" s="9">
        <v>3.5186000000000002</v>
      </c>
      <c r="AM41" s="9"/>
      <c r="AN41" s="9">
        <f t="shared" si="13"/>
        <v>6.5878000000000014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 t="s">
        <v>93</v>
      </c>
      <c r="B42" s="9" t="s">
        <v>50</v>
      </c>
      <c r="C42" s="9">
        <v>257</v>
      </c>
      <c r="D42" s="9">
        <v>388</v>
      </c>
      <c r="E42" s="9">
        <v>229</v>
      </c>
      <c r="F42" s="9">
        <v>256</v>
      </c>
      <c r="G42" s="9">
        <f>IFERROR(VLOOKUP(A42,[1]TDSheet!$A:$B,2,0),0)+IFERROR(VLOOKUP(A42,[2]TDSheet!$A:$B,2,0),0)</f>
        <v>96</v>
      </c>
      <c r="H42" s="9">
        <f t="shared" si="15"/>
        <v>160</v>
      </c>
      <c r="I42" s="7">
        <v>0.4</v>
      </c>
      <c r="J42" s="9">
        <v>40</v>
      </c>
      <c r="K42" s="9" t="s">
        <v>46</v>
      </c>
      <c r="L42" s="9"/>
      <c r="M42" s="9">
        <v>284</v>
      </c>
      <c r="N42" s="9">
        <f t="shared" si="16"/>
        <v>-55</v>
      </c>
      <c r="O42" s="9">
        <f t="shared" si="17"/>
        <v>181</v>
      </c>
      <c r="P42" s="9"/>
      <c r="Q42" s="9">
        <v>48</v>
      </c>
      <c r="R42" s="9"/>
      <c r="S42" s="9">
        <v>95</v>
      </c>
      <c r="T42" s="9">
        <v>0</v>
      </c>
      <c r="U42" s="9">
        <v>136</v>
      </c>
      <c r="V42" s="9"/>
      <c r="W42" s="9">
        <f t="shared" si="18"/>
        <v>36.200000000000003</v>
      </c>
      <c r="X42" s="4">
        <f t="shared" si="14"/>
        <v>102.20000000000005</v>
      </c>
      <c r="Y42" s="4"/>
      <c r="Z42" s="9"/>
      <c r="AA42" s="9">
        <f t="shared" si="19"/>
        <v>11</v>
      </c>
      <c r="AB42" s="9">
        <f t="shared" si="20"/>
        <v>8.1767955801104968</v>
      </c>
      <c r="AC42" s="9">
        <v>31</v>
      </c>
      <c r="AD42" s="9">
        <v>27.4</v>
      </c>
      <c r="AE42" s="9">
        <v>35</v>
      </c>
      <c r="AF42" s="9">
        <v>33.4</v>
      </c>
      <c r="AG42" s="9">
        <v>44.8</v>
      </c>
      <c r="AH42" s="9">
        <v>27.2</v>
      </c>
      <c r="AI42" s="9">
        <v>36.200000000000003</v>
      </c>
      <c r="AJ42" s="9">
        <v>46.4</v>
      </c>
      <c r="AK42" s="9">
        <v>51</v>
      </c>
      <c r="AL42" s="9">
        <v>28.2</v>
      </c>
      <c r="AM42" s="9"/>
      <c r="AN42" s="9">
        <f t="shared" si="13"/>
        <v>40.880000000000024</v>
      </c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 t="s">
        <v>94</v>
      </c>
      <c r="B43" s="9" t="s">
        <v>50</v>
      </c>
      <c r="C43" s="9">
        <v>467</v>
      </c>
      <c r="D43" s="9">
        <v>779</v>
      </c>
      <c r="E43" s="9">
        <v>439</v>
      </c>
      <c r="F43" s="9">
        <v>484</v>
      </c>
      <c r="G43" s="9">
        <f>IFERROR(VLOOKUP(A43,[1]TDSheet!$A:$B,2,0),0)+IFERROR(VLOOKUP(A43,[2]TDSheet!$A:$B,2,0),0)</f>
        <v>120</v>
      </c>
      <c r="H43" s="9">
        <f t="shared" si="15"/>
        <v>364</v>
      </c>
      <c r="I43" s="7">
        <v>0.4</v>
      </c>
      <c r="J43" s="9">
        <v>45</v>
      </c>
      <c r="K43" s="9" t="s">
        <v>46</v>
      </c>
      <c r="L43" s="9"/>
      <c r="M43" s="9">
        <v>515</v>
      </c>
      <c r="N43" s="9">
        <f t="shared" si="16"/>
        <v>-76</v>
      </c>
      <c r="O43" s="9">
        <f t="shared" si="17"/>
        <v>372</v>
      </c>
      <c r="P43" s="9"/>
      <c r="Q43" s="9">
        <v>67</v>
      </c>
      <c r="R43" s="9"/>
      <c r="S43" s="9">
        <v>119</v>
      </c>
      <c r="T43" s="9">
        <v>0</v>
      </c>
      <c r="U43" s="9">
        <v>304.5999999999998</v>
      </c>
      <c r="V43" s="9"/>
      <c r="W43" s="9">
        <f t="shared" si="18"/>
        <v>74.400000000000006</v>
      </c>
      <c r="X43" s="4">
        <f t="shared" si="14"/>
        <v>149.8000000000003</v>
      </c>
      <c r="Y43" s="4"/>
      <c r="Z43" s="9"/>
      <c r="AA43" s="9">
        <f t="shared" si="19"/>
        <v>11</v>
      </c>
      <c r="AB43" s="9">
        <f t="shared" si="20"/>
        <v>8.9865591397849425</v>
      </c>
      <c r="AC43" s="9">
        <v>75.599999999999994</v>
      </c>
      <c r="AD43" s="9">
        <v>68.400000000000006</v>
      </c>
      <c r="AE43" s="9">
        <v>75.400000000000006</v>
      </c>
      <c r="AF43" s="9">
        <v>71</v>
      </c>
      <c r="AG43" s="9">
        <v>84.8</v>
      </c>
      <c r="AH43" s="9">
        <v>56.6</v>
      </c>
      <c r="AI43" s="9">
        <v>68.599999999999994</v>
      </c>
      <c r="AJ43" s="9">
        <v>81</v>
      </c>
      <c r="AK43" s="9">
        <v>82</v>
      </c>
      <c r="AL43" s="9">
        <v>59</v>
      </c>
      <c r="AM43" s="9" t="s">
        <v>51</v>
      </c>
      <c r="AN43" s="9">
        <f t="shared" si="13"/>
        <v>59.920000000000122</v>
      </c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 t="s">
        <v>95</v>
      </c>
      <c r="B44" s="9" t="s">
        <v>45</v>
      </c>
      <c r="C44" s="9">
        <v>91.744</v>
      </c>
      <c r="D44" s="9">
        <v>146.46899999999999</v>
      </c>
      <c r="E44" s="9">
        <v>71.921000000000006</v>
      </c>
      <c r="F44" s="9">
        <v>126.649</v>
      </c>
      <c r="G44" s="9">
        <f>IFERROR(VLOOKUP(A44,[1]TDSheet!$A:$B,2,0),0)+IFERROR(VLOOKUP(A44,[2]TDSheet!$A:$B,2,0),0)</f>
        <v>0</v>
      </c>
      <c r="H44" s="9">
        <f t="shared" si="15"/>
        <v>126.649</v>
      </c>
      <c r="I44" s="7">
        <v>1</v>
      </c>
      <c r="J44" s="9">
        <v>40</v>
      </c>
      <c r="K44" s="9" t="s">
        <v>46</v>
      </c>
      <c r="L44" s="9"/>
      <c r="M44" s="9">
        <v>85.370999999999995</v>
      </c>
      <c r="N44" s="9">
        <f t="shared" si="16"/>
        <v>-13.449999999999989</v>
      </c>
      <c r="O44" s="9">
        <f t="shared" si="17"/>
        <v>71.921000000000006</v>
      </c>
      <c r="P44" s="9"/>
      <c r="Q44" s="9">
        <v>0</v>
      </c>
      <c r="R44" s="9"/>
      <c r="S44" s="9">
        <v>0</v>
      </c>
      <c r="T44" s="9">
        <v>0</v>
      </c>
      <c r="U44" s="9">
        <v>0</v>
      </c>
      <c r="V44" s="9"/>
      <c r="W44" s="9">
        <f t="shared" si="18"/>
        <v>14.384200000000002</v>
      </c>
      <c r="X44" s="4">
        <f t="shared" si="14"/>
        <v>31.577200000000005</v>
      </c>
      <c r="Y44" s="4"/>
      <c r="Z44" s="9"/>
      <c r="AA44" s="9">
        <f t="shared" si="19"/>
        <v>11</v>
      </c>
      <c r="AB44" s="9">
        <f t="shared" si="20"/>
        <v>8.8047301900696588</v>
      </c>
      <c r="AC44" s="9">
        <v>13.5288</v>
      </c>
      <c r="AD44" s="9">
        <v>17.506599999999999</v>
      </c>
      <c r="AE44" s="9">
        <v>16.439</v>
      </c>
      <c r="AF44" s="9">
        <v>15.675800000000001</v>
      </c>
      <c r="AG44" s="9">
        <v>10.059200000000001</v>
      </c>
      <c r="AH44" s="9">
        <v>13.523400000000001</v>
      </c>
      <c r="AI44" s="9">
        <v>16.248799999999999</v>
      </c>
      <c r="AJ44" s="9">
        <v>14.098599999999999</v>
      </c>
      <c r="AK44" s="9">
        <v>5.2694000000000001</v>
      </c>
      <c r="AL44" s="9">
        <v>12.832000000000001</v>
      </c>
      <c r="AM44" s="9"/>
      <c r="AN44" s="9">
        <f t="shared" si="13"/>
        <v>31.577200000000005</v>
      </c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 t="s">
        <v>96</v>
      </c>
      <c r="B45" s="9" t="s">
        <v>50</v>
      </c>
      <c r="C45" s="9">
        <v>397</v>
      </c>
      <c r="D45" s="9">
        <v>670</v>
      </c>
      <c r="E45" s="9">
        <v>488</v>
      </c>
      <c r="F45" s="9">
        <v>353</v>
      </c>
      <c r="G45" s="9">
        <f>IFERROR(VLOOKUP(A45,[1]TDSheet!$A:$B,2,0),0)+IFERROR(VLOOKUP(A45,[2]TDSheet!$A:$B,2,0),0)</f>
        <v>0</v>
      </c>
      <c r="H45" s="9">
        <f t="shared" si="15"/>
        <v>353</v>
      </c>
      <c r="I45" s="7">
        <v>0.35</v>
      </c>
      <c r="J45" s="9">
        <v>40</v>
      </c>
      <c r="K45" s="9" t="s">
        <v>46</v>
      </c>
      <c r="L45" s="9"/>
      <c r="M45" s="9">
        <v>537</v>
      </c>
      <c r="N45" s="9">
        <f t="shared" si="16"/>
        <v>-49</v>
      </c>
      <c r="O45" s="9">
        <f t="shared" si="17"/>
        <v>488</v>
      </c>
      <c r="P45" s="9"/>
      <c r="Q45" s="9">
        <v>0</v>
      </c>
      <c r="R45" s="9"/>
      <c r="S45" s="9">
        <v>0</v>
      </c>
      <c r="T45" s="9">
        <v>0</v>
      </c>
      <c r="U45" s="9">
        <v>479.4000000000002</v>
      </c>
      <c r="V45" s="9"/>
      <c r="W45" s="9">
        <f t="shared" si="18"/>
        <v>97.6</v>
      </c>
      <c r="X45" s="4">
        <f t="shared" si="14"/>
        <v>241.1999999999997</v>
      </c>
      <c r="Y45" s="4"/>
      <c r="Z45" s="9"/>
      <c r="AA45" s="9">
        <f t="shared" si="19"/>
        <v>11</v>
      </c>
      <c r="AB45" s="9">
        <f t="shared" si="20"/>
        <v>8.5286885245901658</v>
      </c>
      <c r="AC45" s="9">
        <v>91</v>
      </c>
      <c r="AD45" s="9">
        <v>69.599999999999994</v>
      </c>
      <c r="AE45" s="9">
        <v>69.400000000000006</v>
      </c>
      <c r="AF45" s="9">
        <v>65.599999999999994</v>
      </c>
      <c r="AG45" s="9">
        <v>82.8</v>
      </c>
      <c r="AH45" s="9">
        <v>83.2</v>
      </c>
      <c r="AI45" s="9">
        <v>72</v>
      </c>
      <c r="AJ45" s="9">
        <v>72.8</v>
      </c>
      <c r="AK45" s="9">
        <v>55.6</v>
      </c>
      <c r="AL45" s="9">
        <v>49</v>
      </c>
      <c r="AM45" s="9" t="s">
        <v>79</v>
      </c>
      <c r="AN45" s="9">
        <f t="shared" si="13"/>
        <v>84.419999999999888</v>
      </c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 t="s">
        <v>97</v>
      </c>
      <c r="B46" s="9" t="s">
        <v>50</v>
      </c>
      <c r="C46" s="9">
        <v>459</v>
      </c>
      <c r="D46" s="9">
        <v>530</v>
      </c>
      <c r="E46" s="9">
        <v>303</v>
      </c>
      <c r="F46" s="9">
        <v>472</v>
      </c>
      <c r="G46" s="9">
        <f>IFERROR(VLOOKUP(A46,[1]TDSheet!$A:$B,2,0),0)+IFERROR(VLOOKUP(A46,[2]TDSheet!$A:$B,2,0),0)</f>
        <v>0</v>
      </c>
      <c r="H46" s="9">
        <f t="shared" si="15"/>
        <v>472</v>
      </c>
      <c r="I46" s="7">
        <v>0.4</v>
      </c>
      <c r="J46" s="9">
        <v>40</v>
      </c>
      <c r="K46" s="9" t="s">
        <v>46</v>
      </c>
      <c r="L46" s="9"/>
      <c r="M46" s="9">
        <v>311</v>
      </c>
      <c r="N46" s="9">
        <f t="shared" si="16"/>
        <v>-8</v>
      </c>
      <c r="O46" s="9">
        <f t="shared" si="17"/>
        <v>303</v>
      </c>
      <c r="P46" s="9"/>
      <c r="Q46" s="9">
        <v>0</v>
      </c>
      <c r="R46" s="9"/>
      <c r="S46" s="9">
        <v>0</v>
      </c>
      <c r="T46" s="9">
        <v>0</v>
      </c>
      <c r="U46" s="9">
        <v>82.399999999999977</v>
      </c>
      <c r="V46" s="9"/>
      <c r="W46" s="9">
        <f t="shared" si="18"/>
        <v>60.6</v>
      </c>
      <c r="X46" s="4">
        <f t="shared" si="14"/>
        <v>112.20000000000005</v>
      </c>
      <c r="Y46" s="4"/>
      <c r="Z46" s="9"/>
      <c r="AA46" s="9">
        <f t="shared" si="19"/>
        <v>11</v>
      </c>
      <c r="AB46" s="9">
        <f t="shared" si="20"/>
        <v>9.1485148514851478</v>
      </c>
      <c r="AC46" s="9">
        <v>62.4</v>
      </c>
      <c r="AD46" s="9">
        <v>66.400000000000006</v>
      </c>
      <c r="AE46" s="9">
        <v>72.2</v>
      </c>
      <c r="AF46" s="9">
        <v>72.8</v>
      </c>
      <c r="AG46" s="9">
        <v>66</v>
      </c>
      <c r="AH46" s="9">
        <v>68.599999999999994</v>
      </c>
      <c r="AI46" s="9">
        <v>74.599999999999994</v>
      </c>
      <c r="AJ46" s="9">
        <v>70.8</v>
      </c>
      <c r="AK46" s="9">
        <v>58</v>
      </c>
      <c r="AL46" s="9">
        <v>53</v>
      </c>
      <c r="AM46" s="9" t="s">
        <v>51</v>
      </c>
      <c r="AN46" s="9">
        <f t="shared" si="13"/>
        <v>44.880000000000024</v>
      </c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 t="s">
        <v>98</v>
      </c>
      <c r="B47" s="9" t="s">
        <v>45</v>
      </c>
      <c r="C47" s="9">
        <v>340.41399999999999</v>
      </c>
      <c r="D47" s="9">
        <v>70.02</v>
      </c>
      <c r="E47" s="9">
        <v>163.46700000000001</v>
      </c>
      <c r="F47" s="9">
        <v>180.28700000000001</v>
      </c>
      <c r="G47" s="9">
        <f>IFERROR(VLOOKUP(A47,[1]TDSheet!$A:$B,2,0),0)+IFERROR(VLOOKUP(A47,[2]TDSheet!$A:$B,2,0),0)</f>
        <v>0</v>
      </c>
      <c r="H47" s="9">
        <f t="shared" si="15"/>
        <v>180.28700000000001</v>
      </c>
      <c r="I47" s="7">
        <v>1</v>
      </c>
      <c r="J47" s="9">
        <v>50</v>
      </c>
      <c r="K47" s="9" t="s">
        <v>46</v>
      </c>
      <c r="L47" s="9"/>
      <c r="M47" s="9">
        <v>222.34200000000001</v>
      </c>
      <c r="N47" s="9">
        <f t="shared" si="16"/>
        <v>-58.875</v>
      </c>
      <c r="O47" s="9">
        <f t="shared" si="17"/>
        <v>163.46700000000001</v>
      </c>
      <c r="P47" s="9"/>
      <c r="Q47" s="9">
        <v>0</v>
      </c>
      <c r="R47" s="9"/>
      <c r="S47" s="9">
        <v>0</v>
      </c>
      <c r="T47" s="9">
        <v>0</v>
      </c>
      <c r="U47" s="9">
        <v>0</v>
      </c>
      <c r="V47" s="9"/>
      <c r="W47" s="9">
        <f t="shared" si="18"/>
        <v>32.693400000000004</v>
      </c>
      <c r="X47" s="4">
        <f t="shared" si="14"/>
        <v>179.34040000000002</v>
      </c>
      <c r="Y47" s="4"/>
      <c r="Z47" s="9"/>
      <c r="AA47" s="9">
        <f t="shared" si="19"/>
        <v>11</v>
      </c>
      <c r="AB47" s="9">
        <f t="shared" si="20"/>
        <v>5.5144769280649912</v>
      </c>
      <c r="AC47" s="9">
        <v>18.192799999999998</v>
      </c>
      <c r="AD47" s="9">
        <v>15.429399999999999</v>
      </c>
      <c r="AE47" s="9">
        <v>28.977399999999999</v>
      </c>
      <c r="AF47" s="9">
        <v>33.860999999999997</v>
      </c>
      <c r="AG47" s="9">
        <v>34.6</v>
      </c>
      <c r="AH47" s="9">
        <v>19.715399999999999</v>
      </c>
      <c r="AI47" s="9">
        <v>22.6966</v>
      </c>
      <c r="AJ47" s="9">
        <v>24.334399999999999</v>
      </c>
      <c r="AK47" s="9">
        <v>28.5488</v>
      </c>
      <c r="AL47" s="9">
        <v>24.050799999999999</v>
      </c>
      <c r="AM47" s="9"/>
      <c r="AN47" s="9">
        <f t="shared" si="13"/>
        <v>179.34040000000002</v>
      </c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9" t="s">
        <v>99</v>
      </c>
      <c r="B48" s="9" t="s">
        <v>45</v>
      </c>
      <c r="C48" s="9">
        <v>1026.7940000000001</v>
      </c>
      <c r="D48" s="9">
        <v>1141.521</v>
      </c>
      <c r="E48" s="9">
        <v>955.60400000000004</v>
      </c>
      <c r="F48" s="9">
        <v>751.76499999999999</v>
      </c>
      <c r="G48" s="9">
        <f>IFERROR(VLOOKUP(A48,[1]TDSheet!$A:$B,2,0),0)+IFERROR(VLOOKUP(A48,[2]TDSheet!$A:$B,2,0),0)</f>
        <v>43.637</v>
      </c>
      <c r="H48" s="9">
        <f t="shared" si="15"/>
        <v>708.12799999999993</v>
      </c>
      <c r="I48" s="7">
        <v>1</v>
      </c>
      <c r="J48" s="9">
        <v>50</v>
      </c>
      <c r="K48" s="9" t="s">
        <v>46</v>
      </c>
      <c r="L48" s="9"/>
      <c r="M48" s="9">
        <v>1379.54</v>
      </c>
      <c r="N48" s="9">
        <f t="shared" si="16"/>
        <v>-423.93599999999992</v>
      </c>
      <c r="O48" s="9">
        <f t="shared" si="17"/>
        <v>955.60400000000004</v>
      </c>
      <c r="P48" s="9"/>
      <c r="Q48" s="9">
        <v>0</v>
      </c>
      <c r="R48" s="9"/>
      <c r="S48" s="9">
        <v>0</v>
      </c>
      <c r="T48" s="9">
        <v>40</v>
      </c>
      <c r="U48" s="9">
        <v>497.47546200000011</v>
      </c>
      <c r="V48" s="9"/>
      <c r="W48" s="9">
        <f t="shared" si="18"/>
        <v>191.1208</v>
      </c>
      <c r="X48" s="4">
        <f t="shared" si="14"/>
        <v>896.72533800000019</v>
      </c>
      <c r="Y48" s="4"/>
      <c r="Z48" s="9"/>
      <c r="AA48" s="9">
        <f t="shared" si="19"/>
        <v>11.000000000000002</v>
      </c>
      <c r="AB48" s="9">
        <f t="shared" si="20"/>
        <v>6.3080704036400013</v>
      </c>
      <c r="AC48" s="9">
        <v>162.3288</v>
      </c>
      <c r="AD48" s="9">
        <v>136.67160000000001</v>
      </c>
      <c r="AE48" s="9">
        <v>165.9898</v>
      </c>
      <c r="AF48" s="9">
        <v>159.1568</v>
      </c>
      <c r="AG48" s="9">
        <v>165.74539999999999</v>
      </c>
      <c r="AH48" s="9">
        <v>183.6978</v>
      </c>
      <c r="AI48" s="9">
        <v>180.4128</v>
      </c>
      <c r="AJ48" s="9">
        <v>162.38640000000001</v>
      </c>
      <c r="AK48" s="9">
        <v>140.46619999999999</v>
      </c>
      <c r="AL48" s="9">
        <v>130.81299999999999</v>
      </c>
      <c r="AM48" s="9"/>
      <c r="AN48" s="9">
        <f t="shared" si="13"/>
        <v>896.72533800000019</v>
      </c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19" t="s">
        <v>100</v>
      </c>
      <c r="B49" s="19" t="s">
        <v>45</v>
      </c>
      <c r="C49" s="19"/>
      <c r="D49" s="19"/>
      <c r="E49" s="19"/>
      <c r="F49" s="19"/>
      <c r="G49" s="19">
        <f>IFERROR(VLOOKUP(A49,[1]TDSheet!$A:$B,2,0),0)+IFERROR(VLOOKUP(A49,[2]TDSheet!$A:$B,2,0),0)</f>
        <v>0</v>
      </c>
      <c r="H49" s="19">
        <f t="shared" si="15"/>
        <v>0</v>
      </c>
      <c r="I49" s="20">
        <v>0</v>
      </c>
      <c r="J49" s="19">
        <v>40</v>
      </c>
      <c r="K49" s="19" t="s">
        <v>46</v>
      </c>
      <c r="L49" s="19"/>
      <c r="M49" s="19"/>
      <c r="N49" s="19">
        <f t="shared" si="16"/>
        <v>0</v>
      </c>
      <c r="O49" s="19">
        <f t="shared" si="17"/>
        <v>0</v>
      </c>
      <c r="P49" s="19"/>
      <c r="Q49" s="19">
        <v>0</v>
      </c>
      <c r="R49" s="19"/>
      <c r="S49" s="19">
        <v>0</v>
      </c>
      <c r="T49" s="19">
        <v>0</v>
      </c>
      <c r="U49" s="19">
        <v>0</v>
      </c>
      <c r="V49" s="19"/>
      <c r="W49" s="19">
        <f t="shared" si="18"/>
        <v>0</v>
      </c>
      <c r="X49" s="21"/>
      <c r="Y49" s="21"/>
      <c r="Z49" s="19"/>
      <c r="AA49" s="19" t="e">
        <f t="shared" si="19"/>
        <v>#DIV/0!</v>
      </c>
      <c r="AB49" s="19" t="e">
        <f t="shared" si="20"/>
        <v>#DIV/0!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 t="s">
        <v>65</v>
      </c>
      <c r="AN49" s="1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 t="s">
        <v>101</v>
      </c>
      <c r="B50" s="9" t="s">
        <v>50</v>
      </c>
      <c r="C50" s="9">
        <v>190</v>
      </c>
      <c r="D50" s="9">
        <v>226</v>
      </c>
      <c r="E50" s="9">
        <v>243</v>
      </c>
      <c r="F50" s="9">
        <v>101</v>
      </c>
      <c r="G50" s="9">
        <f>IFERROR(VLOOKUP(A50,[1]TDSheet!$A:$B,2,0),0)+IFERROR(VLOOKUP(A50,[2]TDSheet!$A:$B,2,0),0)</f>
        <v>0</v>
      </c>
      <c r="H50" s="9">
        <f t="shared" si="15"/>
        <v>101</v>
      </c>
      <c r="I50" s="7">
        <v>0.45</v>
      </c>
      <c r="J50" s="9">
        <v>50</v>
      </c>
      <c r="K50" s="9" t="s">
        <v>46</v>
      </c>
      <c r="L50" s="9"/>
      <c r="M50" s="9">
        <v>344</v>
      </c>
      <c r="N50" s="9">
        <f t="shared" si="16"/>
        <v>-101</v>
      </c>
      <c r="O50" s="9">
        <f t="shared" si="17"/>
        <v>243</v>
      </c>
      <c r="P50" s="9"/>
      <c r="Q50" s="9">
        <v>0</v>
      </c>
      <c r="R50" s="9"/>
      <c r="S50" s="9">
        <v>0</v>
      </c>
      <c r="T50" s="9">
        <v>0</v>
      </c>
      <c r="U50" s="9">
        <v>257</v>
      </c>
      <c r="V50" s="9"/>
      <c r="W50" s="9">
        <f t="shared" si="18"/>
        <v>48.6</v>
      </c>
      <c r="X50" s="4">
        <f t="shared" ref="X50:X65" si="21">11*W50-V50-U50-R50-H50</f>
        <v>176.60000000000002</v>
      </c>
      <c r="Y50" s="4"/>
      <c r="Z50" s="9"/>
      <c r="AA50" s="9">
        <f t="shared" si="19"/>
        <v>11</v>
      </c>
      <c r="AB50" s="9">
        <f t="shared" si="20"/>
        <v>7.3662551440329214</v>
      </c>
      <c r="AC50" s="9">
        <v>44.8</v>
      </c>
      <c r="AD50" s="9">
        <v>30.8</v>
      </c>
      <c r="AE50" s="9">
        <v>31.2</v>
      </c>
      <c r="AF50" s="9">
        <v>30.4</v>
      </c>
      <c r="AG50" s="9">
        <v>32.680199999999999</v>
      </c>
      <c r="AH50" s="9">
        <v>31.880199999999999</v>
      </c>
      <c r="AI50" s="9">
        <v>40.200000000000003</v>
      </c>
      <c r="AJ50" s="9">
        <v>46.8</v>
      </c>
      <c r="AK50" s="9">
        <v>35.4</v>
      </c>
      <c r="AL50" s="9">
        <v>31</v>
      </c>
      <c r="AM50" s="9" t="s">
        <v>51</v>
      </c>
      <c r="AN50" s="9">
        <f t="shared" ref="AN50:AN65" si="22">I50*X50</f>
        <v>79.470000000000013</v>
      </c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 t="s">
        <v>102</v>
      </c>
      <c r="B51" s="9" t="s">
        <v>50</v>
      </c>
      <c r="C51" s="9">
        <v>47</v>
      </c>
      <c r="D51" s="9">
        <v>53</v>
      </c>
      <c r="E51" s="9">
        <v>49</v>
      </c>
      <c r="F51" s="9">
        <v>32</v>
      </c>
      <c r="G51" s="9">
        <f>IFERROR(VLOOKUP(A51,[1]TDSheet!$A:$B,2,0),0)+IFERROR(VLOOKUP(A51,[2]TDSheet!$A:$B,2,0),0)</f>
        <v>0</v>
      </c>
      <c r="H51" s="9">
        <f t="shared" si="15"/>
        <v>32</v>
      </c>
      <c r="I51" s="7">
        <v>0.4</v>
      </c>
      <c r="J51" s="9">
        <v>40</v>
      </c>
      <c r="K51" s="9" t="s">
        <v>46</v>
      </c>
      <c r="L51" s="9"/>
      <c r="M51" s="9">
        <v>51</v>
      </c>
      <c r="N51" s="9">
        <f t="shared" si="16"/>
        <v>-2</v>
      </c>
      <c r="O51" s="9">
        <f t="shared" si="17"/>
        <v>49</v>
      </c>
      <c r="P51" s="9"/>
      <c r="Q51" s="9">
        <v>0</v>
      </c>
      <c r="R51" s="9"/>
      <c r="S51" s="9">
        <v>0</v>
      </c>
      <c r="T51" s="9">
        <v>0</v>
      </c>
      <c r="U51" s="9">
        <v>28.599999999999991</v>
      </c>
      <c r="V51" s="9"/>
      <c r="W51" s="9">
        <f t="shared" si="18"/>
        <v>9.8000000000000007</v>
      </c>
      <c r="X51" s="4">
        <f t="shared" si="21"/>
        <v>47.200000000000017</v>
      </c>
      <c r="Y51" s="4"/>
      <c r="Z51" s="9"/>
      <c r="AA51" s="9">
        <f t="shared" si="19"/>
        <v>11</v>
      </c>
      <c r="AB51" s="9">
        <f t="shared" si="20"/>
        <v>6.1836734693877542</v>
      </c>
      <c r="AC51" s="9">
        <v>8.1999999999999993</v>
      </c>
      <c r="AD51" s="9">
        <v>8</v>
      </c>
      <c r="AE51" s="9">
        <v>7</v>
      </c>
      <c r="AF51" s="9">
        <v>7.6</v>
      </c>
      <c r="AG51" s="9">
        <v>8.1999999999999993</v>
      </c>
      <c r="AH51" s="9">
        <v>5.2</v>
      </c>
      <c r="AI51" s="9">
        <v>10.6</v>
      </c>
      <c r="AJ51" s="9">
        <v>11.8</v>
      </c>
      <c r="AK51" s="9">
        <v>6.8</v>
      </c>
      <c r="AL51" s="9">
        <v>7</v>
      </c>
      <c r="AM51" s="9"/>
      <c r="AN51" s="9">
        <f t="shared" si="22"/>
        <v>18.880000000000006</v>
      </c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 t="s">
        <v>103</v>
      </c>
      <c r="B52" s="9" t="s">
        <v>50</v>
      </c>
      <c r="C52" s="9">
        <v>91</v>
      </c>
      <c r="D52" s="9">
        <v>9</v>
      </c>
      <c r="E52" s="9">
        <v>57</v>
      </c>
      <c r="F52" s="9">
        <v>18</v>
      </c>
      <c r="G52" s="9">
        <f>IFERROR(VLOOKUP(A52,[1]TDSheet!$A:$B,2,0),0)+IFERROR(VLOOKUP(A52,[2]TDSheet!$A:$B,2,0),0)</f>
        <v>0</v>
      </c>
      <c r="H52" s="9">
        <f t="shared" si="15"/>
        <v>18</v>
      </c>
      <c r="I52" s="7">
        <v>0.4</v>
      </c>
      <c r="J52" s="9">
        <v>40</v>
      </c>
      <c r="K52" s="9" t="s">
        <v>46</v>
      </c>
      <c r="L52" s="9"/>
      <c r="M52" s="9">
        <v>60</v>
      </c>
      <c r="N52" s="9">
        <f t="shared" si="16"/>
        <v>-3</v>
      </c>
      <c r="O52" s="9">
        <f t="shared" si="17"/>
        <v>57</v>
      </c>
      <c r="P52" s="9"/>
      <c r="Q52" s="9">
        <v>0</v>
      </c>
      <c r="R52" s="9"/>
      <c r="S52" s="9">
        <v>0</v>
      </c>
      <c r="T52" s="9">
        <v>0</v>
      </c>
      <c r="U52" s="9">
        <v>45.599999999999987</v>
      </c>
      <c r="V52" s="9"/>
      <c r="W52" s="9">
        <f t="shared" si="18"/>
        <v>11.4</v>
      </c>
      <c r="X52" s="4">
        <f t="shared" si="21"/>
        <v>61.800000000000011</v>
      </c>
      <c r="Y52" s="4"/>
      <c r="Z52" s="9"/>
      <c r="AA52" s="9">
        <f t="shared" si="19"/>
        <v>11</v>
      </c>
      <c r="AB52" s="9">
        <f t="shared" si="20"/>
        <v>5.5789473684210513</v>
      </c>
      <c r="AC52" s="9">
        <v>9.6</v>
      </c>
      <c r="AD52" s="9">
        <v>7.4</v>
      </c>
      <c r="AE52" s="9">
        <v>7</v>
      </c>
      <c r="AF52" s="9">
        <v>11.2</v>
      </c>
      <c r="AG52" s="9">
        <v>10.199999999999999</v>
      </c>
      <c r="AH52" s="9">
        <v>4.8</v>
      </c>
      <c r="AI52" s="9">
        <v>9.6</v>
      </c>
      <c r="AJ52" s="9">
        <v>11.8</v>
      </c>
      <c r="AK52" s="9">
        <v>5.8</v>
      </c>
      <c r="AL52" s="9">
        <v>5.4</v>
      </c>
      <c r="AM52" s="9" t="s">
        <v>104</v>
      </c>
      <c r="AN52" s="9">
        <f t="shared" si="22"/>
        <v>24.720000000000006</v>
      </c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 t="s">
        <v>105</v>
      </c>
      <c r="B53" s="9" t="s">
        <v>45</v>
      </c>
      <c r="C53" s="9">
        <v>272.96300000000002</v>
      </c>
      <c r="D53" s="9">
        <v>355.13900000000001</v>
      </c>
      <c r="E53" s="9">
        <v>240.72200000000001</v>
      </c>
      <c r="F53" s="9">
        <v>301.91800000000001</v>
      </c>
      <c r="G53" s="9">
        <f>IFERROR(VLOOKUP(A53,[1]TDSheet!$A:$B,2,0),0)+IFERROR(VLOOKUP(A53,[2]TDSheet!$A:$B,2,0),0)</f>
        <v>64.656000000000006</v>
      </c>
      <c r="H53" s="9">
        <f t="shared" si="15"/>
        <v>237.262</v>
      </c>
      <c r="I53" s="7">
        <v>1</v>
      </c>
      <c r="J53" s="9">
        <v>50</v>
      </c>
      <c r="K53" s="9" t="s">
        <v>46</v>
      </c>
      <c r="L53" s="9"/>
      <c r="M53" s="9">
        <v>315.98200000000003</v>
      </c>
      <c r="N53" s="9">
        <f t="shared" si="16"/>
        <v>-75.260000000000019</v>
      </c>
      <c r="O53" s="9">
        <f t="shared" si="17"/>
        <v>240.72200000000001</v>
      </c>
      <c r="P53" s="9"/>
      <c r="Q53" s="9">
        <v>0</v>
      </c>
      <c r="R53" s="9"/>
      <c r="S53" s="9">
        <v>0</v>
      </c>
      <c r="T53" s="9">
        <v>60</v>
      </c>
      <c r="U53" s="9">
        <v>222.29299999999989</v>
      </c>
      <c r="V53" s="9"/>
      <c r="W53" s="9">
        <f t="shared" si="18"/>
        <v>48.144400000000005</v>
      </c>
      <c r="X53" s="4">
        <f t="shared" si="21"/>
        <v>70.033400000000199</v>
      </c>
      <c r="Y53" s="4"/>
      <c r="Z53" s="9"/>
      <c r="AA53" s="9">
        <f t="shared" si="19"/>
        <v>11</v>
      </c>
      <c r="AB53" s="9">
        <f t="shared" si="20"/>
        <v>9.5453469146982801</v>
      </c>
      <c r="AC53" s="9">
        <v>51.774399999999993</v>
      </c>
      <c r="AD53" s="9">
        <v>41.638399999999997</v>
      </c>
      <c r="AE53" s="9">
        <v>33.216000000000001</v>
      </c>
      <c r="AF53" s="9">
        <v>35.786799999999999</v>
      </c>
      <c r="AG53" s="9">
        <v>44.694000000000003</v>
      </c>
      <c r="AH53" s="9">
        <v>54.454600000000013</v>
      </c>
      <c r="AI53" s="9">
        <v>44.6708</v>
      </c>
      <c r="AJ53" s="9">
        <v>34.922400000000003</v>
      </c>
      <c r="AK53" s="9">
        <v>40.604799999999997</v>
      </c>
      <c r="AL53" s="9">
        <v>35.311599999999999</v>
      </c>
      <c r="AM53" s="9"/>
      <c r="AN53" s="9">
        <f t="shared" si="22"/>
        <v>70.033400000000199</v>
      </c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 t="s">
        <v>106</v>
      </c>
      <c r="B54" s="9" t="s">
        <v>50</v>
      </c>
      <c r="C54" s="9">
        <v>100</v>
      </c>
      <c r="D54" s="9">
        <v>400</v>
      </c>
      <c r="E54" s="9">
        <v>105</v>
      </c>
      <c r="F54" s="9">
        <v>395</v>
      </c>
      <c r="G54" s="9">
        <f>IFERROR(VLOOKUP(A54,[1]TDSheet!$A:$B,2,0),0)+IFERROR(VLOOKUP(A54,[2]TDSheet!$A:$B,2,0),0)</f>
        <v>0</v>
      </c>
      <c r="H54" s="9">
        <f t="shared" si="15"/>
        <v>395</v>
      </c>
      <c r="I54" s="7">
        <v>0.1</v>
      </c>
      <c r="J54" s="9">
        <v>730</v>
      </c>
      <c r="K54" s="9" t="s">
        <v>46</v>
      </c>
      <c r="L54" s="9"/>
      <c r="M54" s="9">
        <v>121</v>
      </c>
      <c r="N54" s="9">
        <f t="shared" si="16"/>
        <v>-16</v>
      </c>
      <c r="O54" s="9">
        <f t="shared" si="17"/>
        <v>105</v>
      </c>
      <c r="P54" s="9"/>
      <c r="Q54" s="9">
        <v>0</v>
      </c>
      <c r="R54" s="9"/>
      <c r="S54" s="9">
        <v>0</v>
      </c>
      <c r="T54" s="9">
        <v>0</v>
      </c>
      <c r="U54" s="9">
        <v>0</v>
      </c>
      <c r="V54" s="9"/>
      <c r="W54" s="9">
        <f t="shared" si="18"/>
        <v>21</v>
      </c>
      <c r="X54" s="4"/>
      <c r="Y54" s="4"/>
      <c r="Z54" s="9"/>
      <c r="AA54" s="9">
        <f t="shared" si="19"/>
        <v>18.80952380952381</v>
      </c>
      <c r="AB54" s="9">
        <f t="shared" si="20"/>
        <v>18.80952380952381</v>
      </c>
      <c r="AC54" s="9">
        <v>18.399999999999999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0.30199999999999999</v>
      </c>
      <c r="AJ54" s="9">
        <v>0.30199999999999999</v>
      </c>
      <c r="AK54" s="9">
        <v>0.2248</v>
      </c>
      <c r="AL54" s="9">
        <v>0.2248</v>
      </c>
      <c r="AM54" s="9" t="s">
        <v>67</v>
      </c>
      <c r="AN54" s="9">
        <f t="shared" si="22"/>
        <v>0</v>
      </c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 t="s">
        <v>107</v>
      </c>
      <c r="B55" s="9" t="s">
        <v>45</v>
      </c>
      <c r="C55" s="9">
        <v>1109.6220000000001</v>
      </c>
      <c r="D55" s="9">
        <v>884.50199999999995</v>
      </c>
      <c r="E55" s="9">
        <v>863.255</v>
      </c>
      <c r="F55" s="9">
        <v>556.52</v>
      </c>
      <c r="G55" s="9">
        <f>IFERROR(VLOOKUP(A55,[1]TDSheet!$A:$B,2,0),0)+IFERROR(VLOOKUP(A55,[2]TDSheet!$A:$B,2,0),0)</f>
        <v>0</v>
      </c>
      <c r="H55" s="9">
        <f t="shared" si="15"/>
        <v>556.52</v>
      </c>
      <c r="I55" s="7">
        <v>1</v>
      </c>
      <c r="J55" s="9">
        <v>50</v>
      </c>
      <c r="K55" s="9" t="s">
        <v>46</v>
      </c>
      <c r="L55" s="9"/>
      <c r="M55" s="9">
        <v>1236.4369999999999</v>
      </c>
      <c r="N55" s="9">
        <f t="shared" si="16"/>
        <v>-373.1819999999999</v>
      </c>
      <c r="O55" s="9">
        <f t="shared" si="17"/>
        <v>863.255</v>
      </c>
      <c r="P55" s="9"/>
      <c r="Q55" s="9">
        <v>0</v>
      </c>
      <c r="R55" s="9"/>
      <c r="S55" s="9">
        <v>0</v>
      </c>
      <c r="T55" s="9">
        <v>0</v>
      </c>
      <c r="U55" s="9">
        <v>371.64635500000003</v>
      </c>
      <c r="V55" s="9">
        <v>300</v>
      </c>
      <c r="W55" s="9">
        <f t="shared" si="18"/>
        <v>172.65100000000001</v>
      </c>
      <c r="X55" s="4">
        <f t="shared" si="21"/>
        <v>670.99464499999999</v>
      </c>
      <c r="Y55" s="4"/>
      <c r="Z55" s="9"/>
      <c r="AA55" s="9">
        <f t="shared" si="19"/>
        <v>11</v>
      </c>
      <c r="AB55" s="9">
        <f t="shared" si="20"/>
        <v>7.1135779983898155</v>
      </c>
      <c r="AC55" s="9">
        <v>155.28899999999999</v>
      </c>
      <c r="AD55" s="9">
        <v>116.9066</v>
      </c>
      <c r="AE55" s="9">
        <v>140.0376</v>
      </c>
      <c r="AF55" s="9">
        <v>152.10599999999999</v>
      </c>
      <c r="AG55" s="9">
        <v>144.9606</v>
      </c>
      <c r="AH55" s="9">
        <v>137.3058</v>
      </c>
      <c r="AI55" s="9">
        <v>138.27180000000001</v>
      </c>
      <c r="AJ55" s="9">
        <v>137.29599999999999</v>
      </c>
      <c r="AK55" s="9">
        <v>134.53819999999999</v>
      </c>
      <c r="AL55" s="9">
        <v>133.69980000000001</v>
      </c>
      <c r="AM55" s="9"/>
      <c r="AN55" s="9">
        <f t="shared" si="22"/>
        <v>670.99464499999999</v>
      </c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9" t="s">
        <v>108</v>
      </c>
      <c r="B56" s="9" t="s">
        <v>45</v>
      </c>
      <c r="C56" s="9">
        <v>68.722999999999999</v>
      </c>
      <c r="D56" s="9">
        <v>289.39999999999998</v>
      </c>
      <c r="E56" s="9">
        <v>26.966000000000001</v>
      </c>
      <c r="F56" s="9">
        <v>214.19200000000001</v>
      </c>
      <c r="G56" s="9">
        <f>IFERROR(VLOOKUP(A56,[1]TDSheet!$A:$B,2,0),0)+IFERROR(VLOOKUP(A56,[2]TDSheet!$A:$B,2,0),0)</f>
        <v>0</v>
      </c>
      <c r="H56" s="9">
        <f t="shared" si="15"/>
        <v>214.19200000000001</v>
      </c>
      <c r="I56" s="7">
        <v>1</v>
      </c>
      <c r="J56" s="9">
        <v>50</v>
      </c>
      <c r="K56" s="9" t="s">
        <v>46</v>
      </c>
      <c r="L56" s="9"/>
      <c r="M56" s="9">
        <v>26.7</v>
      </c>
      <c r="N56" s="9">
        <f t="shared" si="16"/>
        <v>0.26600000000000179</v>
      </c>
      <c r="O56" s="9">
        <f t="shared" si="17"/>
        <v>26.966000000000001</v>
      </c>
      <c r="P56" s="9"/>
      <c r="Q56" s="9">
        <v>0</v>
      </c>
      <c r="R56" s="9"/>
      <c r="S56" s="9">
        <v>0</v>
      </c>
      <c r="T56" s="9">
        <v>0</v>
      </c>
      <c r="U56" s="9">
        <v>0</v>
      </c>
      <c r="V56" s="9"/>
      <c r="W56" s="9">
        <f t="shared" si="18"/>
        <v>5.3932000000000002</v>
      </c>
      <c r="X56" s="4"/>
      <c r="Y56" s="4"/>
      <c r="Z56" s="9"/>
      <c r="AA56" s="9">
        <f t="shared" si="19"/>
        <v>39.715196914633239</v>
      </c>
      <c r="AB56" s="9">
        <f t="shared" si="20"/>
        <v>39.715196914633239</v>
      </c>
      <c r="AC56" s="9">
        <v>18.838999999999999</v>
      </c>
      <c r="AD56" s="9">
        <v>21.084599999999998</v>
      </c>
      <c r="AE56" s="9">
        <v>15.9986</v>
      </c>
      <c r="AF56" s="9">
        <v>11.0952</v>
      </c>
      <c r="AG56" s="9">
        <v>17.181999999999999</v>
      </c>
      <c r="AH56" s="9">
        <v>25.186399999999999</v>
      </c>
      <c r="AI56" s="9">
        <v>4.3163999999999998</v>
      </c>
      <c r="AJ56" s="9">
        <v>5.9676</v>
      </c>
      <c r="AK56" s="9">
        <v>25.695</v>
      </c>
      <c r="AL56" s="9">
        <v>16.787600000000001</v>
      </c>
      <c r="AM56" s="9" t="s">
        <v>109</v>
      </c>
      <c r="AN56" s="9">
        <f t="shared" si="22"/>
        <v>0</v>
      </c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 t="s">
        <v>110</v>
      </c>
      <c r="B57" s="9" t="s">
        <v>50</v>
      </c>
      <c r="C57" s="9">
        <v>100</v>
      </c>
      <c r="D57" s="9">
        <v>400</v>
      </c>
      <c r="E57" s="9">
        <v>105</v>
      </c>
      <c r="F57" s="9">
        <v>395</v>
      </c>
      <c r="G57" s="9">
        <f>IFERROR(VLOOKUP(A57,[1]TDSheet!$A:$B,2,0),0)+IFERROR(VLOOKUP(A57,[2]TDSheet!$A:$B,2,0),0)</f>
        <v>0</v>
      </c>
      <c r="H57" s="9">
        <f t="shared" si="15"/>
        <v>395</v>
      </c>
      <c r="I57" s="7">
        <v>0.1</v>
      </c>
      <c r="J57" s="9">
        <v>730</v>
      </c>
      <c r="K57" s="9" t="s">
        <v>46</v>
      </c>
      <c r="L57" s="9"/>
      <c r="M57" s="9">
        <v>121</v>
      </c>
      <c r="N57" s="9">
        <f t="shared" si="16"/>
        <v>-16</v>
      </c>
      <c r="O57" s="9">
        <f t="shared" si="17"/>
        <v>105</v>
      </c>
      <c r="P57" s="9"/>
      <c r="Q57" s="9">
        <v>0</v>
      </c>
      <c r="R57" s="9"/>
      <c r="S57" s="9">
        <v>0</v>
      </c>
      <c r="T57" s="9">
        <v>0</v>
      </c>
      <c r="U57" s="9">
        <v>0</v>
      </c>
      <c r="V57" s="9"/>
      <c r="W57" s="9">
        <f t="shared" si="18"/>
        <v>21</v>
      </c>
      <c r="X57" s="4"/>
      <c r="Y57" s="4"/>
      <c r="Z57" s="9"/>
      <c r="AA57" s="9">
        <f t="shared" si="19"/>
        <v>18.80952380952381</v>
      </c>
      <c r="AB57" s="9">
        <f t="shared" si="20"/>
        <v>18.80952380952381</v>
      </c>
      <c r="AC57" s="9">
        <v>19.2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0.30199999999999999</v>
      </c>
      <c r="AJ57" s="9">
        <v>0.30199999999999999</v>
      </c>
      <c r="AK57" s="9">
        <v>0.2248</v>
      </c>
      <c r="AL57" s="9">
        <v>0.2248</v>
      </c>
      <c r="AM57" s="9" t="s">
        <v>67</v>
      </c>
      <c r="AN57" s="9">
        <f t="shared" si="22"/>
        <v>0</v>
      </c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 t="s">
        <v>111</v>
      </c>
      <c r="B58" s="9" t="s">
        <v>50</v>
      </c>
      <c r="C58" s="9">
        <v>155</v>
      </c>
      <c r="D58" s="9">
        <v>246</v>
      </c>
      <c r="E58" s="9">
        <v>146</v>
      </c>
      <c r="F58" s="9">
        <v>190</v>
      </c>
      <c r="G58" s="9">
        <f>IFERROR(VLOOKUP(A58,[1]TDSheet!$A:$B,2,0),0)+IFERROR(VLOOKUP(A58,[2]TDSheet!$A:$B,2,0),0)</f>
        <v>0</v>
      </c>
      <c r="H58" s="9">
        <f t="shared" si="15"/>
        <v>190</v>
      </c>
      <c r="I58" s="7">
        <v>0.4</v>
      </c>
      <c r="J58" s="9">
        <v>50</v>
      </c>
      <c r="K58" s="9" t="s">
        <v>46</v>
      </c>
      <c r="L58" s="9"/>
      <c r="M58" s="9">
        <v>174</v>
      </c>
      <c r="N58" s="9">
        <f t="shared" si="16"/>
        <v>-28</v>
      </c>
      <c r="O58" s="9">
        <f t="shared" si="17"/>
        <v>146</v>
      </c>
      <c r="P58" s="9"/>
      <c r="Q58" s="9">
        <v>0</v>
      </c>
      <c r="R58" s="9"/>
      <c r="S58" s="9">
        <v>0</v>
      </c>
      <c r="T58" s="9">
        <v>0</v>
      </c>
      <c r="U58" s="9">
        <v>116.2</v>
      </c>
      <c r="V58" s="9"/>
      <c r="W58" s="9">
        <f t="shared" si="18"/>
        <v>29.2</v>
      </c>
      <c r="X58" s="4">
        <f t="shared" si="21"/>
        <v>15</v>
      </c>
      <c r="Y58" s="4"/>
      <c r="Z58" s="9"/>
      <c r="AA58" s="9">
        <f t="shared" si="19"/>
        <v>11</v>
      </c>
      <c r="AB58" s="9">
        <f t="shared" si="20"/>
        <v>10.486301369863014</v>
      </c>
      <c r="AC58" s="9">
        <v>34.4</v>
      </c>
      <c r="AD58" s="9">
        <v>30.2</v>
      </c>
      <c r="AE58" s="9">
        <v>17.2</v>
      </c>
      <c r="AF58" s="9">
        <v>18.2</v>
      </c>
      <c r="AG58" s="9">
        <v>32.799999999999997</v>
      </c>
      <c r="AH58" s="9">
        <v>38</v>
      </c>
      <c r="AI58" s="9">
        <v>16.600000000000001</v>
      </c>
      <c r="AJ58" s="9">
        <v>25</v>
      </c>
      <c r="AK58" s="9">
        <v>34.6</v>
      </c>
      <c r="AL58" s="9">
        <v>34</v>
      </c>
      <c r="AM58" s="9"/>
      <c r="AN58" s="9">
        <f t="shared" si="22"/>
        <v>6</v>
      </c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9" t="s">
        <v>112</v>
      </c>
      <c r="B59" s="9" t="s">
        <v>50</v>
      </c>
      <c r="C59" s="9">
        <v>699</v>
      </c>
      <c r="D59" s="9">
        <v>1946</v>
      </c>
      <c r="E59" s="9">
        <v>948</v>
      </c>
      <c r="F59" s="9">
        <v>1168</v>
      </c>
      <c r="G59" s="9">
        <f>IFERROR(VLOOKUP(A59,[1]TDSheet!$A:$B,2,0),0)+IFERROR(VLOOKUP(A59,[2]TDSheet!$A:$B,2,0),0)</f>
        <v>0</v>
      </c>
      <c r="H59" s="9">
        <f t="shared" si="15"/>
        <v>1168</v>
      </c>
      <c r="I59" s="7">
        <v>0.4</v>
      </c>
      <c r="J59" s="9">
        <v>40</v>
      </c>
      <c r="K59" s="9" t="s">
        <v>46</v>
      </c>
      <c r="L59" s="9"/>
      <c r="M59" s="9">
        <v>1231</v>
      </c>
      <c r="N59" s="9">
        <f t="shared" si="16"/>
        <v>-283</v>
      </c>
      <c r="O59" s="9">
        <f t="shared" si="17"/>
        <v>948</v>
      </c>
      <c r="P59" s="9"/>
      <c r="Q59" s="9">
        <v>0</v>
      </c>
      <c r="R59" s="9"/>
      <c r="S59" s="9">
        <v>0</v>
      </c>
      <c r="T59" s="9">
        <v>0</v>
      </c>
      <c r="U59" s="9">
        <v>389.76700000000051</v>
      </c>
      <c r="V59" s="9"/>
      <c r="W59" s="9">
        <f t="shared" si="18"/>
        <v>189.6</v>
      </c>
      <c r="X59" s="4">
        <f t="shared" si="21"/>
        <v>527.8329999999994</v>
      </c>
      <c r="Y59" s="4"/>
      <c r="Z59" s="9"/>
      <c r="AA59" s="9">
        <f t="shared" si="19"/>
        <v>11</v>
      </c>
      <c r="AB59" s="9">
        <f t="shared" si="20"/>
        <v>8.2160706751054882</v>
      </c>
      <c r="AC59" s="9">
        <v>193.8</v>
      </c>
      <c r="AD59" s="9">
        <v>189.2</v>
      </c>
      <c r="AE59" s="9">
        <v>167.4</v>
      </c>
      <c r="AF59" s="9">
        <v>154.80000000000001</v>
      </c>
      <c r="AG59" s="9">
        <v>193</v>
      </c>
      <c r="AH59" s="9">
        <v>222.4</v>
      </c>
      <c r="AI59" s="9">
        <v>177.8</v>
      </c>
      <c r="AJ59" s="9">
        <v>161</v>
      </c>
      <c r="AK59" s="9">
        <v>174.6</v>
      </c>
      <c r="AL59" s="9">
        <v>159.80000000000001</v>
      </c>
      <c r="AM59" s="9"/>
      <c r="AN59" s="9">
        <f t="shared" si="22"/>
        <v>211.13319999999976</v>
      </c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 t="s">
        <v>113</v>
      </c>
      <c r="B60" s="9" t="s">
        <v>50</v>
      </c>
      <c r="C60" s="9">
        <v>778</v>
      </c>
      <c r="D60" s="9">
        <v>952</v>
      </c>
      <c r="E60" s="9">
        <v>638</v>
      </c>
      <c r="F60" s="9">
        <v>641</v>
      </c>
      <c r="G60" s="9">
        <f>IFERROR(VLOOKUP(A60,[1]TDSheet!$A:$B,2,0),0)+IFERROR(VLOOKUP(A60,[2]TDSheet!$A:$B,2,0),0)</f>
        <v>0</v>
      </c>
      <c r="H60" s="9">
        <f t="shared" si="15"/>
        <v>641</v>
      </c>
      <c r="I60" s="7">
        <v>0.4</v>
      </c>
      <c r="J60" s="9">
        <v>40</v>
      </c>
      <c r="K60" s="9" t="s">
        <v>46</v>
      </c>
      <c r="L60" s="9"/>
      <c r="M60" s="9">
        <v>820</v>
      </c>
      <c r="N60" s="9">
        <f t="shared" si="16"/>
        <v>-182</v>
      </c>
      <c r="O60" s="9">
        <f t="shared" si="17"/>
        <v>638</v>
      </c>
      <c r="P60" s="9"/>
      <c r="Q60" s="9">
        <v>0</v>
      </c>
      <c r="R60" s="9"/>
      <c r="S60" s="9">
        <v>0</v>
      </c>
      <c r="T60" s="9">
        <v>0</v>
      </c>
      <c r="U60" s="9">
        <v>301.23100000000011</v>
      </c>
      <c r="V60" s="9"/>
      <c r="W60" s="9">
        <f t="shared" si="18"/>
        <v>127.6</v>
      </c>
      <c r="X60" s="4">
        <f t="shared" si="21"/>
        <v>461.36899999999969</v>
      </c>
      <c r="Y60" s="4"/>
      <c r="Z60" s="9"/>
      <c r="AA60" s="9">
        <f t="shared" si="19"/>
        <v>11</v>
      </c>
      <c r="AB60" s="9">
        <f t="shared" si="20"/>
        <v>7.3842554858934184</v>
      </c>
      <c r="AC60" s="9">
        <v>123.4</v>
      </c>
      <c r="AD60" s="9">
        <v>116.6</v>
      </c>
      <c r="AE60" s="9">
        <v>120.6</v>
      </c>
      <c r="AF60" s="9">
        <v>126</v>
      </c>
      <c r="AG60" s="9">
        <v>119.8</v>
      </c>
      <c r="AH60" s="9">
        <v>139.19999999999999</v>
      </c>
      <c r="AI60" s="9">
        <v>148.19999999999999</v>
      </c>
      <c r="AJ60" s="9">
        <v>125</v>
      </c>
      <c r="AK60" s="9">
        <v>119.8</v>
      </c>
      <c r="AL60" s="9">
        <v>105.8</v>
      </c>
      <c r="AM60" s="9"/>
      <c r="AN60" s="9">
        <f t="shared" si="22"/>
        <v>184.54759999999987</v>
      </c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9" t="s">
        <v>114</v>
      </c>
      <c r="B61" s="9" t="s">
        <v>45</v>
      </c>
      <c r="C61" s="9">
        <v>855.05700000000002</v>
      </c>
      <c r="D61" s="9">
        <v>1094.4749999999999</v>
      </c>
      <c r="E61" s="9">
        <v>688.35199999999998</v>
      </c>
      <c r="F61" s="9">
        <v>358.68700000000001</v>
      </c>
      <c r="G61" s="9">
        <f>IFERROR(VLOOKUP(A61,[1]TDSheet!$A:$B,2,0),0)+IFERROR(VLOOKUP(A61,[2]TDSheet!$A:$B,2,0),0)</f>
        <v>0</v>
      </c>
      <c r="H61" s="9">
        <f t="shared" si="15"/>
        <v>358.68700000000001</v>
      </c>
      <c r="I61" s="7">
        <v>1</v>
      </c>
      <c r="J61" s="9">
        <v>40</v>
      </c>
      <c r="K61" s="9" t="s">
        <v>46</v>
      </c>
      <c r="L61" s="9"/>
      <c r="M61" s="9">
        <v>980.86800000000005</v>
      </c>
      <c r="N61" s="9">
        <f t="shared" si="16"/>
        <v>-292.51600000000008</v>
      </c>
      <c r="O61" s="9">
        <f t="shared" si="17"/>
        <v>688.35199999999998</v>
      </c>
      <c r="P61" s="9"/>
      <c r="Q61" s="9">
        <v>0</v>
      </c>
      <c r="R61" s="9"/>
      <c r="S61" s="9">
        <v>0</v>
      </c>
      <c r="T61" s="9">
        <v>0</v>
      </c>
      <c r="U61" s="9">
        <v>364.61923999999999</v>
      </c>
      <c r="V61" s="9"/>
      <c r="W61" s="9">
        <f t="shared" si="18"/>
        <v>137.6704</v>
      </c>
      <c r="X61" s="4">
        <f t="shared" si="21"/>
        <v>791.06815999999992</v>
      </c>
      <c r="Y61" s="4"/>
      <c r="Z61" s="9"/>
      <c r="AA61" s="9">
        <f t="shared" si="19"/>
        <v>11</v>
      </c>
      <c r="AB61" s="9">
        <f t="shared" si="20"/>
        <v>5.253898005671517</v>
      </c>
      <c r="AC61" s="9">
        <v>104.376</v>
      </c>
      <c r="AD61" s="9">
        <v>96.97760000000001</v>
      </c>
      <c r="AE61" s="9">
        <v>74.600200000000001</v>
      </c>
      <c r="AF61" s="9">
        <v>72.292000000000002</v>
      </c>
      <c r="AG61" s="9">
        <v>133.35140000000001</v>
      </c>
      <c r="AH61" s="9">
        <v>122.0354</v>
      </c>
      <c r="AI61" s="9">
        <v>88.660600000000002</v>
      </c>
      <c r="AJ61" s="9">
        <v>83.164400000000001</v>
      </c>
      <c r="AK61" s="9">
        <v>94.11760000000001</v>
      </c>
      <c r="AL61" s="9">
        <v>96.115000000000009</v>
      </c>
      <c r="AM61" s="9"/>
      <c r="AN61" s="9">
        <f t="shared" si="22"/>
        <v>791.06815999999992</v>
      </c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 t="s">
        <v>115</v>
      </c>
      <c r="B62" s="9" t="s">
        <v>45</v>
      </c>
      <c r="C62" s="9">
        <v>680.25699999999995</v>
      </c>
      <c r="D62" s="9">
        <v>594.50300000000004</v>
      </c>
      <c r="E62" s="9">
        <v>520.149</v>
      </c>
      <c r="F62" s="9">
        <v>340.00900000000001</v>
      </c>
      <c r="G62" s="9">
        <f>IFERROR(VLOOKUP(A62,[1]TDSheet!$A:$B,2,0),0)+IFERROR(VLOOKUP(A62,[2]TDSheet!$A:$B,2,0),0)</f>
        <v>0</v>
      </c>
      <c r="H62" s="9">
        <f t="shared" si="15"/>
        <v>340.00900000000001</v>
      </c>
      <c r="I62" s="7">
        <v>1</v>
      </c>
      <c r="J62" s="9">
        <v>40</v>
      </c>
      <c r="K62" s="9" t="s">
        <v>46</v>
      </c>
      <c r="L62" s="9"/>
      <c r="M62" s="9">
        <v>722.61699999999996</v>
      </c>
      <c r="N62" s="9">
        <f t="shared" si="16"/>
        <v>-202.46799999999996</v>
      </c>
      <c r="O62" s="9">
        <f t="shared" si="17"/>
        <v>514.72699999999998</v>
      </c>
      <c r="P62" s="9">
        <v>5.4219999999999997</v>
      </c>
      <c r="Q62" s="9">
        <v>0</v>
      </c>
      <c r="R62" s="9"/>
      <c r="S62" s="9">
        <v>0</v>
      </c>
      <c r="T62" s="9">
        <v>0</v>
      </c>
      <c r="U62" s="9">
        <v>386.05220000000003</v>
      </c>
      <c r="V62" s="9"/>
      <c r="W62" s="9">
        <f t="shared" si="18"/>
        <v>102.94539999999999</v>
      </c>
      <c r="X62" s="4">
        <f t="shared" si="21"/>
        <v>406.33819999999992</v>
      </c>
      <c r="Y62" s="4"/>
      <c r="Z62" s="9"/>
      <c r="AA62" s="9">
        <f t="shared" si="19"/>
        <v>11.000000000000002</v>
      </c>
      <c r="AB62" s="9">
        <f t="shared" si="20"/>
        <v>7.0528765734068752</v>
      </c>
      <c r="AC62" s="9">
        <v>90.333200000000005</v>
      </c>
      <c r="AD62" s="9">
        <v>66.00739999999999</v>
      </c>
      <c r="AE62" s="9">
        <v>96.474000000000004</v>
      </c>
      <c r="AF62" s="9">
        <v>91.595600000000005</v>
      </c>
      <c r="AG62" s="9">
        <v>81.678599999999989</v>
      </c>
      <c r="AH62" s="9">
        <v>99.057600000000008</v>
      </c>
      <c r="AI62" s="9">
        <v>80.967200000000005</v>
      </c>
      <c r="AJ62" s="9">
        <v>54.113</v>
      </c>
      <c r="AK62" s="9">
        <v>65.42519999999999</v>
      </c>
      <c r="AL62" s="9">
        <v>75.244799999999998</v>
      </c>
      <c r="AM62" s="9"/>
      <c r="AN62" s="9">
        <f t="shared" si="22"/>
        <v>406.33819999999992</v>
      </c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 t="s">
        <v>116</v>
      </c>
      <c r="B63" s="9" t="s">
        <v>45</v>
      </c>
      <c r="C63" s="9">
        <v>907.63800000000003</v>
      </c>
      <c r="D63" s="9">
        <v>968.05200000000002</v>
      </c>
      <c r="E63" s="9">
        <v>881.65700000000004</v>
      </c>
      <c r="F63" s="9">
        <v>260.95100000000002</v>
      </c>
      <c r="G63" s="9">
        <f>IFERROR(VLOOKUP(A63,[1]TDSheet!$A:$B,2,0),0)+IFERROR(VLOOKUP(A63,[2]TDSheet!$A:$B,2,0),0)</f>
        <v>0</v>
      </c>
      <c r="H63" s="9">
        <f t="shared" si="15"/>
        <v>260.95100000000002</v>
      </c>
      <c r="I63" s="7">
        <v>1</v>
      </c>
      <c r="J63" s="9">
        <v>40</v>
      </c>
      <c r="K63" s="9" t="s">
        <v>46</v>
      </c>
      <c r="L63" s="9"/>
      <c r="M63" s="9">
        <v>1378.691</v>
      </c>
      <c r="N63" s="9">
        <f t="shared" si="16"/>
        <v>-497.03399999999999</v>
      </c>
      <c r="O63" s="9">
        <f t="shared" si="17"/>
        <v>881.65700000000004</v>
      </c>
      <c r="P63" s="9"/>
      <c r="Q63" s="9">
        <v>0</v>
      </c>
      <c r="R63" s="9"/>
      <c r="S63" s="9">
        <v>0</v>
      </c>
      <c r="T63" s="9">
        <v>0</v>
      </c>
      <c r="U63" s="9">
        <v>443.97626000000002</v>
      </c>
      <c r="V63" s="9">
        <v>400</v>
      </c>
      <c r="W63" s="9">
        <f t="shared" si="18"/>
        <v>176.3314</v>
      </c>
      <c r="X63" s="4">
        <f t="shared" si="21"/>
        <v>834.71813999999995</v>
      </c>
      <c r="Y63" s="4"/>
      <c r="Z63" s="9"/>
      <c r="AA63" s="9">
        <f t="shared" si="19"/>
        <v>11</v>
      </c>
      <c r="AB63" s="9">
        <f t="shared" si="20"/>
        <v>6.2661968316476813</v>
      </c>
      <c r="AC63" s="9">
        <v>147.04400000000001</v>
      </c>
      <c r="AD63" s="9">
        <v>101.1532</v>
      </c>
      <c r="AE63" s="9">
        <v>108.76779999999999</v>
      </c>
      <c r="AF63" s="9">
        <v>128.03380000000001</v>
      </c>
      <c r="AG63" s="9">
        <v>121.2882</v>
      </c>
      <c r="AH63" s="9">
        <v>118.90940000000001</v>
      </c>
      <c r="AI63" s="9">
        <v>94.152999999999992</v>
      </c>
      <c r="AJ63" s="9">
        <v>75.30980000000001</v>
      </c>
      <c r="AK63" s="9">
        <v>89.992999999999995</v>
      </c>
      <c r="AL63" s="9">
        <v>102.0668</v>
      </c>
      <c r="AM63" s="9"/>
      <c r="AN63" s="9">
        <f t="shared" si="22"/>
        <v>834.71813999999995</v>
      </c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9" t="s">
        <v>117</v>
      </c>
      <c r="B64" s="9" t="s">
        <v>45</v>
      </c>
      <c r="C64" s="9">
        <v>49.939</v>
      </c>
      <c r="D64" s="9">
        <v>86.24</v>
      </c>
      <c r="E64" s="9">
        <v>35.255000000000003</v>
      </c>
      <c r="F64" s="9">
        <v>59.84</v>
      </c>
      <c r="G64" s="9">
        <f>IFERROR(VLOOKUP(A64,[1]TDSheet!$A:$B,2,0),0)+IFERROR(VLOOKUP(A64,[2]TDSheet!$A:$B,2,0),0)</f>
        <v>0</v>
      </c>
      <c r="H64" s="9">
        <f t="shared" si="15"/>
        <v>59.84</v>
      </c>
      <c r="I64" s="7">
        <v>1</v>
      </c>
      <c r="J64" s="9">
        <v>30</v>
      </c>
      <c r="K64" s="9" t="s">
        <v>46</v>
      </c>
      <c r="L64" s="9"/>
      <c r="M64" s="9">
        <v>41.9</v>
      </c>
      <c r="N64" s="9">
        <f t="shared" si="16"/>
        <v>-6.644999999999996</v>
      </c>
      <c r="O64" s="9">
        <f t="shared" si="17"/>
        <v>35.255000000000003</v>
      </c>
      <c r="P64" s="9"/>
      <c r="Q64" s="9">
        <v>0</v>
      </c>
      <c r="R64" s="9"/>
      <c r="S64" s="9">
        <v>0</v>
      </c>
      <c r="T64" s="9">
        <v>0</v>
      </c>
      <c r="U64" s="9">
        <v>0</v>
      </c>
      <c r="V64" s="9"/>
      <c r="W64" s="9">
        <f t="shared" si="18"/>
        <v>7.0510000000000002</v>
      </c>
      <c r="X64" s="4">
        <f t="shared" si="21"/>
        <v>17.721000000000004</v>
      </c>
      <c r="Y64" s="4"/>
      <c r="Z64" s="9"/>
      <c r="AA64" s="9">
        <f t="shared" si="19"/>
        <v>11</v>
      </c>
      <c r="AB64" s="9">
        <f t="shared" si="20"/>
        <v>8.486739469578783</v>
      </c>
      <c r="AC64" s="9">
        <v>7.3268000000000004</v>
      </c>
      <c r="AD64" s="9">
        <v>8.8968000000000007</v>
      </c>
      <c r="AE64" s="9">
        <v>8.5684000000000005</v>
      </c>
      <c r="AF64" s="9">
        <v>9.0475999999999992</v>
      </c>
      <c r="AG64" s="9">
        <v>7.5242000000000004</v>
      </c>
      <c r="AH64" s="9">
        <v>7.4054000000000002</v>
      </c>
      <c r="AI64" s="9">
        <v>9.1481999999999992</v>
      </c>
      <c r="AJ64" s="9">
        <v>11.5136</v>
      </c>
      <c r="AK64" s="9">
        <v>9.5134000000000007</v>
      </c>
      <c r="AL64" s="9">
        <v>8.6419999999999995</v>
      </c>
      <c r="AM64" s="9"/>
      <c r="AN64" s="9">
        <f t="shared" si="22"/>
        <v>17.721000000000004</v>
      </c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9" t="s">
        <v>118</v>
      </c>
      <c r="B65" s="9" t="s">
        <v>50</v>
      </c>
      <c r="C65" s="9">
        <v>108</v>
      </c>
      <c r="D65" s="9">
        <v>226</v>
      </c>
      <c r="E65" s="9">
        <v>71</v>
      </c>
      <c r="F65" s="9">
        <v>178</v>
      </c>
      <c r="G65" s="9">
        <f>IFERROR(VLOOKUP(A65,[1]TDSheet!$A:$B,2,0),0)+IFERROR(VLOOKUP(A65,[2]TDSheet!$A:$B,2,0),0)</f>
        <v>0</v>
      </c>
      <c r="H65" s="9">
        <f t="shared" si="15"/>
        <v>178</v>
      </c>
      <c r="I65" s="7">
        <v>0.6</v>
      </c>
      <c r="J65" s="9">
        <v>60</v>
      </c>
      <c r="K65" s="9" t="s">
        <v>46</v>
      </c>
      <c r="L65" s="9"/>
      <c r="M65" s="9">
        <v>85</v>
      </c>
      <c r="N65" s="9">
        <f t="shared" si="16"/>
        <v>-14</v>
      </c>
      <c r="O65" s="9">
        <f t="shared" si="17"/>
        <v>71</v>
      </c>
      <c r="P65" s="9"/>
      <c r="Q65" s="9">
        <v>0</v>
      </c>
      <c r="R65" s="9"/>
      <c r="S65" s="9">
        <v>0</v>
      </c>
      <c r="T65" s="9">
        <v>0</v>
      </c>
      <c r="U65" s="9">
        <v>0</v>
      </c>
      <c r="V65" s="9"/>
      <c r="W65" s="9">
        <f t="shared" si="18"/>
        <v>14.2</v>
      </c>
      <c r="X65" s="4"/>
      <c r="Y65" s="4"/>
      <c r="Z65" s="9"/>
      <c r="AA65" s="9">
        <f t="shared" si="19"/>
        <v>12.535211267605634</v>
      </c>
      <c r="AB65" s="9">
        <f t="shared" si="20"/>
        <v>12.535211267605634</v>
      </c>
      <c r="AC65" s="9">
        <v>13.2</v>
      </c>
      <c r="AD65" s="9">
        <v>19</v>
      </c>
      <c r="AE65" s="9">
        <v>25.4</v>
      </c>
      <c r="AF65" s="9">
        <v>18.2</v>
      </c>
      <c r="AG65" s="9">
        <v>18.600000000000001</v>
      </c>
      <c r="AH65" s="9">
        <v>16.2</v>
      </c>
      <c r="AI65" s="9">
        <v>16.600000000000001</v>
      </c>
      <c r="AJ65" s="9">
        <v>19.8</v>
      </c>
      <c r="AK65" s="9">
        <v>18.399999999999999</v>
      </c>
      <c r="AL65" s="9">
        <v>16.399999999999999</v>
      </c>
      <c r="AM65" s="9" t="s">
        <v>51</v>
      </c>
      <c r="AN65" s="9">
        <f t="shared" si="22"/>
        <v>0</v>
      </c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19" t="s">
        <v>119</v>
      </c>
      <c r="B66" s="19" t="s">
        <v>50</v>
      </c>
      <c r="C66" s="19"/>
      <c r="D66" s="19"/>
      <c r="E66" s="19"/>
      <c r="F66" s="19"/>
      <c r="G66" s="19">
        <f>IFERROR(VLOOKUP(A66,[1]TDSheet!$A:$B,2,0),0)+IFERROR(VLOOKUP(A66,[2]TDSheet!$A:$B,2,0),0)</f>
        <v>0</v>
      </c>
      <c r="H66" s="19">
        <f t="shared" si="15"/>
        <v>0</v>
      </c>
      <c r="I66" s="20">
        <v>0</v>
      </c>
      <c r="J66" s="19">
        <v>50</v>
      </c>
      <c r="K66" s="19" t="s">
        <v>46</v>
      </c>
      <c r="L66" s="19"/>
      <c r="M66" s="19"/>
      <c r="N66" s="19">
        <f t="shared" si="16"/>
        <v>0</v>
      </c>
      <c r="O66" s="19">
        <f t="shared" si="17"/>
        <v>0</v>
      </c>
      <c r="P66" s="19"/>
      <c r="Q66" s="19">
        <v>0</v>
      </c>
      <c r="R66" s="19"/>
      <c r="S66" s="19">
        <v>0</v>
      </c>
      <c r="T66" s="19">
        <v>0</v>
      </c>
      <c r="U66" s="19">
        <v>0</v>
      </c>
      <c r="V66" s="19"/>
      <c r="W66" s="19">
        <f t="shared" si="18"/>
        <v>0</v>
      </c>
      <c r="X66" s="21"/>
      <c r="Y66" s="21"/>
      <c r="Z66" s="19"/>
      <c r="AA66" s="19" t="e">
        <f t="shared" si="19"/>
        <v>#DIV/0!</v>
      </c>
      <c r="AB66" s="19" t="e">
        <f t="shared" si="20"/>
        <v>#DIV/0!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 t="s">
        <v>65</v>
      </c>
      <c r="AN66" s="1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19" t="s">
        <v>120</v>
      </c>
      <c r="B67" s="19" t="s">
        <v>50</v>
      </c>
      <c r="C67" s="19"/>
      <c r="D67" s="19"/>
      <c r="E67" s="19"/>
      <c r="F67" s="19"/>
      <c r="G67" s="19">
        <f>IFERROR(VLOOKUP(A67,[1]TDSheet!$A:$B,2,0),0)+IFERROR(VLOOKUP(A67,[2]TDSheet!$A:$B,2,0),0)</f>
        <v>0</v>
      </c>
      <c r="H67" s="19">
        <f t="shared" si="15"/>
        <v>0</v>
      </c>
      <c r="I67" s="20">
        <v>0</v>
      </c>
      <c r="J67" s="19">
        <v>50</v>
      </c>
      <c r="K67" s="19" t="s">
        <v>46</v>
      </c>
      <c r="L67" s="19"/>
      <c r="M67" s="19"/>
      <c r="N67" s="19">
        <f t="shared" si="16"/>
        <v>0</v>
      </c>
      <c r="O67" s="19">
        <f t="shared" si="17"/>
        <v>0</v>
      </c>
      <c r="P67" s="19"/>
      <c r="Q67" s="19">
        <v>0</v>
      </c>
      <c r="R67" s="19"/>
      <c r="S67" s="19">
        <v>0</v>
      </c>
      <c r="T67" s="19">
        <v>0</v>
      </c>
      <c r="U67" s="19">
        <v>0</v>
      </c>
      <c r="V67" s="19"/>
      <c r="W67" s="19">
        <f t="shared" si="18"/>
        <v>0</v>
      </c>
      <c r="X67" s="21"/>
      <c r="Y67" s="21"/>
      <c r="Z67" s="19"/>
      <c r="AA67" s="19" t="e">
        <f t="shared" si="19"/>
        <v>#DIV/0!</v>
      </c>
      <c r="AB67" s="19" t="e">
        <f t="shared" si="20"/>
        <v>#DIV/0!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 t="s">
        <v>65</v>
      </c>
      <c r="AN67" s="1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19" t="s">
        <v>121</v>
      </c>
      <c r="B68" s="19" t="s">
        <v>50</v>
      </c>
      <c r="C68" s="19"/>
      <c r="D68" s="19"/>
      <c r="E68" s="19"/>
      <c r="F68" s="19"/>
      <c r="G68" s="19">
        <f>IFERROR(VLOOKUP(A68,[1]TDSheet!$A:$B,2,0),0)+IFERROR(VLOOKUP(A68,[2]TDSheet!$A:$B,2,0),0)</f>
        <v>0</v>
      </c>
      <c r="H68" s="19">
        <f t="shared" si="15"/>
        <v>0</v>
      </c>
      <c r="I68" s="20">
        <v>0</v>
      </c>
      <c r="J68" s="19">
        <v>30</v>
      </c>
      <c r="K68" s="19" t="s">
        <v>46</v>
      </c>
      <c r="L68" s="19"/>
      <c r="M68" s="19">
        <v>48</v>
      </c>
      <c r="N68" s="19">
        <f t="shared" si="16"/>
        <v>-48</v>
      </c>
      <c r="O68" s="19">
        <f t="shared" si="17"/>
        <v>0</v>
      </c>
      <c r="P68" s="19"/>
      <c r="Q68" s="19">
        <v>0</v>
      </c>
      <c r="R68" s="19"/>
      <c r="S68" s="19">
        <v>0</v>
      </c>
      <c r="T68" s="19">
        <v>0</v>
      </c>
      <c r="U68" s="19">
        <v>0</v>
      </c>
      <c r="V68" s="19"/>
      <c r="W68" s="19">
        <f t="shared" si="18"/>
        <v>0</v>
      </c>
      <c r="X68" s="21"/>
      <c r="Y68" s="21"/>
      <c r="Z68" s="19"/>
      <c r="AA68" s="19" t="e">
        <f t="shared" si="19"/>
        <v>#DIV/0!</v>
      </c>
      <c r="AB68" s="19" t="e">
        <f t="shared" si="20"/>
        <v>#DIV/0!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 t="s">
        <v>65</v>
      </c>
      <c r="AN68" s="1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 t="s">
        <v>122</v>
      </c>
      <c r="B69" s="9" t="s">
        <v>50</v>
      </c>
      <c r="C69" s="9">
        <v>118</v>
      </c>
      <c r="D69" s="9">
        <v>199</v>
      </c>
      <c r="E69" s="9">
        <v>57</v>
      </c>
      <c r="F69" s="9">
        <v>189</v>
      </c>
      <c r="G69" s="9">
        <f>IFERROR(VLOOKUP(A69,[1]TDSheet!$A:$B,2,0),0)+IFERROR(VLOOKUP(A69,[2]TDSheet!$A:$B,2,0),0)</f>
        <v>0</v>
      </c>
      <c r="H69" s="9">
        <f t="shared" si="15"/>
        <v>189</v>
      </c>
      <c r="I69" s="7">
        <v>0.6</v>
      </c>
      <c r="J69" s="9">
        <v>55</v>
      </c>
      <c r="K69" s="9" t="s">
        <v>46</v>
      </c>
      <c r="L69" s="9"/>
      <c r="M69" s="9">
        <v>57</v>
      </c>
      <c r="N69" s="9">
        <f t="shared" si="16"/>
        <v>0</v>
      </c>
      <c r="O69" s="9">
        <f t="shared" si="17"/>
        <v>57</v>
      </c>
      <c r="P69" s="9"/>
      <c r="Q69" s="9">
        <v>0</v>
      </c>
      <c r="R69" s="9"/>
      <c r="S69" s="9">
        <v>0</v>
      </c>
      <c r="T69" s="9">
        <v>0</v>
      </c>
      <c r="U69" s="9">
        <v>0</v>
      </c>
      <c r="V69" s="9"/>
      <c r="W69" s="9">
        <f t="shared" si="18"/>
        <v>11.4</v>
      </c>
      <c r="X69" s="4"/>
      <c r="Y69" s="4"/>
      <c r="Z69" s="9"/>
      <c r="AA69" s="9">
        <f t="shared" si="19"/>
        <v>16.578947368421051</v>
      </c>
      <c r="AB69" s="9">
        <f t="shared" si="20"/>
        <v>16.578947368421051</v>
      </c>
      <c r="AC69" s="9">
        <v>12.6</v>
      </c>
      <c r="AD69" s="9">
        <v>15.2</v>
      </c>
      <c r="AE69" s="9">
        <v>21.4</v>
      </c>
      <c r="AF69" s="9">
        <v>17</v>
      </c>
      <c r="AG69" s="9">
        <v>14.8</v>
      </c>
      <c r="AH69" s="9">
        <v>14</v>
      </c>
      <c r="AI69" s="9">
        <v>13.8</v>
      </c>
      <c r="AJ69" s="9">
        <v>13.4</v>
      </c>
      <c r="AK69" s="9">
        <v>13.2</v>
      </c>
      <c r="AL69" s="9">
        <v>12.4</v>
      </c>
      <c r="AM69" s="9"/>
      <c r="AN69" s="9">
        <f>I69*X69</f>
        <v>0</v>
      </c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19" t="s">
        <v>123</v>
      </c>
      <c r="B70" s="19" t="s">
        <v>50</v>
      </c>
      <c r="C70" s="19"/>
      <c r="D70" s="19"/>
      <c r="E70" s="19"/>
      <c r="F70" s="19"/>
      <c r="G70" s="19">
        <f>IFERROR(VLOOKUP(A70,[1]TDSheet!$A:$B,2,0),0)+IFERROR(VLOOKUP(A70,[2]TDSheet!$A:$B,2,0),0)</f>
        <v>0</v>
      </c>
      <c r="H70" s="19">
        <f t="shared" ref="H70:H101" si="23">F70-G70</f>
        <v>0</v>
      </c>
      <c r="I70" s="20">
        <v>0</v>
      </c>
      <c r="J70" s="19">
        <v>40</v>
      </c>
      <c r="K70" s="19" t="s">
        <v>46</v>
      </c>
      <c r="L70" s="19"/>
      <c r="M70" s="19"/>
      <c r="N70" s="19">
        <f t="shared" ref="N70:N101" si="24">E70-M70</f>
        <v>0</v>
      </c>
      <c r="O70" s="19">
        <f t="shared" ref="O70:O101" si="25">E70-P70-Q70</f>
        <v>0</v>
      </c>
      <c r="P70" s="19"/>
      <c r="Q70" s="19">
        <v>0</v>
      </c>
      <c r="R70" s="19"/>
      <c r="S70" s="19">
        <v>0</v>
      </c>
      <c r="T70" s="19">
        <v>0</v>
      </c>
      <c r="U70" s="19">
        <v>0</v>
      </c>
      <c r="V70" s="19"/>
      <c r="W70" s="19">
        <f t="shared" ref="W70:W101" si="26">O70/5</f>
        <v>0</v>
      </c>
      <c r="X70" s="21"/>
      <c r="Y70" s="21"/>
      <c r="Z70" s="19"/>
      <c r="AA70" s="19" t="e">
        <f t="shared" ref="AA70:AA101" si="27">(H70+R70+U70+V70+X70)/W70</f>
        <v>#DIV/0!</v>
      </c>
      <c r="AB70" s="19" t="e">
        <f t="shared" ref="AB70:AB101" si="28">(H70+R70+U70+V70)/W70</f>
        <v>#DIV/0!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 t="s">
        <v>65</v>
      </c>
      <c r="AN70" s="1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9" t="s">
        <v>124</v>
      </c>
      <c r="B71" s="9" t="s">
        <v>50</v>
      </c>
      <c r="C71" s="9">
        <v>196</v>
      </c>
      <c r="D71" s="9">
        <v>6</v>
      </c>
      <c r="E71" s="9">
        <v>71</v>
      </c>
      <c r="F71" s="9">
        <v>124</v>
      </c>
      <c r="G71" s="9">
        <f>IFERROR(VLOOKUP(A71,[1]TDSheet!$A:$B,2,0),0)+IFERROR(VLOOKUP(A71,[2]TDSheet!$A:$B,2,0),0)</f>
        <v>0</v>
      </c>
      <c r="H71" s="9">
        <f t="shared" si="23"/>
        <v>124</v>
      </c>
      <c r="I71" s="7">
        <v>0.4</v>
      </c>
      <c r="J71" s="9">
        <v>50</v>
      </c>
      <c r="K71" s="9" t="s">
        <v>46</v>
      </c>
      <c r="L71" s="9"/>
      <c r="M71" s="9">
        <v>72</v>
      </c>
      <c r="N71" s="9">
        <f t="shared" si="24"/>
        <v>-1</v>
      </c>
      <c r="O71" s="9">
        <f t="shared" si="25"/>
        <v>71</v>
      </c>
      <c r="P71" s="9"/>
      <c r="Q71" s="9">
        <v>0</v>
      </c>
      <c r="R71" s="9"/>
      <c r="S71" s="9">
        <v>0</v>
      </c>
      <c r="T71" s="9">
        <v>0</v>
      </c>
      <c r="U71" s="9">
        <v>0</v>
      </c>
      <c r="V71" s="9"/>
      <c r="W71" s="9">
        <f t="shared" si="26"/>
        <v>14.2</v>
      </c>
      <c r="X71" s="4">
        <f>11*W71-V71-U71-R71-H71</f>
        <v>32.199999999999989</v>
      </c>
      <c r="Y71" s="4"/>
      <c r="Z71" s="9"/>
      <c r="AA71" s="9">
        <f t="shared" si="27"/>
        <v>11</v>
      </c>
      <c r="AB71" s="9">
        <f t="shared" si="28"/>
        <v>8.7323943661971839</v>
      </c>
      <c r="AC71" s="9">
        <v>13.2</v>
      </c>
      <c r="AD71" s="9">
        <v>7</v>
      </c>
      <c r="AE71" s="9">
        <v>15.4</v>
      </c>
      <c r="AF71" s="9">
        <v>18.600000000000001</v>
      </c>
      <c r="AG71" s="9">
        <v>13</v>
      </c>
      <c r="AH71" s="9">
        <v>13.2</v>
      </c>
      <c r="AI71" s="9">
        <v>12.2</v>
      </c>
      <c r="AJ71" s="9">
        <v>11</v>
      </c>
      <c r="AK71" s="9">
        <v>9</v>
      </c>
      <c r="AL71" s="9">
        <v>8.8000000000000007</v>
      </c>
      <c r="AM71" s="9" t="s">
        <v>51</v>
      </c>
      <c r="AN71" s="9">
        <f>I71*X71</f>
        <v>12.879999999999995</v>
      </c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19" t="s">
        <v>125</v>
      </c>
      <c r="B72" s="19" t="s">
        <v>50</v>
      </c>
      <c r="C72" s="19"/>
      <c r="D72" s="19"/>
      <c r="E72" s="19"/>
      <c r="F72" s="19"/>
      <c r="G72" s="19">
        <f>IFERROR(VLOOKUP(A72,[1]TDSheet!$A:$B,2,0),0)+IFERROR(VLOOKUP(A72,[2]TDSheet!$A:$B,2,0),0)</f>
        <v>0</v>
      </c>
      <c r="H72" s="19">
        <f t="shared" si="23"/>
        <v>0</v>
      </c>
      <c r="I72" s="20">
        <v>0</v>
      </c>
      <c r="J72" s="19">
        <v>55</v>
      </c>
      <c r="K72" s="19" t="s">
        <v>46</v>
      </c>
      <c r="L72" s="19"/>
      <c r="M72" s="19"/>
      <c r="N72" s="19">
        <f t="shared" si="24"/>
        <v>0</v>
      </c>
      <c r="O72" s="19">
        <f t="shared" si="25"/>
        <v>0</v>
      </c>
      <c r="P72" s="19"/>
      <c r="Q72" s="19">
        <v>0</v>
      </c>
      <c r="R72" s="19"/>
      <c r="S72" s="19">
        <v>0</v>
      </c>
      <c r="T72" s="19">
        <v>0</v>
      </c>
      <c r="U72" s="19">
        <v>0</v>
      </c>
      <c r="V72" s="19"/>
      <c r="W72" s="19">
        <f t="shared" si="26"/>
        <v>0</v>
      </c>
      <c r="X72" s="21"/>
      <c r="Y72" s="21"/>
      <c r="Z72" s="19"/>
      <c r="AA72" s="19" t="e">
        <f t="shared" si="27"/>
        <v>#DIV/0!</v>
      </c>
      <c r="AB72" s="19" t="e">
        <f t="shared" si="28"/>
        <v>#DIV/0!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 t="s">
        <v>126</v>
      </c>
      <c r="AN72" s="1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 t="s">
        <v>127</v>
      </c>
      <c r="B73" s="9" t="s">
        <v>45</v>
      </c>
      <c r="C73" s="9">
        <v>21.721</v>
      </c>
      <c r="D73" s="9">
        <v>24.120999999999999</v>
      </c>
      <c r="E73" s="9">
        <v>1.452</v>
      </c>
      <c r="F73" s="9">
        <v>34.249000000000002</v>
      </c>
      <c r="G73" s="9">
        <f>IFERROR(VLOOKUP(A73,[1]TDSheet!$A:$B,2,0),0)+IFERROR(VLOOKUP(A73,[2]TDSheet!$A:$B,2,0),0)</f>
        <v>0</v>
      </c>
      <c r="H73" s="9">
        <f t="shared" si="23"/>
        <v>34.249000000000002</v>
      </c>
      <c r="I73" s="7">
        <v>1</v>
      </c>
      <c r="J73" s="9">
        <v>55</v>
      </c>
      <c r="K73" s="9" t="s">
        <v>46</v>
      </c>
      <c r="L73" s="9"/>
      <c r="M73" s="9">
        <v>1.3</v>
      </c>
      <c r="N73" s="9">
        <f t="shared" si="24"/>
        <v>0.15199999999999991</v>
      </c>
      <c r="O73" s="9">
        <f t="shared" si="25"/>
        <v>1.452</v>
      </c>
      <c r="P73" s="9"/>
      <c r="Q73" s="9">
        <v>0</v>
      </c>
      <c r="R73" s="9"/>
      <c r="S73" s="9">
        <v>0</v>
      </c>
      <c r="T73" s="9">
        <v>0</v>
      </c>
      <c r="U73" s="9">
        <v>0</v>
      </c>
      <c r="V73" s="9"/>
      <c r="W73" s="9">
        <f t="shared" si="26"/>
        <v>0.29039999999999999</v>
      </c>
      <c r="X73" s="4"/>
      <c r="Y73" s="4"/>
      <c r="Z73" s="9"/>
      <c r="AA73" s="9">
        <f t="shared" si="27"/>
        <v>117.93732782369148</v>
      </c>
      <c r="AB73" s="9">
        <f t="shared" si="28"/>
        <v>117.93732782369148</v>
      </c>
      <c r="AC73" s="9">
        <v>-0.28820000000000001</v>
      </c>
      <c r="AD73" s="9">
        <v>-0.28820000000000001</v>
      </c>
      <c r="AE73" s="9">
        <v>0.29139999999999999</v>
      </c>
      <c r="AF73" s="9">
        <v>1.1594</v>
      </c>
      <c r="AG73" s="9">
        <v>0.86799999999999999</v>
      </c>
      <c r="AH73" s="9">
        <v>0</v>
      </c>
      <c r="AI73" s="9">
        <v>0.2888</v>
      </c>
      <c r="AJ73" s="9">
        <v>0.2888</v>
      </c>
      <c r="AK73" s="9">
        <v>0</v>
      </c>
      <c r="AL73" s="9">
        <v>0</v>
      </c>
      <c r="AM73" s="17" t="s">
        <v>166</v>
      </c>
      <c r="AN73" s="9">
        <f>I73*X73</f>
        <v>0</v>
      </c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13" t="s">
        <v>128</v>
      </c>
      <c r="B74" s="13" t="s">
        <v>50</v>
      </c>
      <c r="C74" s="13">
        <v>13</v>
      </c>
      <c r="D74" s="13"/>
      <c r="E74" s="13">
        <v>5</v>
      </c>
      <c r="F74" s="13">
        <v>6</v>
      </c>
      <c r="G74" s="13">
        <f>IFERROR(VLOOKUP(A74,[1]TDSheet!$A:$B,2,0),0)+IFERROR(VLOOKUP(A74,[2]TDSheet!$A:$B,2,0),0)</f>
        <v>0</v>
      </c>
      <c r="H74" s="13">
        <f t="shared" si="23"/>
        <v>6</v>
      </c>
      <c r="I74" s="14">
        <v>0</v>
      </c>
      <c r="J74" s="13">
        <v>35</v>
      </c>
      <c r="K74" s="13" t="s">
        <v>58</v>
      </c>
      <c r="L74" s="13"/>
      <c r="M74" s="13">
        <v>7</v>
      </c>
      <c r="N74" s="13">
        <f t="shared" si="24"/>
        <v>-2</v>
      </c>
      <c r="O74" s="13">
        <f t="shared" si="25"/>
        <v>5</v>
      </c>
      <c r="P74" s="13"/>
      <c r="Q74" s="13">
        <v>0</v>
      </c>
      <c r="R74" s="13"/>
      <c r="S74" s="13">
        <v>0</v>
      </c>
      <c r="T74" s="13">
        <v>0</v>
      </c>
      <c r="U74" s="13">
        <v>0</v>
      </c>
      <c r="V74" s="13"/>
      <c r="W74" s="13">
        <f t="shared" si="26"/>
        <v>1</v>
      </c>
      <c r="X74" s="15"/>
      <c r="Y74" s="15"/>
      <c r="Z74" s="13"/>
      <c r="AA74" s="13">
        <f t="shared" si="27"/>
        <v>6</v>
      </c>
      <c r="AB74" s="13">
        <f t="shared" si="28"/>
        <v>6</v>
      </c>
      <c r="AC74" s="13">
        <v>0.8</v>
      </c>
      <c r="AD74" s="13">
        <v>0.2</v>
      </c>
      <c r="AE74" s="13">
        <v>0.4</v>
      </c>
      <c r="AF74" s="13">
        <v>0.4</v>
      </c>
      <c r="AG74" s="13">
        <v>-0.2</v>
      </c>
      <c r="AH74" s="13">
        <v>0.2</v>
      </c>
      <c r="AI74" s="13">
        <v>1</v>
      </c>
      <c r="AJ74" s="13">
        <v>1.4</v>
      </c>
      <c r="AK74" s="13">
        <v>1</v>
      </c>
      <c r="AL74" s="13">
        <v>0</v>
      </c>
      <c r="AM74" s="16" t="s">
        <v>129</v>
      </c>
      <c r="AN74" s="13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 t="s">
        <v>130</v>
      </c>
      <c r="B75" s="9" t="s">
        <v>45</v>
      </c>
      <c r="C75" s="9">
        <v>1753.415</v>
      </c>
      <c r="D75" s="9">
        <v>3745.6</v>
      </c>
      <c r="E75" s="9">
        <v>2061.36</v>
      </c>
      <c r="F75" s="9">
        <v>2199.0010000000002</v>
      </c>
      <c r="G75" s="9">
        <f>IFERROR(VLOOKUP(A75,[1]TDSheet!$A:$B,2,0),0)+IFERROR(VLOOKUP(A75,[2]TDSheet!$A:$B,2,0),0)</f>
        <v>152.86000000000001</v>
      </c>
      <c r="H75" s="9">
        <f t="shared" si="23"/>
        <v>2046.1410000000001</v>
      </c>
      <c r="I75" s="7">
        <v>1</v>
      </c>
      <c r="J75" s="9">
        <v>60</v>
      </c>
      <c r="K75" s="9" t="s">
        <v>46</v>
      </c>
      <c r="L75" s="9"/>
      <c r="M75" s="9">
        <v>2221.91</v>
      </c>
      <c r="N75" s="9">
        <f t="shared" si="24"/>
        <v>-160.54999999999973</v>
      </c>
      <c r="O75" s="9">
        <f t="shared" si="25"/>
        <v>2041.13</v>
      </c>
      <c r="P75" s="9">
        <v>20.23</v>
      </c>
      <c r="Q75" s="9">
        <v>0</v>
      </c>
      <c r="R75" s="9">
        <v>2500</v>
      </c>
      <c r="S75" s="9">
        <v>0</v>
      </c>
      <c r="T75" s="9">
        <v>150</v>
      </c>
      <c r="U75" s="9">
        <v>324.19555100000218</v>
      </c>
      <c r="V75" s="9">
        <v>150</v>
      </c>
      <c r="W75" s="9">
        <f t="shared" si="26"/>
        <v>408.226</v>
      </c>
      <c r="X75" s="4"/>
      <c r="Y75" s="4"/>
      <c r="Z75" s="9"/>
      <c r="AA75" s="9">
        <f t="shared" si="27"/>
        <v>12.297934357439267</v>
      </c>
      <c r="AB75" s="9">
        <f t="shared" si="28"/>
        <v>12.297934357439267</v>
      </c>
      <c r="AC75" s="9">
        <v>533.23540000000003</v>
      </c>
      <c r="AD75" s="9">
        <v>512.7041999999999</v>
      </c>
      <c r="AE75" s="9">
        <v>337.57279999999997</v>
      </c>
      <c r="AF75" s="9">
        <v>388.42099999999999</v>
      </c>
      <c r="AG75" s="9">
        <v>435.79939999999999</v>
      </c>
      <c r="AH75" s="9">
        <v>465.06479999999988</v>
      </c>
      <c r="AI75" s="9">
        <v>426.30720000000002</v>
      </c>
      <c r="AJ75" s="9">
        <v>466.85520000000002</v>
      </c>
      <c r="AK75" s="9">
        <v>441.83440000000002</v>
      </c>
      <c r="AL75" s="9">
        <v>343.40159999999997</v>
      </c>
      <c r="AM75" s="9" t="s">
        <v>60</v>
      </c>
      <c r="AN75" s="9">
        <f>I75*X75</f>
        <v>0</v>
      </c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 t="s">
        <v>131</v>
      </c>
      <c r="B76" s="9" t="s">
        <v>45</v>
      </c>
      <c r="C76" s="9">
        <v>1199.4459999999999</v>
      </c>
      <c r="D76" s="9">
        <v>1209.3</v>
      </c>
      <c r="E76" s="9">
        <v>1057.3209999999999</v>
      </c>
      <c r="F76" s="9">
        <v>591.89400000000001</v>
      </c>
      <c r="G76" s="9">
        <f>IFERROR(VLOOKUP(A76,[1]TDSheet!$A:$B,2,0),0)+IFERROR(VLOOKUP(A76,[2]TDSheet!$A:$B,2,0),0)</f>
        <v>0</v>
      </c>
      <c r="H76" s="9">
        <f t="shared" si="23"/>
        <v>591.89400000000001</v>
      </c>
      <c r="I76" s="7">
        <v>1</v>
      </c>
      <c r="J76" s="9">
        <v>60</v>
      </c>
      <c r="K76" s="9" t="s">
        <v>46</v>
      </c>
      <c r="L76" s="9"/>
      <c r="M76" s="9">
        <v>1355.261</v>
      </c>
      <c r="N76" s="9">
        <f t="shared" si="24"/>
        <v>-297.94000000000005</v>
      </c>
      <c r="O76" s="9">
        <f t="shared" si="25"/>
        <v>1057.3209999999999</v>
      </c>
      <c r="P76" s="9"/>
      <c r="Q76" s="9">
        <v>0</v>
      </c>
      <c r="R76" s="9">
        <v>550</v>
      </c>
      <c r="S76" s="9">
        <v>0</v>
      </c>
      <c r="T76" s="9">
        <v>0</v>
      </c>
      <c r="U76" s="9">
        <v>0</v>
      </c>
      <c r="V76" s="9"/>
      <c r="W76" s="9">
        <f t="shared" si="26"/>
        <v>211.46419999999998</v>
      </c>
      <c r="X76" s="4">
        <f t="shared" ref="X75:X78" si="29">11*W76-V76-U76-R76-H76</f>
        <v>1184.2121999999997</v>
      </c>
      <c r="Y76" s="4"/>
      <c r="Z76" s="9"/>
      <c r="AA76" s="9">
        <f t="shared" si="27"/>
        <v>11</v>
      </c>
      <c r="AB76" s="9">
        <f t="shared" si="28"/>
        <v>5.3999400371315813</v>
      </c>
      <c r="AC76" s="9">
        <v>136.13480000000001</v>
      </c>
      <c r="AD76" s="9">
        <v>269.41660000000002</v>
      </c>
      <c r="AE76" s="9">
        <v>155.0582</v>
      </c>
      <c r="AF76" s="9">
        <v>181.75299999999999</v>
      </c>
      <c r="AG76" s="9">
        <v>251.95840000000001</v>
      </c>
      <c r="AH76" s="9">
        <v>168.5402</v>
      </c>
      <c r="AI76" s="9">
        <v>303.7946</v>
      </c>
      <c r="AJ76" s="9">
        <v>326.57040000000001</v>
      </c>
      <c r="AK76" s="9">
        <v>159.26859999999999</v>
      </c>
      <c r="AL76" s="9">
        <v>134.62960000000001</v>
      </c>
      <c r="AM76" s="9" t="s">
        <v>72</v>
      </c>
      <c r="AN76" s="9">
        <f>I76*X76</f>
        <v>1184.2121999999997</v>
      </c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 t="s">
        <v>132</v>
      </c>
      <c r="B77" s="9" t="s">
        <v>45</v>
      </c>
      <c r="C77" s="9">
        <v>1424.3989999999999</v>
      </c>
      <c r="D77" s="9">
        <v>4387.2569999999996</v>
      </c>
      <c r="E77" s="9">
        <v>2268.36</v>
      </c>
      <c r="F77" s="9">
        <v>1542.0930000000001</v>
      </c>
      <c r="G77" s="9">
        <f>IFERROR(VLOOKUP(A77,[1]TDSheet!$A:$B,2,0),0)+IFERROR(VLOOKUP(A77,[2]TDSheet!$A:$B,2,0),0)</f>
        <v>149.78399999999999</v>
      </c>
      <c r="H77" s="9">
        <f t="shared" si="23"/>
        <v>1392.3090000000002</v>
      </c>
      <c r="I77" s="7">
        <v>1</v>
      </c>
      <c r="J77" s="9">
        <v>60</v>
      </c>
      <c r="K77" s="9" t="s">
        <v>46</v>
      </c>
      <c r="L77" s="9"/>
      <c r="M77" s="9">
        <v>3238.0680000000002</v>
      </c>
      <c r="N77" s="9">
        <f t="shared" si="24"/>
        <v>-969.70800000000008</v>
      </c>
      <c r="O77" s="9">
        <f t="shared" si="25"/>
        <v>2238.5680000000002</v>
      </c>
      <c r="P77" s="9">
        <v>29.792000000000002</v>
      </c>
      <c r="Q77" s="9">
        <v>0</v>
      </c>
      <c r="R77" s="9">
        <v>1800</v>
      </c>
      <c r="S77" s="9">
        <v>0</v>
      </c>
      <c r="T77" s="9">
        <v>150</v>
      </c>
      <c r="U77" s="9">
        <v>1117.212180999999</v>
      </c>
      <c r="V77" s="9">
        <v>1000</v>
      </c>
      <c r="W77" s="9">
        <f t="shared" si="26"/>
        <v>447.71360000000004</v>
      </c>
      <c r="X77" s="4"/>
      <c r="Y77" s="4"/>
      <c r="Z77" s="9"/>
      <c r="AA77" s="9">
        <f t="shared" si="27"/>
        <v>11.859191190528943</v>
      </c>
      <c r="AB77" s="9">
        <f t="shared" si="28"/>
        <v>11.859191190528943</v>
      </c>
      <c r="AC77" s="9">
        <v>583.35339999999997</v>
      </c>
      <c r="AD77" s="9">
        <v>424.53280000000012</v>
      </c>
      <c r="AE77" s="9">
        <v>346.59460000000001</v>
      </c>
      <c r="AF77" s="9">
        <v>335.08580000000001</v>
      </c>
      <c r="AG77" s="9">
        <v>446.32619999999997</v>
      </c>
      <c r="AH77" s="9">
        <v>378.19500000000011</v>
      </c>
      <c r="AI77" s="9">
        <v>283.33</v>
      </c>
      <c r="AJ77" s="9">
        <v>287.46300000000002</v>
      </c>
      <c r="AK77" s="9">
        <v>398.13319999999999</v>
      </c>
      <c r="AL77" s="9">
        <v>406.21460000000002</v>
      </c>
      <c r="AM77" s="9" t="s">
        <v>133</v>
      </c>
      <c r="AN77" s="9">
        <f>I77*X77</f>
        <v>0</v>
      </c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9" t="s">
        <v>70</v>
      </c>
      <c r="B78" s="9" t="s">
        <v>45</v>
      </c>
      <c r="C78" s="9">
        <v>2221.002</v>
      </c>
      <c r="D78" s="9">
        <v>5324.52</v>
      </c>
      <c r="E78" s="24">
        <f>2777.669+E22</f>
        <v>2780.1689999999999</v>
      </c>
      <c r="F78" s="24">
        <f>2404.97+F22</f>
        <v>2402.4699999999998</v>
      </c>
      <c r="G78" s="9">
        <f>IFERROR(VLOOKUP(A78,[1]TDSheet!$A:$B,2,0),0)+IFERROR(VLOOKUP(A78,[2]TDSheet!$A:$B,2,0),0)</f>
        <v>341.834</v>
      </c>
      <c r="H78" s="9">
        <f t="shared" si="23"/>
        <v>2060.636</v>
      </c>
      <c r="I78" s="7">
        <v>1</v>
      </c>
      <c r="J78" s="9">
        <v>60</v>
      </c>
      <c r="K78" s="9" t="s">
        <v>46</v>
      </c>
      <c r="L78" s="9"/>
      <c r="M78" s="9">
        <v>4112.6719999999996</v>
      </c>
      <c r="N78" s="9">
        <f t="shared" si="24"/>
        <v>-1332.5029999999997</v>
      </c>
      <c r="O78" s="9">
        <f t="shared" si="25"/>
        <v>2669.1689999999999</v>
      </c>
      <c r="P78" s="9"/>
      <c r="Q78" s="9">
        <v>111</v>
      </c>
      <c r="R78" s="9">
        <v>1200</v>
      </c>
      <c r="S78" s="9">
        <v>188</v>
      </c>
      <c r="T78" s="9">
        <v>150</v>
      </c>
      <c r="U78" s="9">
        <v>734.8679230000007</v>
      </c>
      <c r="V78" s="9">
        <v>800</v>
      </c>
      <c r="W78" s="9">
        <f t="shared" si="26"/>
        <v>533.8338</v>
      </c>
      <c r="X78" s="4">
        <f t="shared" si="29"/>
        <v>1076.6678769999994</v>
      </c>
      <c r="Y78" s="4"/>
      <c r="Z78" s="9"/>
      <c r="AA78" s="9">
        <f t="shared" si="27"/>
        <v>11</v>
      </c>
      <c r="AB78" s="9">
        <f t="shared" si="28"/>
        <v>8.9831403013447257</v>
      </c>
      <c r="AC78" s="9">
        <v>557.26819999999998</v>
      </c>
      <c r="AD78" s="9">
        <v>456.03779999999989</v>
      </c>
      <c r="AE78" s="9">
        <v>450.44499999999999</v>
      </c>
      <c r="AF78" s="9">
        <v>413.43060000000003</v>
      </c>
      <c r="AG78" s="9">
        <v>390.21580000000012</v>
      </c>
      <c r="AH78" s="9">
        <v>414.16279999999989</v>
      </c>
      <c r="AI78" s="9">
        <v>384.53160000000003</v>
      </c>
      <c r="AJ78" s="9">
        <v>542.63</v>
      </c>
      <c r="AK78" s="9">
        <v>530.54639999999995</v>
      </c>
      <c r="AL78" s="9">
        <v>378.3352000000001</v>
      </c>
      <c r="AM78" s="9" t="s">
        <v>60</v>
      </c>
      <c r="AN78" s="9">
        <f>I78*X78</f>
        <v>1076.6678769999994</v>
      </c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13" t="s">
        <v>134</v>
      </c>
      <c r="B79" s="13" t="s">
        <v>45</v>
      </c>
      <c r="C79" s="13">
        <v>2.6680000000000001</v>
      </c>
      <c r="D79" s="13"/>
      <c r="E79" s="13">
        <v>1.0900000000000001</v>
      </c>
      <c r="F79" s="13">
        <v>-10.842000000000001</v>
      </c>
      <c r="G79" s="13">
        <f>IFERROR(VLOOKUP(A79,[1]TDSheet!$A:$B,2,0),0)+IFERROR(VLOOKUP(A79,[2]TDSheet!$A:$B,2,0),0)</f>
        <v>0</v>
      </c>
      <c r="H79" s="13">
        <f t="shared" si="23"/>
        <v>-10.842000000000001</v>
      </c>
      <c r="I79" s="14">
        <v>0</v>
      </c>
      <c r="J79" s="13">
        <v>55</v>
      </c>
      <c r="K79" s="13" t="s">
        <v>58</v>
      </c>
      <c r="L79" s="13"/>
      <c r="M79" s="13">
        <v>2.5</v>
      </c>
      <c r="N79" s="13">
        <f t="shared" si="24"/>
        <v>-1.41</v>
      </c>
      <c r="O79" s="13">
        <f t="shared" si="25"/>
        <v>1.0900000000000001</v>
      </c>
      <c r="P79" s="13"/>
      <c r="Q79" s="13">
        <v>0</v>
      </c>
      <c r="R79" s="13"/>
      <c r="S79" s="13">
        <v>0</v>
      </c>
      <c r="T79" s="13">
        <v>0</v>
      </c>
      <c r="U79" s="13">
        <v>0</v>
      </c>
      <c r="V79" s="13"/>
      <c r="W79" s="13">
        <f t="shared" si="26"/>
        <v>0.21800000000000003</v>
      </c>
      <c r="X79" s="15"/>
      <c r="Y79" s="15"/>
      <c r="Z79" s="13"/>
      <c r="AA79" s="13">
        <f t="shared" si="27"/>
        <v>-49.73394495412844</v>
      </c>
      <c r="AB79" s="13">
        <f t="shared" si="28"/>
        <v>-49.73394495412844</v>
      </c>
      <c r="AC79" s="13">
        <v>0.55119999999999991</v>
      </c>
      <c r="AD79" s="13">
        <v>0.19900000000000001</v>
      </c>
      <c r="AE79" s="13">
        <v>0.1918</v>
      </c>
      <c r="AF79" s="13">
        <v>0.26879999999999998</v>
      </c>
      <c r="AG79" s="13">
        <v>0.54059999999999997</v>
      </c>
      <c r="AH79" s="13">
        <v>1.0873999999999999</v>
      </c>
      <c r="AI79" s="13">
        <v>0.81440000000000001</v>
      </c>
      <c r="AJ79" s="13">
        <v>0.53499999999999992</v>
      </c>
      <c r="AK79" s="13">
        <v>0.53320000000000001</v>
      </c>
      <c r="AL79" s="13">
        <v>0.53200000000000003</v>
      </c>
      <c r="AM79" s="13" t="s">
        <v>135</v>
      </c>
      <c r="AN79" s="13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13" t="s">
        <v>136</v>
      </c>
      <c r="B80" s="13" t="s">
        <v>45</v>
      </c>
      <c r="C80" s="13">
        <v>13.435</v>
      </c>
      <c r="D80" s="13"/>
      <c r="E80" s="13"/>
      <c r="F80" s="13">
        <v>13.435</v>
      </c>
      <c r="G80" s="13">
        <f>IFERROR(VLOOKUP(A80,[1]TDSheet!$A:$B,2,0),0)+IFERROR(VLOOKUP(A80,[2]TDSheet!$A:$B,2,0),0)</f>
        <v>0</v>
      </c>
      <c r="H80" s="13">
        <f t="shared" si="23"/>
        <v>13.435</v>
      </c>
      <c r="I80" s="14">
        <v>0</v>
      </c>
      <c r="J80" s="13">
        <v>55</v>
      </c>
      <c r="K80" s="13" t="s">
        <v>58</v>
      </c>
      <c r="L80" s="13"/>
      <c r="M80" s="13"/>
      <c r="N80" s="13">
        <f t="shared" si="24"/>
        <v>0</v>
      </c>
      <c r="O80" s="13">
        <f t="shared" si="25"/>
        <v>0</v>
      </c>
      <c r="P80" s="13"/>
      <c r="Q80" s="13">
        <v>0</v>
      </c>
      <c r="R80" s="13"/>
      <c r="S80" s="13">
        <v>0</v>
      </c>
      <c r="T80" s="13">
        <v>0</v>
      </c>
      <c r="U80" s="13">
        <v>0</v>
      </c>
      <c r="V80" s="13"/>
      <c r="W80" s="13">
        <f t="shared" si="26"/>
        <v>0</v>
      </c>
      <c r="X80" s="15"/>
      <c r="Y80" s="15"/>
      <c r="Z80" s="13"/>
      <c r="AA80" s="13" t="e">
        <f t="shared" si="27"/>
        <v>#DIV/0!</v>
      </c>
      <c r="AB80" s="13" t="e">
        <f t="shared" si="28"/>
        <v>#DIV/0!</v>
      </c>
      <c r="AC80" s="13">
        <v>0</v>
      </c>
      <c r="AD80" s="13">
        <v>0.26719999999999999</v>
      </c>
      <c r="AE80" s="13">
        <v>0.26719999999999999</v>
      </c>
      <c r="AF80" s="13">
        <v>0.2676</v>
      </c>
      <c r="AG80" s="13">
        <v>1.0702</v>
      </c>
      <c r="AH80" s="13">
        <v>1.6020000000000001</v>
      </c>
      <c r="AI80" s="13">
        <v>0.7994</v>
      </c>
      <c r="AJ80" s="13">
        <v>0</v>
      </c>
      <c r="AK80" s="13">
        <v>0.26440000000000002</v>
      </c>
      <c r="AL80" s="13">
        <v>0.52779999999999994</v>
      </c>
      <c r="AM80" s="17" t="s">
        <v>137</v>
      </c>
      <c r="AN80" s="13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9" t="s">
        <v>138</v>
      </c>
      <c r="B81" s="9" t="s">
        <v>45</v>
      </c>
      <c r="C81" s="9">
        <v>132.64400000000001</v>
      </c>
      <c r="D81" s="9">
        <v>193.71299999999999</v>
      </c>
      <c r="E81" s="9">
        <v>132.797</v>
      </c>
      <c r="F81" s="9">
        <v>60.133000000000003</v>
      </c>
      <c r="G81" s="9">
        <f>IFERROR(VLOOKUP(A81,[1]TDSheet!$A:$B,2,0),0)+IFERROR(VLOOKUP(A81,[2]TDSheet!$A:$B,2,0),0)</f>
        <v>0</v>
      </c>
      <c r="H81" s="9">
        <f t="shared" si="23"/>
        <v>60.133000000000003</v>
      </c>
      <c r="I81" s="7">
        <v>1</v>
      </c>
      <c r="J81" s="9">
        <v>60</v>
      </c>
      <c r="K81" s="9" t="s">
        <v>46</v>
      </c>
      <c r="L81" s="9"/>
      <c r="M81" s="9">
        <v>276.79700000000003</v>
      </c>
      <c r="N81" s="9">
        <f t="shared" si="24"/>
        <v>-144.00000000000003</v>
      </c>
      <c r="O81" s="9">
        <f t="shared" si="25"/>
        <v>132.797</v>
      </c>
      <c r="P81" s="9"/>
      <c r="Q81" s="9">
        <v>0</v>
      </c>
      <c r="R81" s="9"/>
      <c r="S81" s="9">
        <v>0</v>
      </c>
      <c r="T81" s="9">
        <v>0</v>
      </c>
      <c r="U81" s="9">
        <v>97.505200000000031</v>
      </c>
      <c r="V81" s="9"/>
      <c r="W81" s="9">
        <f t="shared" si="26"/>
        <v>26.5594</v>
      </c>
      <c r="X81" s="4">
        <f>11*W81-V81-U81-R81-H81</f>
        <v>134.51519999999994</v>
      </c>
      <c r="Y81" s="4"/>
      <c r="Z81" s="9"/>
      <c r="AA81" s="9">
        <f t="shared" si="27"/>
        <v>10.999999999999998</v>
      </c>
      <c r="AB81" s="9">
        <f t="shared" si="28"/>
        <v>5.9353072735076857</v>
      </c>
      <c r="AC81" s="9">
        <v>19.285399999999999</v>
      </c>
      <c r="AD81" s="9">
        <v>16.993200000000002</v>
      </c>
      <c r="AE81" s="9">
        <v>12.1966</v>
      </c>
      <c r="AF81" s="9">
        <v>0</v>
      </c>
      <c r="AG81" s="9">
        <v>16.6934</v>
      </c>
      <c r="AH81" s="9">
        <v>16.6934</v>
      </c>
      <c r="AI81" s="9">
        <v>0</v>
      </c>
      <c r="AJ81" s="9">
        <v>2.4062000000000001</v>
      </c>
      <c r="AK81" s="9">
        <v>4.7898000000000014</v>
      </c>
      <c r="AL81" s="9">
        <v>2.3835999999999999</v>
      </c>
      <c r="AM81" s="9"/>
      <c r="AN81" s="9">
        <f>I81*X81</f>
        <v>134.51519999999994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13" t="s">
        <v>139</v>
      </c>
      <c r="B82" s="13" t="s">
        <v>50</v>
      </c>
      <c r="C82" s="13">
        <v>11</v>
      </c>
      <c r="D82" s="13">
        <v>7</v>
      </c>
      <c r="E82" s="13">
        <v>3</v>
      </c>
      <c r="F82" s="13">
        <v>8</v>
      </c>
      <c r="G82" s="13">
        <f>IFERROR(VLOOKUP(A82,[1]TDSheet!$A:$B,2,0),0)+IFERROR(VLOOKUP(A82,[2]TDSheet!$A:$B,2,0),0)</f>
        <v>0</v>
      </c>
      <c r="H82" s="13">
        <f t="shared" si="23"/>
        <v>8</v>
      </c>
      <c r="I82" s="14">
        <v>0</v>
      </c>
      <c r="J82" s="13">
        <v>40</v>
      </c>
      <c r="K82" s="13" t="s">
        <v>58</v>
      </c>
      <c r="L82" s="13"/>
      <c r="M82" s="13">
        <v>3</v>
      </c>
      <c r="N82" s="13">
        <f t="shared" si="24"/>
        <v>0</v>
      </c>
      <c r="O82" s="13">
        <f t="shared" si="25"/>
        <v>3</v>
      </c>
      <c r="P82" s="13"/>
      <c r="Q82" s="13">
        <v>0</v>
      </c>
      <c r="R82" s="13"/>
      <c r="S82" s="13">
        <v>0</v>
      </c>
      <c r="T82" s="13">
        <v>0</v>
      </c>
      <c r="U82" s="13">
        <v>0</v>
      </c>
      <c r="V82" s="13"/>
      <c r="W82" s="13">
        <f t="shared" si="26"/>
        <v>0.6</v>
      </c>
      <c r="X82" s="15"/>
      <c r="Y82" s="15"/>
      <c r="Z82" s="13"/>
      <c r="AA82" s="13">
        <f t="shared" si="27"/>
        <v>13.333333333333334</v>
      </c>
      <c r="AB82" s="13">
        <f t="shared" si="28"/>
        <v>13.333333333333334</v>
      </c>
      <c r="AC82" s="13">
        <v>0.2</v>
      </c>
      <c r="AD82" s="13">
        <v>0.2</v>
      </c>
      <c r="AE82" s="13">
        <v>0.4</v>
      </c>
      <c r="AF82" s="13">
        <v>1</v>
      </c>
      <c r="AG82" s="13">
        <v>1.4</v>
      </c>
      <c r="AH82" s="13">
        <v>1</v>
      </c>
      <c r="AI82" s="13">
        <v>1.4</v>
      </c>
      <c r="AJ82" s="13">
        <v>1.4</v>
      </c>
      <c r="AK82" s="13">
        <v>0.8</v>
      </c>
      <c r="AL82" s="13">
        <v>0.8</v>
      </c>
      <c r="AM82" s="18" t="s">
        <v>140</v>
      </c>
      <c r="AN82" s="13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13" t="s">
        <v>141</v>
      </c>
      <c r="B83" s="13" t="s">
        <v>50</v>
      </c>
      <c r="C83" s="13">
        <v>12</v>
      </c>
      <c r="D83" s="13">
        <v>6</v>
      </c>
      <c r="E83" s="13"/>
      <c r="F83" s="13">
        <v>11</v>
      </c>
      <c r="G83" s="13">
        <f>IFERROR(VLOOKUP(A83,[1]TDSheet!$A:$B,2,0),0)+IFERROR(VLOOKUP(A83,[2]TDSheet!$A:$B,2,0),0)</f>
        <v>0</v>
      </c>
      <c r="H83" s="13">
        <f t="shared" si="23"/>
        <v>11</v>
      </c>
      <c r="I83" s="14">
        <v>0</v>
      </c>
      <c r="J83" s="13">
        <v>40</v>
      </c>
      <c r="K83" s="13" t="s">
        <v>58</v>
      </c>
      <c r="L83" s="13"/>
      <c r="M83" s="13">
        <v>1</v>
      </c>
      <c r="N83" s="13">
        <f t="shared" si="24"/>
        <v>-1</v>
      </c>
      <c r="O83" s="13">
        <f t="shared" si="25"/>
        <v>0</v>
      </c>
      <c r="P83" s="13"/>
      <c r="Q83" s="13">
        <v>0</v>
      </c>
      <c r="R83" s="13"/>
      <c r="S83" s="13">
        <v>0</v>
      </c>
      <c r="T83" s="13">
        <v>0</v>
      </c>
      <c r="U83" s="13">
        <v>0</v>
      </c>
      <c r="V83" s="13"/>
      <c r="W83" s="13">
        <f t="shared" si="26"/>
        <v>0</v>
      </c>
      <c r="X83" s="15"/>
      <c r="Y83" s="15"/>
      <c r="Z83" s="13"/>
      <c r="AA83" s="13" t="e">
        <f t="shared" si="27"/>
        <v>#DIV/0!</v>
      </c>
      <c r="AB83" s="13" t="e">
        <f t="shared" si="28"/>
        <v>#DIV/0!</v>
      </c>
      <c r="AC83" s="13">
        <v>-0.2</v>
      </c>
      <c r="AD83" s="13">
        <v>0</v>
      </c>
      <c r="AE83" s="13">
        <v>0</v>
      </c>
      <c r="AF83" s="13">
        <v>1</v>
      </c>
      <c r="AG83" s="13">
        <v>1</v>
      </c>
      <c r="AH83" s="13">
        <v>0.2</v>
      </c>
      <c r="AI83" s="13">
        <v>1</v>
      </c>
      <c r="AJ83" s="13">
        <v>1</v>
      </c>
      <c r="AK83" s="13">
        <v>0.4</v>
      </c>
      <c r="AL83" s="13">
        <v>1</v>
      </c>
      <c r="AM83" s="17" t="s">
        <v>142</v>
      </c>
      <c r="AN83" s="13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 t="s">
        <v>143</v>
      </c>
      <c r="B84" s="9" t="s">
        <v>50</v>
      </c>
      <c r="C84" s="9">
        <v>164</v>
      </c>
      <c r="D84" s="9">
        <v>122</v>
      </c>
      <c r="E84" s="9">
        <v>77</v>
      </c>
      <c r="F84" s="9">
        <v>139</v>
      </c>
      <c r="G84" s="9">
        <f>IFERROR(VLOOKUP(A84,[1]TDSheet!$A:$B,2,0),0)+IFERROR(VLOOKUP(A84,[2]TDSheet!$A:$B,2,0),0)</f>
        <v>0</v>
      </c>
      <c r="H84" s="9">
        <f t="shared" si="23"/>
        <v>139</v>
      </c>
      <c r="I84" s="7">
        <v>0.3</v>
      </c>
      <c r="J84" s="9">
        <v>40</v>
      </c>
      <c r="K84" s="9" t="s">
        <v>46</v>
      </c>
      <c r="L84" s="9"/>
      <c r="M84" s="9">
        <v>84</v>
      </c>
      <c r="N84" s="9">
        <f t="shared" si="24"/>
        <v>-7</v>
      </c>
      <c r="O84" s="9">
        <f t="shared" si="25"/>
        <v>77</v>
      </c>
      <c r="P84" s="9"/>
      <c r="Q84" s="9">
        <v>0</v>
      </c>
      <c r="R84" s="9"/>
      <c r="S84" s="9">
        <v>0</v>
      </c>
      <c r="T84" s="9">
        <v>0</v>
      </c>
      <c r="U84" s="9">
        <v>0</v>
      </c>
      <c r="V84" s="9"/>
      <c r="W84" s="9">
        <f t="shared" si="26"/>
        <v>15.4</v>
      </c>
      <c r="X84" s="4">
        <f t="shared" ref="X84:X93" si="30">11*W84-V84-U84-R84-H84</f>
        <v>30.400000000000006</v>
      </c>
      <c r="Y84" s="4"/>
      <c r="Z84" s="9"/>
      <c r="AA84" s="9">
        <f t="shared" si="27"/>
        <v>11</v>
      </c>
      <c r="AB84" s="9">
        <f t="shared" si="28"/>
        <v>9.0259740259740262</v>
      </c>
      <c r="AC84" s="9">
        <v>16</v>
      </c>
      <c r="AD84" s="9">
        <v>18.399999999999999</v>
      </c>
      <c r="AE84" s="9">
        <v>23.4</v>
      </c>
      <c r="AF84" s="9">
        <v>22</v>
      </c>
      <c r="AG84" s="9">
        <v>18</v>
      </c>
      <c r="AH84" s="9">
        <v>14.8</v>
      </c>
      <c r="AI84" s="9">
        <v>15.2</v>
      </c>
      <c r="AJ84" s="9">
        <v>21</v>
      </c>
      <c r="AK84" s="9">
        <v>19.600000000000001</v>
      </c>
      <c r="AL84" s="9">
        <v>16.8</v>
      </c>
      <c r="AM84" s="9"/>
      <c r="AN84" s="9">
        <f t="shared" ref="AN84:AN93" si="31">I84*X84</f>
        <v>9.120000000000001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9" t="s">
        <v>144</v>
      </c>
      <c r="B85" s="9" t="s">
        <v>50</v>
      </c>
      <c r="C85" s="9">
        <v>72</v>
      </c>
      <c r="D85" s="9"/>
      <c r="E85" s="9">
        <v>72</v>
      </c>
      <c r="F85" s="9"/>
      <c r="G85" s="9">
        <f>IFERROR(VLOOKUP(A85,[1]TDSheet!$A:$B,2,0),0)+IFERROR(VLOOKUP(A85,[2]TDSheet!$A:$B,2,0),0)</f>
        <v>0</v>
      </c>
      <c r="H85" s="9">
        <f t="shared" si="23"/>
        <v>0</v>
      </c>
      <c r="I85" s="7">
        <v>7.0000000000000007E-2</v>
      </c>
      <c r="J85" s="9">
        <v>90</v>
      </c>
      <c r="K85" s="9" t="s">
        <v>46</v>
      </c>
      <c r="L85" s="9"/>
      <c r="M85" s="9">
        <v>76</v>
      </c>
      <c r="N85" s="9">
        <f t="shared" si="24"/>
        <v>-4</v>
      </c>
      <c r="O85" s="9">
        <f t="shared" si="25"/>
        <v>72</v>
      </c>
      <c r="P85" s="9"/>
      <c r="Q85" s="9">
        <v>0</v>
      </c>
      <c r="R85" s="9"/>
      <c r="S85" s="9">
        <v>0</v>
      </c>
      <c r="T85" s="9">
        <v>0</v>
      </c>
      <c r="U85" s="9">
        <v>56.600000000000009</v>
      </c>
      <c r="V85" s="9"/>
      <c r="W85" s="9">
        <f t="shared" si="26"/>
        <v>14.4</v>
      </c>
      <c r="X85" s="4">
        <f>10*W85-V85-U85-R85-H85</f>
        <v>87.399999999999991</v>
      </c>
      <c r="Y85" s="4"/>
      <c r="Z85" s="9"/>
      <c r="AA85" s="9">
        <f t="shared" si="27"/>
        <v>10</v>
      </c>
      <c r="AB85" s="9">
        <f t="shared" si="28"/>
        <v>3.9305555555555562</v>
      </c>
      <c r="AC85" s="9">
        <v>8.4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0.30199999999999999</v>
      </c>
      <c r="AJ85" s="9">
        <v>0.30199999999999999</v>
      </c>
      <c r="AK85" s="9">
        <v>0.2248</v>
      </c>
      <c r="AL85" s="9">
        <v>0.2248</v>
      </c>
      <c r="AM85" s="9" t="s">
        <v>67</v>
      </c>
      <c r="AN85" s="9">
        <f t="shared" si="31"/>
        <v>6.1180000000000003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9" t="s">
        <v>145</v>
      </c>
      <c r="B86" s="9" t="s">
        <v>50</v>
      </c>
      <c r="C86" s="9">
        <v>72</v>
      </c>
      <c r="D86" s="9"/>
      <c r="E86" s="9">
        <v>72</v>
      </c>
      <c r="F86" s="9"/>
      <c r="G86" s="9">
        <f>IFERROR(VLOOKUP(A86,[1]TDSheet!$A:$B,2,0),0)+IFERROR(VLOOKUP(A86,[2]TDSheet!$A:$B,2,0),0)</f>
        <v>0</v>
      </c>
      <c r="H86" s="9">
        <f t="shared" si="23"/>
        <v>0</v>
      </c>
      <c r="I86" s="7">
        <v>0.05</v>
      </c>
      <c r="J86" s="9">
        <v>90</v>
      </c>
      <c r="K86" s="9" t="s">
        <v>46</v>
      </c>
      <c r="L86" s="9"/>
      <c r="M86" s="9">
        <v>76</v>
      </c>
      <c r="N86" s="9">
        <f t="shared" si="24"/>
        <v>-4</v>
      </c>
      <c r="O86" s="9">
        <f t="shared" si="25"/>
        <v>72</v>
      </c>
      <c r="P86" s="9"/>
      <c r="Q86" s="9">
        <v>0</v>
      </c>
      <c r="R86" s="9"/>
      <c r="S86" s="9">
        <v>0</v>
      </c>
      <c r="T86" s="9">
        <v>0</v>
      </c>
      <c r="U86" s="9">
        <v>61</v>
      </c>
      <c r="V86" s="9"/>
      <c r="W86" s="9">
        <f t="shared" si="26"/>
        <v>14.4</v>
      </c>
      <c r="X86" s="4">
        <f>10*W86-V86-U86-R86-H86</f>
        <v>83</v>
      </c>
      <c r="Y86" s="4"/>
      <c r="Z86" s="9"/>
      <c r="AA86" s="9">
        <f t="shared" si="27"/>
        <v>10</v>
      </c>
      <c r="AB86" s="9">
        <f t="shared" si="28"/>
        <v>4.2361111111111107</v>
      </c>
      <c r="AC86" s="9">
        <v>8.1999999999999993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0.30199999999999999</v>
      </c>
      <c r="AJ86" s="9">
        <v>0.30199999999999999</v>
      </c>
      <c r="AK86" s="9">
        <v>0.2248</v>
      </c>
      <c r="AL86" s="9">
        <v>0.2248</v>
      </c>
      <c r="AM86" s="9" t="s">
        <v>67</v>
      </c>
      <c r="AN86" s="9">
        <f t="shared" si="31"/>
        <v>4.1500000000000004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9" t="s">
        <v>146</v>
      </c>
      <c r="B87" s="9" t="s">
        <v>50</v>
      </c>
      <c r="C87" s="9">
        <v>55</v>
      </c>
      <c r="D87" s="9"/>
      <c r="E87" s="9">
        <v>3</v>
      </c>
      <c r="F87" s="9">
        <v>52</v>
      </c>
      <c r="G87" s="9">
        <f>IFERROR(VLOOKUP(A87,[1]TDSheet!$A:$B,2,0),0)+IFERROR(VLOOKUP(A87,[2]TDSheet!$A:$B,2,0),0)</f>
        <v>0</v>
      </c>
      <c r="H87" s="9">
        <f t="shared" si="23"/>
        <v>52</v>
      </c>
      <c r="I87" s="7">
        <v>0.05</v>
      </c>
      <c r="J87" s="9">
        <v>120</v>
      </c>
      <c r="K87" s="9" t="s">
        <v>46</v>
      </c>
      <c r="L87" s="9"/>
      <c r="M87" s="9">
        <v>3</v>
      </c>
      <c r="N87" s="9">
        <f t="shared" si="24"/>
        <v>0</v>
      </c>
      <c r="O87" s="9">
        <f t="shared" si="25"/>
        <v>3</v>
      </c>
      <c r="P87" s="9"/>
      <c r="Q87" s="9">
        <v>0</v>
      </c>
      <c r="R87" s="9"/>
      <c r="S87" s="9">
        <v>0</v>
      </c>
      <c r="T87" s="9">
        <v>0</v>
      </c>
      <c r="U87" s="9">
        <v>0</v>
      </c>
      <c r="V87" s="9"/>
      <c r="W87" s="9">
        <f t="shared" si="26"/>
        <v>0.6</v>
      </c>
      <c r="X87" s="4"/>
      <c r="Y87" s="4"/>
      <c r="Z87" s="9"/>
      <c r="AA87" s="9">
        <f t="shared" si="27"/>
        <v>86.666666666666671</v>
      </c>
      <c r="AB87" s="9">
        <f t="shared" si="28"/>
        <v>86.666666666666671</v>
      </c>
      <c r="AC87" s="9">
        <v>0.6</v>
      </c>
      <c r="AD87" s="9">
        <v>0.4</v>
      </c>
      <c r="AE87" s="9">
        <v>1</v>
      </c>
      <c r="AF87" s="9">
        <v>0.6</v>
      </c>
      <c r="AG87" s="9">
        <v>2.2000000000000002</v>
      </c>
      <c r="AH87" s="9">
        <v>3.2</v>
      </c>
      <c r="AI87" s="9">
        <v>1</v>
      </c>
      <c r="AJ87" s="9">
        <v>0.4</v>
      </c>
      <c r="AK87" s="9">
        <v>0.8</v>
      </c>
      <c r="AL87" s="9">
        <v>0.6</v>
      </c>
      <c r="AM87" s="17" t="s">
        <v>167</v>
      </c>
      <c r="AN87" s="9">
        <f t="shared" si="31"/>
        <v>0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9" t="s">
        <v>147</v>
      </c>
      <c r="B88" s="9" t="s">
        <v>45</v>
      </c>
      <c r="C88" s="9">
        <v>6420.45</v>
      </c>
      <c r="D88" s="9">
        <v>5965.6310000000003</v>
      </c>
      <c r="E88" s="9">
        <v>4530.1419999999998</v>
      </c>
      <c r="F88" s="9">
        <v>6313.2730000000001</v>
      </c>
      <c r="G88" s="9">
        <f>IFERROR(VLOOKUP(A88,[1]TDSheet!$A:$B,2,0),0)+IFERROR(VLOOKUP(A88,[2]TDSheet!$A:$B,2,0),0)</f>
        <v>0</v>
      </c>
      <c r="H88" s="9">
        <f t="shared" si="23"/>
        <v>6313.2730000000001</v>
      </c>
      <c r="I88" s="7">
        <v>1</v>
      </c>
      <c r="J88" s="9">
        <v>40</v>
      </c>
      <c r="K88" s="9" t="s">
        <v>46</v>
      </c>
      <c r="L88" s="9"/>
      <c r="M88" s="9">
        <v>4267.3639999999996</v>
      </c>
      <c r="N88" s="9">
        <f t="shared" si="24"/>
        <v>262.77800000000025</v>
      </c>
      <c r="O88" s="9">
        <f t="shared" si="25"/>
        <v>4466.4839999999995</v>
      </c>
      <c r="P88" s="9">
        <v>63.658000000000001</v>
      </c>
      <c r="Q88" s="9">
        <v>0</v>
      </c>
      <c r="R88" s="9">
        <v>1350</v>
      </c>
      <c r="S88" s="9">
        <v>0</v>
      </c>
      <c r="T88" s="9">
        <v>0</v>
      </c>
      <c r="U88" s="9">
        <v>1175.249199000004</v>
      </c>
      <c r="V88" s="9">
        <v>1200</v>
      </c>
      <c r="W88" s="9">
        <f t="shared" si="26"/>
        <v>893.29679999999985</v>
      </c>
      <c r="X88" s="4"/>
      <c r="Y88" s="4"/>
      <c r="Z88" s="9"/>
      <c r="AA88" s="9">
        <f t="shared" si="27"/>
        <v>11.237611283282337</v>
      </c>
      <c r="AB88" s="9">
        <f t="shared" si="28"/>
        <v>11.237611283282337</v>
      </c>
      <c r="AC88" s="9">
        <v>1096.9985999999999</v>
      </c>
      <c r="AD88" s="9">
        <v>1013.1568</v>
      </c>
      <c r="AE88" s="9">
        <v>1088.3972000000001</v>
      </c>
      <c r="AF88" s="9">
        <v>1018.0316</v>
      </c>
      <c r="AG88" s="9">
        <v>934.2872000000001</v>
      </c>
      <c r="AH88" s="9">
        <v>918.22360000000003</v>
      </c>
      <c r="AI88" s="9">
        <v>914.80539999999996</v>
      </c>
      <c r="AJ88" s="9">
        <v>1092.5316</v>
      </c>
      <c r="AK88" s="9">
        <v>970.83260000000007</v>
      </c>
      <c r="AL88" s="9">
        <v>1077.6089999999999</v>
      </c>
      <c r="AM88" s="9" t="s">
        <v>60</v>
      </c>
      <c r="AN88" s="9">
        <f t="shared" si="31"/>
        <v>0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 t="s">
        <v>148</v>
      </c>
      <c r="B89" s="9" t="s">
        <v>45</v>
      </c>
      <c r="C89" s="9">
        <v>108.133</v>
      </c>
      <c r="D89" s="9">
        <v>32.412999999999997</v>
      </c>
      <c r="E89" s="9">
        <v>28.904</v>
      </c>
      <c r="F89" s="9">
        <v>111.626</v>
      </c>
      <c r="G89" s="9">
        <f>IFERROR(VLOOKUP(A89,[1]TDSheet!$A:$B,2,0),0)+IFERROR(VLOOKUP(A89,[2]TDSheet!$A:$B,2,0),0)</f>
        <v>0</v>
      </c>
      <c r="H89" s="9">
        <f t="shared" si="23"/>
        <v>111.626</v>
      </c>
      <c r="I89" s="7">
        <v>1</v>
      </c>
      <c r="J89" s="9">
        <v>60</v>
      </c>
      <c r="K89" s="9" t="s">
        <v>46</v>
      </c>
      <c r="L89" s="9"/>
      <c r="M89" s="9">
        <v>52.5</v>
      </c>
      <c r="N89" s="9">
        <f t="shared" si="24"/>
        <v>-23.596</v>
      </c>
      <c r="O89" s="9">
        <f t="shared" si="25"/>
        <v>28.904</v>
      </c>
      <c r="P89" s="9"/>
      <c r="Q89" s="9">
        <v>0</v>
      </c>
      <c r="R89" s="9"/>
      <c r="S89" s="9">
        <v>0</v>
      </c>
      <c r="T89" s="9">
        <v>0</v>
      </c>
      <c r="U89" s="9">
        <v>0</v>
      </c>
      <c r="V89" s="9"/>
      <c r="W89" s="9">
        <f t="shared" si="26"/>
        <v>5.7808000000000002</v>
      </c>
      <c r="X89" s="4"/>
      <c r="Y89" s="4"/>
      <c r="Z89" s="9"/>
      <c r="AA89" s="9">
        <f t="shared" si="27"/>
        <v>19.309784112925549</v>
      </c>
      <c r="AB89" s="9">
        <f t="shared" si="28"/>
        <v>19.309784112925549</v>
      </c>
      <c r="AC89" s="9">
        <v>0.36380000000000001</v>
      </c>
      <c r="AD89" s="9">
        <v>0</v>
      </c>
      <c r="AE89" s="9">
        <v>11.4732</v>
      </c>
      <c r="AF89" s="9">
        <v>14.3432</v>
      </c>
      <c r="AG89" s="9">
        <v>4.6609999999999996</v>
      </c>
      <c r="AH89" s="9">
        <v>6.4687999999999999</v>
      </c>
      <c r="AI89" s="9">
        <v>7.4672000000000001</v>
      </c>
      <c r="AJ89" s="9">
        <v>4.9443999999999999</v>
      </c>
      <c r="AK89" s="9">
        <v>3.2374000000000001</v>
      </c>
      <c r="AL89" s="9">
        <v>3.5903999999999998</v>
      </c>
      <c r="AM89" s="25" t="s">
        <v>168</v>
      </c>
      <c r="AN89" s="9">
        <f t="shared" si="31"/>
        <v>0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 t="s">
        <v>149</v>
      </c>
      <c r="B90" s="9" t="s">
        <v>50</v>
      </c>
      <c r="C90" s="9">
        <v>264</v>
      </c>
      <c r="D90" s="9">
        <v>233</v>
      </c>
      <c r="E90" s="9">
        <v>194</v>
      </c>
      <c r="F90" s="9">
        <v>204</v>
      </c>
      <c r="G90" s="9">
        <f>IFERROR(VLOOKUP(A90,[1]TDSheet!$A:$B,2,0),0)+IFERROR(VLOOKUP(A90,[2]TDSheet!$A:$B,2,0),0)</f>
        <v>0</v>
      </c>
      <c r="H90" s="9">
        <f t="shared" si="23"/>
        <v>204</v>
      </c>
      <c r="I90" s="7">
        <v>0.3</v>
      </c>
      <c r="J90" s="9">
        <v>40</v>
      </c>
      <c r="K90" s="9" t="s">
        <v>46</v>
      </c>
      <c r="L90" s="9"/>
      <c r="M90" s="9">
        <v>200</v>
      </c>
      <c r="N90" s="9">
        <f t="shared" si="24"/>
        <v>-6</v>
      </c>
      <c r="O90" s="9">
        <f t="shared" si="25"/>
        <v>194</v>
      </c>
      <c r="P90" s="9"/>
      <c r="Q90" s="9">
        <v>0</v>
      </c>
      <c r="R90" s="9"/>
      <c r="S90" s="9">
        <v>0</v>
      </c>
      <c r="T90" s="9">
        <v>0</v>
      </c>
      <c r="U90" s="9">
        <v>145.4</v>
      </c>
      <c r="V90" s="9"/>
      <c r="W90" s="9">
        <f t="shared" si="26"/>
        <v>38.799999999999997</v>
      </c>
      <c r="X90" s="4">
        <f t="shared" si="30"/>
        <v>77.399999999999977</v>
      </c>
      <c r="Y90" s="4"/>
      <c r="Z90" s="9"/>
      <c r="AA90" s="9">
        <f t="shared" si="27"/>
        <v>11</v>
      </c>
      <c r="AB90" s="9">
        <f t="shared" si="28"/>
        <v>9.0051546391752577</v>
      </c>
      <c r="AC90" s="9">
        <v>41</v>
      </c>
      <c r="AD90" s="9">
        <v>37.200000000000003</v>
      </c>
      <c r="AE90" s="9">
        <v>41.2</v>
      </c>
      <c r="AF90" s="9">
        <v>40.6</v>
      </c>
      <c r="AG90" s="9">
        <v>35</v>
      </c>
      <c r="AH90" s="9">
        <v>35</v>
      </c>
      <c r="AI90" s="9">
        <v>36.799999999999997</v>
      </c>
      <c r="AJ90" s="9">
        <v>43.8</v>
      </c>
      <c r="AK90" s="9">
        <v>34</v>
      </c>
      <c r="AL90" s="9">
        <v>34.799999999999997</v>
      </c>
      <c r="AM90" s="9"/>
      <c r="AN90" s="9">
        <f t="shared" si="31"/>
        <v>23.219999999999992</v>
      </c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 t="s">
        <v>150</v>
      </c>
      <c r="B91" s="9" t="s">
        <v>50</v>
      </c>
      <c r="C91" s="9">
        <v>135</v>
      </c>
      <c r="D91" s="9">
        <v>138</v>
      </c>
      <c r="E91" s="9">
        <v>115</v>
      </c>
      <c r="F91" s="9">
        <v>101</v>
      </c>
      <c r="G91" s="9">
        <f>IFERROR(VLOOKUP(A91,[1]TDSheet!$A:$B,2,0),0)+IFERROR(VLOOKUP(A91,[2]TDSheet!$A:$B,2,0),0)</f>
        <v>0</v>
      </c>
      <c r="H91" s="9">
        <f t="shared" si="23"/>
        <v>101</v>
      </c>
      <c r="I91" s="7">
        <v>0.3</v>
      </c>
      <c r="J91" s="9">
        <v>40</v>
      </c>
      <c r="K91" s="9" t="s">
        <v>46</v>
      </c>
      <c r="L91" s="9"/>
      <c r="M91" s="9">
        <v>121</v>
      </c>
      <c r="N91" s="9">
        <f t="shared" si="24"/>
        <v>-6</v>
      </c>
      <c r="O91" s="9">
        <f t="shared" si="25"/>
        <v>115</v>
      </c>
      <c r="P91" s="9"/>
      <c r="Q91" s="9">
        <v>0</v>
      </c>
      <c r="R91" s="9"/>
      <c r="S91" s="9">
        <v>0</v>
      </c>
      <c r="T91" s="9">
        <v>0</v>
      </c>
      <c r="U91" s="9">
        <v>48.200000000000017</v>
      </c>
      <c r="V91" s="9"/>
      <c r="W91" s="9">
        <f t="shared" si="26"/>
        <v>23</v>
      </c>
      <c r="X91" s="4">
        <f t="shared" si="30"/>
        <v>103.79999999999998</v>
      </c>
      <c r="Y91" s="4"/>
      <c r="Z91" s="9"/>
      <c r="AA91" s="9">
        <f t="shared" si="27"/>
        <v>11</v>
      </c>
      <c r="AB91" s="9">
        <f t="shared" si="28"/>
        <v>6.4869565217391312</v>
      </c>
      <c r="AC91" s="9">
        <v>19.2</v>
      </c>
      <c r="AD91" s="9">
        <v>19.399999999999999</v>
      </c>
      <c r="AE91" s="9">
        <v>23.4</v>
      </c>
      <c r="AF91" s="9">
        <v>24</v>
      </c>
      <c r="AG91" s="9">
        <v>23.4</v>
      </c>
      <c r="AH91" s="9">
        <v>21.6</v>
      </c>
      <c r="AI91" s="9">
        <v>21</v>
      </c>
      <c r="AJ91" s="9">
        <v>26.6</v>
      </c>
      <c r="AK91" s="9">
        <v>22</v>
      </c>
      <c r="AL91" s="9">
        <v>17.2</v>
      </c>
      <c r="AM91" s="9" t="s">
        <v>151</v>
      </c>
      <c r="AN91" s="9">
        <f t="shared" si="31"/>
        <v>31.139999999999993</v>
      </c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 t="s">
        <v>152</v>
      </c>
      <c r="B92" s="9" t="s">
        <v>45</v>
      </c>
      <c r="C92" s="9">
        <v>30.056999999999999</v>
      </c>
      <c r="D92" s="9">
        <v>1.409</v>
      </c>
      <c r="E92" s="9">
        <v>5.4660000000000002</v>
      </c>
      <c r="F92" s="9">
        <v>24.591000000000001</v>
      </c>
      <c r="G92" s="9">
        <f>IFERROR(VLOOKUP(A92,[1]TDSheet!$A:$B,2,0),0)+IFERROR(VLOOKUP(A92,[2]TDSheet!$A:$B,2,0),0)</f>
        <v>0</v>
      </c>
      <c r="H92" s="9">
        <f t="shared" si="23"/>
        <v>24.591000000000001</v>
      </c>
      <c r="I92" s="7">
        <v>1</v>
      </c>
      <c r="J92" s="9">
        <v>45</v>
      </c>
      <c r="K92" s="9" t="s">
        <v>46</v>
      </c>
      <c r="L92" s="9"/>
      <c r="M92" s="9">
        <v>5.4</v>
      </c>
      <c r="N92" s="9">
        <f t="shared" si="24"/>
        <v>6.5999999999999837E-2</v>
      </c>
      <c r="O92" s="9">
        <f t="shared" si="25"/>
        <v>5.4660000000000002</v>
      </c>
      <c r="P92" s="9"/>
      <c r="Q92" s="9">
        <v>0</v>
      </c>
      <c r="R92" s="9"/>
      <c r="S92" s="9">
        <v>0</v>
      </c>
      <c r="T92" s="9">
        <v>0</v>
      </c>
      <c r="U92" s="9">
        <v>0</v>
      </c>
      <c r="V92" s="9"/>
      <c r="W92" s="9">
        <f t="shared" si="26"/>
        <v>1.0931999999999999</v>
      </c>
      <c r="X92" s="4"/>
      <c r="Y92" s="4"/>
      <c r="Z92" s="9"/>
      <c r="AA92" s="9">
        <f t="shared" si="27"/>
        <v>22.494511525795829</v>
      </c>
      <c r="AB92" s="9">
        <f t="shared" si="28"/>
        <v>22.494511525795829</v>
      </c>
      <c r="AC92" s="9">
        <v>0.5454</v>
      </c>
      <c r="AD92" s="9">
        <v>0.27300000000000002</v>
      </c>
      <c r="AE92" s="9">
        <v>0.55000000000000004</v>
      </c>
      <c r="AF92" s="9">
        <v>0.55300000000000005</v>
      </c>
      <c r="AG92" s="9">
        <v>0.27600000000000002</v>
      </c>
      <c r="AH92" s="9">
        <v>0.27960000000000002</v>
      </c>
      <c r="AI92" s="9">
        <v>2.1206</v>
      </c>
      <c r="AJ92" s="9">
        <v>1.841</v>
      </c>
      <c r="AK92" s="9">
        <v>0.27700000000000002</v>
      </c>
      <c r="AL92" s="9">
        <v>0.55559999999999998</v>
      </c>
      <c r="AM92" s="17" t="s">
        <v>169</v>
      </c>
      <c r="AN92" s="9">
        <f t="shared" si="31"/>
        <v>0</v>
      </c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9" t="s">
        <v>153</v>
      </c>
      <c r="B93" s="9" t="s">
        <v>45</v>
      </c>
      <c r="C93" s="9">
        <v>96.697000000000003</v>
      </c>
      <c r="D93" s="9">
        <v>67.334999999999994</v>
      </c>
      <c r="E93" s="9">
        <v>62.468000000000004</v>
      </c>
      <c r="F93" s="9">
        <v>90.840999999999994</v>
      </c>
      <c r="G93" s="9">
        <f>IFERROR(VLOOKUP(A93,[1]TDSheet!$A:$B,2,0),0)+IFERROR(VLOOKUP(A93,[2]TDSheet!$A:$B,2,0),0)</f>
        <v>0</v>
      </c>
      <c r="H93" s="9">
        <f t="shared" si="23"/>
        <v>90.840999999999994</v>
      </c>
      <c r="I93" s="7">
        <v>1</v>
      </c>
      <c r="J93" s="9">
        <v>50</v>
      </c>
      <c r="K93" s="9" t="s">
        <v>46</v>
      </c>
      <c r="L93" s="9"/>
      <c r="M93" s="9">
        <v>71.045000000000002</v>
      </c>
      <c r="N93" s="9">
        <f t="shared" si="24"/>
        <v>-8.5769999999999982</v>
      </c>
      <c r="O93" s="9">
        <f t="shared" si="25"/>
        <v>62.468000000000004</v>
      </c>
      <c r="P93" s="9"/>
      <c r="Q93" s="9">
        <v>0</v>
      </c>
      <c r="R93" s="9"/>
      <c r="S93" s="9">
        <v>0</v>
      </c>
      <c r="T93" s="9">
        <v>0</v>
      </c>
      <c r="U93" s="9">
        <v>0</v>
      </c>
      <c r="V93" s="9"/>
      <c r="W93" s="9">
        <f t="shared" si="26"/>
        <v>12.493600000000001</v>
      </c>
      <c r="X93" s="4">
        <f t="shared" si="30"/>
        <v>46.5886</v>
      </c>
      <c r="Y93" s="4"/>
      <c r="Z93" s="9"/>
      <c r="AA93" s="9">
        <f t="shared" si="27"/>
        <v>10.999999999999998</v>
      </c>
      <c r="AB93" s="9">
        <f t="shared" si="28"/>
        <v>7.2710027534097446</v>
      </c>
      <c r="AC93" s="9">
        <v>7.5457999999999998</v>
      </c>
      <c r="AD93" s="9">
        <v>8.9786000000000001</v>
      </c>
      <c r="AE93" s="9">
        <v>10.5128</v>
      </c>
      <c r="AF93" s="9">
        <v>8.6971999999999987</v>
      </c>
      <c r="AG93" s="9">
        <v>7.1197999999999997</v>
      </c>
      <c r="AH93" s="9">
        <v>7.6632000000000007</v>
      </c>
      <c r="AI93" s="9">
        <v>8.7848000000000006</v>
      </c>
      <c r="AJ93" s="9">
        <v>7.5718000000000014</v>
      </c>
      <c r="AK93" s="9">
        <v>9.2303999999999995</v>
      </c>
      <c r="AL93" s="9">
        <v>8.7050000000000001</v>
      </c>
      <c r="AM93" s="9"/>
      <c r="AN93" s="9">
        <f t="shared" si="31"/>
        <v>46.5886</v>
      </c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13" t="s">
        <v>154</v>
      </c>
      <c r="B94" s="13" t="s">
        <v>50</v>
      </c>
      <c r="C94" s="13">
        <v>13</v>
      </c>
      <c r="D94" s="13">
        <v>2</v>
      </c>
      <c r="E94" s="13">
        <v>15</v>
      </c>
      <c r="F94" s="13">
        <v>-2</v>
      </c>
      <c r="G94" s="13">
        <f>IFERROR(VLOOKUP(A94,[1]TDSheet!$A:$B,2,0),0)+IFERROR(VLOOKUP(A94,[2]TDSheet!$A:$B,2,0),0)</f>
        <v>0</v>
      </c>
      <c r="H94" s="13">
        <f t="shared" si="23"/>
        <v>-2</v>
      </c>
      <c r="I94" s="14">
        <v>0</v>
      </c>
      <c r="J94" s="13">
        <v>40</v>
      </c>
      <c r="K94" s="13" t="s">
        <v>58</v>
      </c>
      <c r="L94" s="13"/>
      <c r="M94" s="13">
        <v>17</v>
      </c>
      <c r="N94" s="13">
        <f t="shared" si="24"/>
        <v>-2</v>
      </c>
      <c r="O94" s="13">
        <f t="shared" si="25"/>
        <v>15</v>
      </c>
      <c r="P94" s="13"/>
      <c r="Q94" s="13">
        <v>0</v>
      </c>
      <c r="R94" s="13"/>
      <c r="S94" s="13">
        <v>0</v>
      </c>
      <c r="T94" s="13">
        <v>0</v>
      </c>
      <c r="U94" s="13">
        <v>0</v>
      </c>
      <c r="V94" s="13"/>
      <c r="W94" s="13">
        <f t="shared" si="26"/>
        <v>3</v>
      </c>
      <c r="X94" s="15"/>
      <c r="Y94" s="15"/>
      <c r="Z94" s="13"/>
      <c r="AA94" s="13">
        <f t="shared" si="27"/>
        <v>-0.66666666666666663</v>
      </c>
      <c r="AB94" s="13">
        <f t="shared" si="28"/>
        <v>-0.66666666666666663</v>
      </c>
      <c r="AC94" s="13">
        <v>2.6</v>
      </c>
      <c r="AD94" s="13">
        <v>4.2</v>
      </c>
      <c r="AE94" s="13">
        <v>3.4</v>
      </c>
      <c r="AF94" s="13">
        <v>1.8</v>
      </c>
      <c r="AG94" s="13">
        <v>1.6</v>
      </c>
      <c r="AH94" s="13">
        <v>1.4</v>
      </c>
      <c r="AI94" s="13">
        <v>2.8</v>
      </c>
      <c r="AJ94" s="13">
        <v>3.6</v>
      </c>
      <c r="AK94" s="13">
        <v>1.6</v>
      </c>
      <c r="AL94" s="13">
        <v>0.4</v>
      </c>
      <c r="AM94" s="13"/>
      <c r="AN94" s="13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 t="s">
        <v>155</v>
      </c>
      <c r="B95" s="9" t="s">
        <v>50</v>
      </c>
      <c r="C95" s="9">
        <v>9</v>
      </c>
      <c r="D95" s="9">
        <v>70</v>
      </c>
      <c r="E95" s="9">
        <v>12</v>
      </c>
      <c r="F95" s="9">
        <v>60</v>
      </c>
      <c r="G95" s="9">
        <f>IFERROR(VLOOKUP(A95,[1]TDSheet!$A:$B,2,0),0)+IFERROR(VLOOKUP(A95,[2]TDSheet!$A:$B,2,0),0)</f>
        <v>0</v>
      </c>
      <c r="H95" s="9">
        <f t="shared" si="23"/>
        <v>60</v>
      </c>
      <c r="I95" s="7">
        <v>0.3</v>
      </c>
      <c r="J95" s="9">
        <v>40</v>
      </c>
      <c r="K95" s="9" t="s">
        <v>46</v>
      </c>
      <c r="L95" s="9"/>
      <c r="M95" s="9">
        <v>13</v>
      </c>
      <c r="N95" s="9">
        <f t="shared" si="24"/>
        <v>-1</v>
      </c>
      <c r="O95" s="9">
        <f t="shared" si="25"/>
        <v>12</v>
      </c>
      <c r="P95" s="9"/>
      <c r="Q95" s="9">
        <v>0</v>
      </c>
      <c r="R95" s="9"/>
      <c r="S95" s="9">
        <v>0</v>
      </c>
      <c r="T95" s="9">
        <v>0</v>
      </c>
      <c r="U95" s="9">
        <v>0</v>
      </c>
      <c r="V95" s="9"/>
      <c r="W95" s="9">
        <f t="shared" si="26"/>
        <v>2.4</v>
      </c>
      <c r="X95" s="4"/>
      <c r="Y95" s="4"/>
      <c r="Z95" s="9"/>
      <c r="AA95" s="9">
        <f t="shared" si="27"/>
        <v>25</v>
      </c>
      <c r="AB95" s="9">
        <f t="shared" si="28"/>
        <v>25</v>
      </c>
      <c r="AC95" s="9">
        <v>2.2000000000000002</v>
      </c>
      <c r="AD95" s="9">
        <v>4.2</v>
      </c>
      <c r="AE95" s="9">
        <v>4.5999999999999996</v>
      </c>
      <c r="AF95" s="9">
        <v>1.6</v>
      </c>
      <c r="AG95" s="9">
        <v>1.8</v>
      </c>
      <c r="AH95" s="9">
        <v>2</v>
      </c>
      <c r="AI95" s="9">
        <v>1</v>
      </c>
      <c r="AJ95" s="9">
        <v>2.2000000000000002</v>
      </c>
      <c r="AK95" s="9">
        <v>1.6</v>
      </c>
      <c r="AL95" s="9">
        <v>0.4</v>
      </c>
      <c r="AM95" s="9"/>
      <c r="AN95" s="9">
        <f t="shared" ref="AN95:AN101" si="32">I95*X95</f>
        <v>0</v>
      </c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9" t="s">
        <v>156</v>
      </c>
      <c r="B96" s="9" t="s">
        <v>50</v>
      </c>
      <c r="C96" s="9">
        <v>48</v>
      </c>
      <c r="D96" s="9"/>
      <c r="E96" s="9">
        <v>48</v>
      </c>
      <c r="F96" s="9"/>
      <c r="G96" s="9">
        <f>IFERROR(VLOOKUP(A96,[1]TDSheet!$A:$B,2,0),0)+IFERROR(VLOOKUP(A96,[2]TDSheet!$A:$B,2,0),0)</f>
        <v>0</v>
      </c>
      <c r="H96" s="9">
        <f t="shared" si="23"/>
        <v>0</v>
      </c>
      <c r="I96" s="7">
        <v>0.12</v>
      </c>
      <c r="J96" s="9">
        <v>45</v>
      </c>
      <c r="K96" s="9" t="s">
        <v>46</v>
      </c>
      <c r="L96" s="9"/>
      <c r="M96" s="9">
        <v>58</v>
      </c>
      <c r="N96" s="9">
        <f t="shared" si="24"/>
        <v>-10</v>
      </c>
      <c r="O96" s="9">
        <f t="shared" si="25"/>
        <v>48</v>
      </c>
      <c r="P96" s="9"/>
      <c r="Q96" s="9">
        <v>0</v>
      </c>
      <c r="R96" s="9"/>
      <c r="S96" s="9">
        <v>0</v>
      </c>
      <c r="T96" s="9">
        <v>0</v>
      </c>
      <c r="U96" s="9">
        <v>32.4</v>
      </c>
      <c r="V96" s="9"/>
      <c r="W96" s="9">
        <f t="shared" si="26"/>
        <v>9.6</v>
      </c>
      <c r="X96" s="4">
        <f>9*W96-V96-U96-R96-H96</f>
        <v>53.999999999999993</v>
      </c>
      <c r="Y96" s="4"/>
      <c r="Z96" s="9"/>
      <c r="AA96" s="9">
        <f t="shared" si="27"/>
        <v>9</v>
      </c>
      <c r="AB96" s="9">
        <f t="shared" si="28"/>
        <v>3.375</v>
      </c>
      <c r="AC96" s="9">
        <v>5.6</v>
      </c>
      <c r="AD96" s="9">
        <v>1.2</v>
      </c>
      <c r="AE96" s="9">
        <v>1.2</v>
      </c>
      <c r="AF96" s="9">
        <v>0.8</v>
      </c>
      <c r="AG96" s="9">
        <v>2.2000000000000002</v>
      </c>
      <c r="AH96" s="9">
        <v>3.6</v>
      </c>
      <c r="AI96" s="9">
        <v>2.2000000000000002</v>
      </c>
      <c r="AJ96" s="9">
        <v>4.8</v>
      </c>
      <c r="AK96" s="9">
        <v>3.2</v>
      </c>
      <c r="AL96" s="9">
        <v>0.6</v>
      </c>
      <c r="AM96" s="9" t="s">
        <v>157</v>
      </c>
      <c r="AN96" s="9">
        <f t="shared" si="32"/>
        <v>6.4799999999999986</v>
      </c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22" t="s">
        <v>158</v>
      </c>
      <c r="B97" s="9" t="s">
        <v>45</v>
      </c>
      <c r="C97" s="9"/>
      <c r="D97" s="9"/>
      <c r="E97" s="9"/>
      <c r="F97" s="9"/>
      <c r="G97" s="9">
        <f>IFERROR(VLOOKUP(A97,[1]TDSheet!$A:$B,2,0),0)+IFERROR(VLOOKUP(A97,[2]TDSheet!$A:$B,2,0),0)</f>
        <v>0</v>
      </c>
      <c r="H97" s="9">
        <f t="shared" si="23"/>
        <v>0</v>
      </c>
      <c r="I97" s="7">
        <v>1</v>
      </c>
      <c r="J97" s="9">
        <v>180</v>
      </c>
      <c r="K97" s="9" t="s">
        <v>46</v>
      </c>
      <c r="L97" s="9"/>
      <c r="M97" s="9"/>
      <c r="N97" s="9">
        <f t="shared" si="24"/>
        <v>0</v>
      </c>
      <c r="O97" s="9">
        <f t="shared" si="25"/>
        <v>0</v>
      </c>
      <c r="P97" s="9"/>
      <c r="Q97" s="9">
        <v>0</v>
      </c>
      <c r="R97" s="9"/>
      <c r="S97" s="9">
        <v>0</v>
      </c>
      <c r="T97" s="9">
        <v>0</v>
      </c>
      <c r="U97" s="22"/>
      <c r="V97" s="9"/>
      <c r="W97" s="9">
        <f t="shared" si="26"/>
        <v>0</v>
      </c>
      <c r="X97" s="23">
        <v>4</v>
      </c>
      <c r="Y97" s="4"/>
      <c r="Z97" s="9"/>
      <c r="AA97" s="9" t="e">
        <f t="shared" si="27"/>
        <v>#DIV/0!</v>
      </c>
      <c r="AB97" s="9" t="e">
        <f t="shared" si="28"/>
        <v>#DIV/0!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0.30199999999999999</v>
      </c>
      <c r="AJ97" s="9">
        <v>0.30199999999999999</v>
      </c>
      <c r="AK97" s="9">
        <v>0.2248</v>
      </c>
      <c r="AL97" s="9">
        <v>0.2248</v>
      </c>
      <c r="AM97" s="22" t="s">
        <v>159</v>
      </c>
      <c r="AN97" s="9">
        <f t="shared" si="32"/>
        <v>4</v>
      </c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9" t="s">
        <v>160</v>
      </c>
      <c r="B98" s="9" t="s">
        <v>50</v>
      </c>
      <c r="C98" s="9"/>
      <c r="D98" s="9">
        <v>126</v>
      </c>
      <c r="E98" s="9"/>
      <c r="F98" s="9">
        <v>126</v>
      </c>
      <c r="G98" s="9">
        <f>IFERROR(VLOOKUP(A98,[1]TDSheet!$A:$B,2,0),0)+IFERROR(VLOOKUP(A98,[2]TDSheet!$A:$B,2,0),0)</f>
        <v>0</v>
      </c>
      <c r="H98" s="9">
        <f t="shared" si="23"/>
        <v>126</v>
      </c>
      <c r="I98" s="7">
        <v>5.5E-2</v>
      </c>
      <c r="J98" s="9">
        <v>90</v>
      </c>
      <c r="K98" s="9" t="s">
        <v>46</v>
      </c>
      <c r="L98" s="9"/>
      <c r="M98" s="9"/>
      <c r="N98" s="9">
        <f t="shared" si="24"/>
        <v>0</v>
      </c>
      <c r="O98" s="9">
        <f t="shared" si="25"/>
        <v>0</v>
      </c>
      <c r="P98" s="9"/>
      <c r="Q98" s="9">
        <v>0</v>
      </c>
      <c r="R98" s="9"/>
      <c r="S98" s="9">
        <v>0</v>
      </c>
      <c r="T98" s="9">
        <v>0</v>
      </c>
      <c r="U98" s="9">
        <v>0</v>
      </c>
      <c r="V98" s="9"/>
      <c r="W98" s="9">
        <f t="shared" si="26"/>
        <v>0</v>
      </c>
      <c r="X98" s="4"/>
      <c r="Y98" s="4"/>
      <c r="Z98" s="9"/>
      <c r="AA98" s="9" t="e">
        <f t="shared" si="27"/>
        <v>#DIV/0!</v>
      </c>
      <c r="AB98" s="9" t="e">
        <f t="shared" si="28"/>
        <v>#DIV/0!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0.30199999999999999</v>
      </c>
      <c r="AJ98" s="9">
        <v>0.30199999999999999</v>
      </c>
      <c r="AK98" s="9">
        <v>0.2248</v>
      </c>
      <c r="AL98" s="9">
        <v>0.2248</v>
      </c>
      <c r="AM98" s="9" t="s">
        <v>67</v>
      </c>
      <c r="AN98" s="9">
        <f t="shared" si="32"/>
        <v>0</v>
      </c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 t="s">
        <v>161</v>
      </c>
      <c r="B99" s="9" t="s">
        <v>50</v>
      </c>
      <c r="C99" s="9"/>
      <c r="D99" s="9"/>
      <c r="E99" s="9"/>
      <c r="F99" s="9"/>
      <c r="G99" s="9">
        <f>IFERROR(VLOOKUP(A99,[1]TDSheet!$A:$B,2,0),0)+IFERROR(VLOOKUP(A99,[2]TDSheet!$A:$B,2,0),0)</f>
        <v>0</v>
      </c>
      <c r="H99" s="9">
        <f t="shared" si="23"/>
        <v>0</v>
      </c>
      <c r="I99" s="7">
        <v>0.05</v>
      </c>
      <c r="J99" s="9">
        <v>90</v>
      </c>
      <c r="K99" s="9" t="s">
        <v>46</v>
      </c>
      <c r="L99" s="9"/>
      <c r="M99" s="9"/>
      <c r="N99" s="9">
        <f t="shared" si="24"/>
        <v>0</v>
      </c>
      <c r="O99" s="9">
        <f t="shared" si="25"/>
        <v>0</v>
      </c>
      <c r="P99" s="9"/>
      <c r="Q99" s="9">
        <v>0</v>
      </c>
      <c r="R99" s="9"/>
      <c r="S99" s="9">
        <v>0</v>
      </c>
      <c r="T99" s="9">
        <v>0</v>
      </c>
      <c r="U99" s="9">
        <v>10</v>
      </c>
      <c r="V99" s="9"/>
      <c r="W99" s="9">
        <f t="shared" si="26"/>
        <v>0</v>
      </c>
      <c r="X99" s="4"/>
      <c r="Y99" s="4"/>
      <c r="Z99" s="9"/>
      <c r="AA99" s="9" t="e">
        <f t="shared" si="27"/>
        <v>#DIV/0!</v>
      </c>
      <c r="AB99" s="9" t="e">
        <f t="shared" si="28"/>
        <v>#DIV/0!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0.30199999999999999</v>
      </c>
      <c r="AJ99" s="9">
        <v>0.30199999999999999</v>
      </c>
      <c r="AK99" s="9">
        <v>0.2248</v>
      </c>
      <c r="AL99" s="9">
        <v>0.2248</v>
      </c>
      <c r="AM99" s="9" t="s">
        <v>162</v>
      </c>
      <c r="AN99" s="9">
        <f t="shared" si="32"/>
        <v>0</v>
      </c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 t="s">
        <v>163</v>
      </c>
      <c r="B100" s="9" t="s">
        <v>50</v>
      </c>
      <c r="C100" s="9"/>
      <c r="D100" s="9"/>
      <c r="E100" s="9"/>
      <c r="F100" s="9"/>
      <c r="G100" s="9">
        <f>IFERROR(VLOOKUP(A100,[1]TDSheet!$A:$B,2,0),0)+IFERROR(VLOOKUP(A100,[2]TDSheet!$A:$B,2,0),0)</f>
        <v>0</v>
      </c>
      <c r="H100" s="9">
        <f t="shared" si="23"/>
        <v>0</v>
      </c>
      <c r="I100" s="7">
        <v>7.0000000000000007E-2</v>
      </c>
      <c r="J100" s="9">
        <v>90</v>
      </c>
      <c r="K100" s="9" t="s">
        <v>46</v>
      </c>
      <c r="L100" s="9"/>
      <c r="M100" s="9"/>
      <c r="N100" s="9">
        <f t="shared" si="24"/>
        <v>0</v>
      </c>
      <c r="O100" s="9">
        <f t="shared" si="25"/>
        <v>0</v>
      </c>
      <c r="P100" s="9"/>
      <c r="Q100" s="9">
        <v>0</v>
      </c>
      <c r="R100" s="9"/>
      <c r="S100" s="9">
        <v>0</v>
      </c>
      <c r="T100" s="9">
        <v>0</v>
      </c>
      <c r="U100" s="9">
        <v>100</v>
      </c>
      <c r="V100" s="9"/>
      <c r="W100" s="9">
        <f t="shared" si="26"/>
        <v>0</v>
      </c>
      <c r="X100" s="4"/>
      <c r="Y100" s="4"/>
      <c r="Z100" s="9"/>
      <c r="AA100" s="9" t="e">
        <f t="shared" si="27"/>
        <v>#DIV/0!</v>
      </c>
      <c r="AB100" s="9" t="e">
        <f t="shared" si="28"/>
        <v>#DIV/0!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0.30199999999999999</v>
      </c>
      <c r="AJ100" s="9">
        <v>0.30199999999999999</v>
      </c>
      <c r="AK100" s="9">
        <v>0.2248</v>
      </c>
      <c r="AL100" s="9">
        <v>0.2248</v>
      </c>
      <c r="AM100" s="9" t="s">
        <v>67</v>
      </c>
      <c r="AN100" s="9">
        <f t="shared" si="32"/>
        <v>0</v>
      </c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 t="s">
        <v>164</v>
      </c>
      <c r="B101" s="9" t="s">
        <v>50</v>
      </c>
      <c r="C101" s="9"/>
      <c r="D101" s="9"/>
      <c r="E101" s="9"/>
      <c r="F101" s="9"/>
      <c r="G101" s="9">
        <f>IFERROR(VLOOKUP(A101,[1]TDSheet!$A:$B,2,0),0)+IFERROR(VLOOKUP(A101,[2]TDSheet!$A:$B,2,0),0)</f>
        <v>0</v>
      </c>
      <c r="H101" s="9">
        <f t="shared" si="23"/>
        <v>0</v>
      </c>
      <c r="I101" s="7">
        <v>7.0000000000000007E-2</v>
      </c>
      <c r="J101" s="9">
        <v>90</v>
      </c>
      <c r="K101" s="9" t="s">
        <v>46</v>
      </c>
      <c r="L101" s="9"/>
      <c r="M101" s="9"/>
      <c r="N101" s="9">
        <f t="shared" si="24"/>
        <v>0</v>
      </c>
      <c r="O101" s="9">
        <f t="shared" si="25"/>
        <v>0</v>
      </c>
      <c r="P101" s="9"/>
      <c r="Q101" s="9">
        <v>0</v>
      </c>
      <c r="R101" s="9"/>
      <c r="S101" s="9">
        <v>0</v>
      </c>
      <c r="T101" s="9">
        <v>0</v>
      </c>
      <c r="U101" s="9">
        <v>100</v>
      </c>
      <c r="V101" s="9"/>
      <c r="W101" s="9">
        <f t="shared" si="26"/>
        <v>0</v>
      </c>
      <c r="X101" s="4"/>
      <c r="Y101" s="4"/>
      <c r="Z101" s="9"/>
      <c r="AA101" s="9" t="e">
        <f t="shared" si="27"/>
        <v>#DIV/0!</v>
      </c>
      <c r="AB101" s="9" t="e">
        <f t="shared" si="28"/>
        <v>#DIV/0!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0.30199999999999999</v>
      </c>
      <c r="AJ101" s="9">
        <v>0.30199999999999999</v>
      </c>
      <c r="AK101" s="9">
        <v>0.2248</v>
      </c>
      <c r="AL101" s="9">
        <v>0.2248</v>
      </c>
      <c r="AM101" s="9" t="s">
        <v>67</v>
      </c>
      <c r="AN101" s="9">
        <f t="shared" si="32"/>
        <v>0</v>
      </c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/>
      <c r="B102" s="9"/>
      <c r="C102" s="9"/>
      <c r="D102" s="9"/>
      <c r="E102" s="9"/>
      <c r="F102" s="9"/>
      <c r="G102" s="9"/>
      <c r="H102" s="9"/>
      <c r="I102" s="7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/>
      <c r="B103" s="9"/>
      <c r="C103" s="9"/>
      <c r="D103" s="9"/>
      <c r="E103" s="9"/>
      <c r="F103" s="9"/>
      <c r="G103" s="9"/>
      <c r="H103" s="9"/>
      <c r="I103" s="7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/>
      <c r="B104" s="9"/>
      <c r="C104" s="9"/>
      <c r="D104" s="9"/>
      <c r="E104" s="9"/>
      <c r="F104" s="9"/>
      <c r="G104" s="9"/>
      <c r="H104" s="9"/>
      <c r="I104" s="7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/>
      <c r="B105" s="9"/>
      <c r="C105" s="9"/>
      <c r="D105" s="9"/>
      <c r="E105" s="9"/>
      <c r="F105" s="9"/>
      <c r="G105" s="9"/>
      <c r="H105" s="9"/>
      <c r="I105" s="7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/>
      <c r="B106" s="9"/>
      <c r="C106" s="9"/>
      <c r="D106" s="9"/>
      <c r="E106" s="9"/>
      <c r="F106" s="9"/>
      <c r="G106" s="9"/>
      <c r="H106" s="9"/>
      <c r="I106" s="7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9"/>
      <c r="B107" s="9"/>
      <c r="C107" s="9"/>
      <c r="D107" s="9"/>
      <c r="E107" s="9"/>
      <c r="F107" s="9"/>
      <c r="G107" s="9"/>
      <c r="H107" s="9"/>
      <c r="I107" s="7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/>
      <c r="B108" s="9"/>
      <c r="C108" s="9"/>
      <c r="D108" s="9"/>
      <c r="E108" s="9"/>
      <c r="F108" s="9"/>
      <c r="G108" s="9"/>
      <c r="H108" s="9"/>
      <c r="I108" s="7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/>
      <c r="B109" s="9"/>
      <c r="C109" s="9"/>
      <c r="D109" s="9"/>
      <c r="E109" s="9"/>
      <c r="F109" s="9"/>
      <c r="G109" s="9"/>
      <c r="H109" s="9"/>
      <c r="I109" s="7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/>
      <c r="B110" s="9"/>
      <c r="C110" s="9"/>
      <c r="D110" s="9"/>
      <c r="E110" s="9"/>
      <c r="F110" s="9"/>
      <c r="G110" s="9"/>
      <c r="H110" s="9"/>
      <c r="I110" s="7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/>
      <c r="B111" s="9"/>
      <c r="C111" s="9"/>
      <c r="D111" s="9"/>
      <c r="E111" s="9"/>
      <c r="F111" s="9"/>
      <c r="G111" s="9"/>
      <c r="H111" s="9"/>
      <c r="I111" s="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/>
      <c r="B112" s="9"/>
      <c r="C112" s="9"/>
      <c r="D112" s="9"/>
      <c r="E112" s="9"/>
      <c r="F112" s="9"/>
      <c r="G112" s="9"/>
      <c r="H112" s="9"/>
      <c r="I112" s="7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/>
      <c r="B113" s="9"/>
      <c r="C113" s="9"/>
      <c r="D113" s="9"/>
      <c r="E113" s="9"/>
      <c r="F113" s="9"/>
      <c r="G113" s="9"/>
      <c r="H113" s="9"/>
      <c r="I113" s="7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/>
      <c r="B114" s="9"/>
      <c r="C114" s="9"/>
      <c r="D114" s="9"/>
      <c r="E114" s="9"/>
      <c r="F114" s="9"/>
      <c r="G114" s="9"/>
      <c r="H114" s="9"/>
      <c r="I114" s="7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/>
      <c r="B115" s="9"/>
      <c r="C115" s="9"/>
      <c r="D115" s="9"/>
      <c r="E115" s="9"/>
      <c r="F115" s="9"/>
      <c r="G115" s="9"/>
      <c r="H115" s="9"/>
      <c r="I115" s="7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9"/>
      <c r="H116" s="9"/>
      <c r="I116" s="7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9"/>
      <c r="H117" s="9"/>
      <c r="I117" s="7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9"/>
      <c r="H118" s="9"/>
      <c r="I118" s="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9"/>
      <c r="H119" s="9"/>
      <c r="I119" s="7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9"/>
      <c r="H120" s="9"/>
      <c r="I120" s="7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9"/>
      <c r="H121" s="9"/>
      <c r="I121" s="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9"/>
      <c r="H122" s="9"/>
      <c r="I122" s="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9"/>
      <c r="H123" s="9"/>
      <c r="I123" s="7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9"/>
      <c r="H124" s="9"/>
      <c r="I124" s="7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9"/>
      <c r="H125" s="9"/>
      <c r="I125" s="7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9"/>
      <c r="H126" s="9"/>
      <c r="I126" s="7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9"/>
      <c r="H127" s="9"/>
      <c r="I127" s="7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9"/>
      <c r="H128" s="9"/>
      <c r="I128" s="7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9"/>
      <c r="H129" s="9"/>
      <c r="I129" s="7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9"/>
      <c r="H130" s="9"/>
      <c r="I130" s="7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9"/>
      <c r="H131" s="9"/>
      <c r="I131" s="7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9"/>
      <c r="H132" s="9"/>
      <c r="I132" s="7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9"/>
      <c r="H133" s="9"/>
      <c r="I133" s="7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9"/>
      <c r="H134" s="9"/>
      <c r="I134" s="7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9"/>
      <c r="H135" s="9"/>
      <c r="I135" s="7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9"/>
      <c r="H136" s="9"/>
      <c r="I136" s="7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9"/>
      <c r="H137" s="9"/>
      <c r="I137" s="7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9"/>
      <c r="H138" s="9"/>
      <c r="I138" s="7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9"/>
      <c r="H139" s="9"/>
      <c r="I139" s="7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9"/>
      <c r="H140" s="9"/>
      <c r="I140" s="7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9"/>
      <c r="H141" s="9"/>
      <c r="I141" s="7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9"/>
      <c r="H142" s="9"/>
      <c r="I142" s="7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9"/>
      <c r="H143" s="9"/>
      <c r="I143" s="7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9"/>
      <c r="H144" s="9"/>
      <c r="I144" s="7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9"/>
      <c r="H145" s="9"/>
      <c r="I145" s="7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9"/>
      <c r="H146" s="9"/>
      <c r="I146" s="7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9"/>
      <c r="H147" s="9"/>
      <c r="I147" s="7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9"/>
      <c r="H148" s="9"/>
      <c r="I148" s="7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9"/>
      <c r="H149" s="9"/>
      <c r="I149" s="7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9"/>
      <c r="H150" s="9"/>
      <c r="I150" s="7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9"/>
      <c r="H151" s="9"/>
      <c r="I151" s="7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9"/>
      <c r="H152" s="9"/>
      <c r="I152" s="7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9"/>
      <c r="H153" s="9"/>
      <c r="I153" s="7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9"/>
      <c r="H154" s="9"/>
      <c r="I154" s="7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9"/>
      <c r="H155" s="9"/>
      <c r="I155" s="7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9"/>
      <c r="H156" s="9"/>
      <c r="I156" s="7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9"/>
      <c r="H157" s="9"/>
      <c r="I157" s="7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9"/>
      <c r="H158" s="9"/>
      <c r="I158" s="7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9"/>
      <c r="H159" s="9"/>
      <c r="I159" s="7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9"/>
      <c r="H160" s="9"/>
      <c r="I160" s="7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9"/>
      <c r="H161" s="9"/>
      <c r="I161" s="7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9"/>
      <c r="H162" s="9"/>
      <c r="I162" s="7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9"/>
      <c r="H163" s="9"/>
      <c r="I163" s="7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9"/>
      <c r="H164" s="9"/>
      <c r="I164" s="7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9"/>
      <c r="H165" s="9"/>
      <c r="I165" s="7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9"/>
      <c r="H166" s="9"/>
      <c r="I166" s="7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9"/>
      <c r="H167" s="9"/>
      <c r="I167" s="7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9"/>
      <c r="H168" s="9"/>
      <c r="I168" s="7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9"/>
      <c r="H169" s="9"/>
      <c r="I169" s="7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9"/>
      <c r="H170" s="9"/>
      <c r="I170" s="7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9"/>
      <c r="H171" s="9"/>
      <c r="I171" s="7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9"/>
      <c r="H172" s="9"/>
      <c r="I172" s="7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9"/>
      <c r="H173" s="9"/>
      <c r="I173" s="7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9"/>
      <c r="H174" s="9"/>
      <c r="I174" s="7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9"/>
      <c r="H175" s="9"/>
      <c r="I175" s="7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9"/>
      <c r="H176" s="9"/>
      <c r="I176" s="7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9"/>
      <c r="H177" s="9"/>
      <c r="I177" s="7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9"/>
      <c r="H178" s="9"/>
      <c r="I178" s="7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9"/>
      <c r="H179" s="9"/>
      <c r="I179" s="7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9"/>
      <c r="H180" s="9"/>
      <c r="I180" s="7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9"/>
      <c r="H181" s="9"/>
      <c r="I181" s="7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9"/>
      <c r="H182" s="9"/>
      <c r="I182" s="7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9"/>
      <c r="H183" s="9"/>
      <c r="I183" s="7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9"/>
      <c r="H184" s="9"/>
      <c r="I184" s="7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9"/>
      <c r="H185" s="9"/>
      <c r="I185" s="7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9"/>
      <c r="H186" s="9"/>
      <c r="I186" s="7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9"/>
      <c r="H187" s="9"/>
      <c r="I187" s="7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9"/>
      <c r="H188" s="9"/>
      <c r="I188" s="7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9"/>
      <c r="H189" s="9"/>
      <c r="I189" s="7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9"/>
      <c r="H190" s="9"/>
      <c r="I190" s="7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9"/>
      <c r="H191" s="9"/>
      <c r="I191" s="7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9"/>
      <c r="H192" s="9"/>
      <c r="I192" s="7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9"/>
      <c r="H193" s="9"/>
      <c r="I193" s="7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9"/>
      <c r="H194" s="9"/>
      <c r="I194" s="7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9"/>
      <c r="H195" s="9"/>
      <c r="I195" s="7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9"/>
      <c r="H196" s="9"/>
      <c r="I196" s="7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9"/>
      <c r="H197" s="9"/>
      <c r="I197" s="7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9"/>
      <c r="H198" s="9"/>
      <c r="I198" s="7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9"/>
      <c r="H199" s="9"/>
      <c r="I199" s="7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9"/>
      <c r="H200" s="9"/>
      <c r="I200" s="7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9"/>
      <c r="H201" s="9"/>
      <c r="I201" s="7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9"/>
      <c r="H202" s="9"/>
      <c r="I202" s="7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9"/>
      <c r="H203" s="9"/>
      <c r="I203" s="7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9"/>
      <c r="H204" s="9"/>
      <c r="I204" s="7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9"/>
      <c r="H205" s="9"/>
      <c r="I205" s="7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9"/>
      <c r="H206" s="9"/>
      <c r="I206" s="7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9"/>
      <c r="H207" s="9"/>
      <c r="I207" s="7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9"/>
      <c r="H208" s="9"/>
      <c r="I208" s="7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9"/>
      <c r="H209" s="9"/>
      <c r="I209" s="7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9"/>
      <c r="H210" s="9"/>
      <c r="I210" s="7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9"/>
      <c r="H211" s="9"/>
      <c r="I211" s="7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9"/>
      <c r="H212" s="9"/>
      <c r="I212" s="7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9"/>
      <c r="H213" s="9"/>
      <c r="I213" s="7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9"/>
      <c r="H214" s="9"/>
      <c r="I214" s="7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9"/>
      <c r="H215" s="9"/>
      <c r="I215" s="7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9"/>
      <c r="H216" s="9"/>
      <c r="I216" s="7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9"/>
      <c r="H217" s="9"/>
      <c r="I217" s="7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9"/>
      <c r="H218" s="9"/>
      <c r="I218" s="7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9"/>
      <c r="H219" s="9"/>
      <c r="I219" s="7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9"/>
      <c r="H220" s="9"/>
      <c r="I220" s="7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9"/>
      <c r="H221" s="9"/>
      <c r="I221" s="7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9"/>
      <c r="H222" s="9"/>
      <c r="I222" s="7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9"/>
      <c r="H223" s="9"/>
      <c r="I223" s="7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9"/>
      <c r="H224" s="9"/>
      <c r="I224" s="7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9"/>
      <c r="H225" s="9"/>
      <c r="I225" s="7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9"/>
      <c r="H226" s="9"/>
      <c r="I226" s="7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9"/>
      <c r="H227" s="9"/>
      <c r="I227" s="7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9"/>
      <c r="H228" s="9"/>
      <c r="I228" s="7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9"/>
      <c r="H229" s="9"/>
      <c r="I229" s="7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9"/>
      <c r="H230" s="9"/>
      <c r="I230" s="7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9"/>
      <c r="H231" s="9"/>
      <c r="I231" s="7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9"/>
      <c r="H232" s="9"/>
      <c r="I232" s="7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9"/>
      <c r="H233" s="9"/>
      <c r="I233" s="7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9"/>
      <c r="H234" s="9"/>
      <c r="I234" s="7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9"/>
      <c r="H235" s="9"/>
      <c r="I235" s="7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9"/>
      <c r="H236" s="9"/>
      <c r="I236" s="7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9"/>
      <c r="H237" s="9"/>
      <c r="I237" s="7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9"/>
      <c r="H238" s="9"/>
      <c r="I238" s="7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9"/>
      <c r="H239" s="9"/>
      <c r="I239" s="7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9"/>
      <c r="H240" s="9"/>
      <c r="I240" s="7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9"/>
      <c r="H241" s="9"/>
      <c r="I241" s="7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9"/>
      <c r="H242" s="9"/>
      <c r="I242" s="7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9"/>
      <c r="H243" s="9"/>
      <c r="I243" s="7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9"/>
      <c r="H244" s="9"/>
      <c r="I244" s="7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9"/>
      <c r="H245" s="9"/>
      <c r="I245" s="7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9"/>
      <c r="H246" s="9"/>
      <c r="I246" s="7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9"/>
      <c r="H247" s="9"/>
      <c r="I247" s="7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9"/>
      <c r="H248" s="9"/>
      <c r="I248" s="7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9"/>
      <c r="H249" s="9"/>
      <c r="I249" s="7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9"/>
      <c r="H250" s="9"/>
      <c r="I250" s="7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9"/>
      <c r="H251" s="9"/>
      <c r="I251" s="7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9"/>
      <c r="H252" s="9"/>
      <c r="I252" s="7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9"/>
      <c r="H253" s="9"/>
      <c r="I253" s="7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9"/>
      <c r="H254" s="9"/>
      <c r="I254" s="7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9"/>
      <c r="H255" s="9"/>
      <c r="I255" s="7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9"/>
      <c r="H256" s="9"/>
      <c r="I256" s="7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9"/>
      <c r="H257" s="9"/>
      <c r="I257" s="7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9"/>
      <c r="H258" s="9"/>
      <c r="I258" s="7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9"/>
      <c r="H259" s="9"/>
      <c r="I259" s="7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9"/>
      <c r="H260" s="9"/>
      <c r="I260" s="7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9"/>
      <c r="H261" s="9"/>
      <c r="I261" s="7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9"/>
      <c r="H262" s="9"/>
      <c r="I262" s="7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9"/>
      <c r="H263" s="9"/>
      <c r="I263" s="7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9"/>
      <c r="H264" s="9"/>
      <c r="I264" s="7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9"/>
      <c r="H265" s="9"/>
      <c r="I265" s="7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9"/>
      <c r="H266" s="9"/>
      <c r="I266" s="7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9"/>
      <c r="H267" s="9"/>
      <c r="I267" s="7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9"/>
      <c r="H268" s="9"/>
      <c r="I268" s="7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9"/>
      <c r="H269" s="9"/>
      <c r="I269" s="7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9"/>
      <c r="H270" s="9"/>
      <c r="I270" s="7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9"/>
      <c r="H271" s="9"/>
      <c r="I271" s="7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9"/>
      <c r="H272" s="9"/>
      <c r="I272" s="7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9"/>
      <c r="H273" s="9"/>
      <c r="I273" s="7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9"/>
      <c r="H274" s="9"/>
      <c r="I274" s="7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9"/>
      <c r="H275" s="9"/>
      <c r="I275" s="7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9"/>
      <c r="H276" s="9"/>
      <c r="I276" s="7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9"/>
      <c r="H277" s="9"/>
      <c r="I277" s="7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9"/>
      <c r="H278" s="9"/>
      <c r="I278" s="7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9"/>
      <c r="H279" s="9"/>
      <c r="I279" s="7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9"/>
      <c r="H280" s="9"/>
      <c r="I280" s="7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9"/>
      <c r="H281" s="9"/>
      <c r="I281" s="7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9"/>
      <c r="H282" s="9"/>
      <c r="I282" s="7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9"/>
      <c r="H283" s="9"/>
      <c r="I283" s="7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9"/>
      <c r="H284" s="9"/>
      <c r="I284" s="7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9"/>
      <c r="H285" s="9"/>
      <c r="I285" s="7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9"/>
      <c r="H286" s="9"/>
      <c r="I286" s="7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9"/>
      <c r="H287" s="9"/>
      <c r="I287" s="7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9"/>
      <c r="H288" s="9"/>
      <c r="I288" s="7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9"/>
      <c r="H289" s="9"/>
      <c r="I289" s="7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9"/>
      <c r="H290" s="9"/>
      <c r="I290" s="7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9"/>
      <c r="H291" s="9"/>
      <c r="I291" s="7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9"/>
      <c r="H292" s="9"/>
      <c r="I292" s="7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9"/>
      <c r="H293" s="9"/>
      <c r="I293" s="7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9"/>
      <c r="H294" s="9"/>
      <c r="I294" s="7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9"/>
      <c r="H295" s="9"/>
      <c r="I295" s="7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9"/>
      <c r="H296" s="9"/>
      <c r="I296" s="7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9"/>
      <c r="H297" s="9"/>
      <c r="I297" s="7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9"/>
      <c r="H298" s="9"/>
      <c r="I298" s="7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9"/>
      <c r="H299" s="9"/>
      <c r="I299" s="7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9"/>
      <c r="H300" s="9"/>
      <c r="I300" s="7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9"/>
      <c r="H301" s="9"/>
      <c r="I301" s="7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9"/>
      <c r="H302" s="9"/>
      <c r="I302" s="7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9"/>
      <c r="H303" s="9"/>
      <c r="I303" s="7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9"/>
      <c r="H304" s="9"/>
      <c r="I304" s="7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9"/>
      <c r="H305" s="9"/>
      <c r="I305" s="7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9"/>
      <c r="H306" s="9"/>
      <c r="I306" s="7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9"/>
      <c r="H307" s="9"/>
      <c r="I307" s="7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9"/>
      <c r="H308" s="9"/>
      <c r="I308" s="7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9"/>
      <c r="H309" s="9"/>
      <c r="I309" s="7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9"/>
      <c r="H310" s="9"/>
      <c r="I310" s="7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9"/>
      <c r="H311" s="9"/>
      <c r="I311" s="7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9"/>
      <c r="H312" s="9"/>
      <c r="I312" s="7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9"/>
      <c r="H313" s="9"/>
      <c r="I313" s="7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9"/>
      <c r="H314" s="9"/>
      <c r="I314" s="7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9"/>
      <c r="H315" s="9"/>
      <c r="I315" s="7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9"/>
      <c r="H316" s="9"/>
      <c r="I316" s="7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9"/>
      <c r="H317" s="9"/>
      <c r="I317" s="7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9"/>
      <c r="H318" s="9"/>
      <c r="I318" s="7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9"/>
      <c r="H319" s="9"/>
      <c r="I319" s="7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9"/>
      <c r="H320" s="9"/>
      <c r="I320" s="7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9"/>
      <c r="H321" s="9"/>
      <c r="I321" s="7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9"/>
      <c r="H322" s="9"/>
      <c r="I322" s="7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9"/>
      <c r="H323" s="9"/>
      <c r="I323" s="7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9"/>
      <c r="H324" s="9"/>
      <c r="I324" s="7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9"/>
      <c r="H325" s="9"/>
      <c r="I325" s="7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9"/>
      <c r="H326" s="9"/>
      <c r="I326" s="7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9"/>
      <c r="H327" s="9"/>
      <c r="I327" s="7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9"/>
      <c r="H328" s="9"/>
      <c r="I328" s="7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9"/>
      <c r="H329" s="9"/>
      <c r="I329" s="7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9"/>
      <c r="H330" s="9"/>
      <c r="I330" s="7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9"/>
      <c r="H331" s="9"/>
      <c r="I331" s="7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9"/>
      <c r="H332" s="9"/>
      <c r="I332" s="7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9"/>
      <c r="H333" s="9"/>
      <c r="I333" s="7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9"/>
      <c r="H334" s="9"/>
      <c r="I334" s="7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9"/>
      <c r="H335" s="9"/>
      <c r="I335" s="7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9"/>
      <c r="H336" s="9"/>
      <c r="I336" s="7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9"/>
      <c r="H337" s="9"/>
      <c r="I337" s="7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9"/>
      <c r="H338" s="9"/>
      <c r="I338" s="7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9"/>
      <c r="H339" s="9"/>
      <c r="I339" s="7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9"/>
      <c r="H340" s="9"/>
      <c r="I340" s="7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9"/>
      <c r="H341" s="9"/>
      <c r="I341" s="7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9"/>
      <c r="H342" s="9"/>
      <c r="I342" s="7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9"/>
      <c r="H343" s="9"/>
      <c r="I343" s="7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9"/>
      <c r="H344" s="9"/>
      <c r="I344" s="7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9"/>
      <c r="H345" s="9"/>
      <c r="I345" s="7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9"/>
      <c r="H346" s="9"/>
      <c r="I346" s="7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9"/>
      <c r="H347" s="9"/>
      <c r="I347" s="7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9"/>
      <c r="H348" s="9"/>
      <c r="I348" s="7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9"/>
      <c r="H349" s="9"/>
      <c r="I349" s="7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9"/>
      <c r="H350" s="9"/>
      <c r="I350" s="7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9"/>
      <c r="H351" s="9"/>
      <c r="I351" s="7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9"/>
      <c r="H352" s="9"/>
      <c r="I352" s="7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9"/>
      <c r="H353" s="9"/>
      <c r="I353" s="7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9"/>
      <c r="H354" s="9"/>
      <c r="I354" s="7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9"/>
      <c r="H355" s="9"/>
      <c r="I355" s="7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9"/>
      <c r="H356" s="9"/>
      <c r="I356" s="7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9"/>
      <c r="H357" s="9"/>
      <c r="I357" s="7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9"/>
      <c r="H358" s="9"/>
      <c r="I358" s="7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9"/>
      <c r="H359" s="9"/>
      <c r="I359" s="7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9"/>
      <c r="H360" s="9"/>
      <c r="I360" s="7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9"/>
      <c r="H361" s="9"/>
      <c r="I361" s="7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9"/>
      <c r="H362" s="9"/>
      <c r="I362" s="7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9"/>
      <c r="H363" s="9"/>
      <c r="I363" s="7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9"/>
      <c r="H364" s="9"/>
      <c r="I364" s="7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9"/>
      <c r="H365" s="9"/>
      <c r="I365" s="7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9"/>
      <c r="H366" s="9"/>
      <c r="I366" s="7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9"/>
      <c r="H367" s="9"/>
      <c r="I367" s="7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9"/>
      <c r="H368" s="9"/>
      <c r="I368" s="7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9"/>
      <c r="H369" s="9"/>
      <c r="I369" s="7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9"/>
      <c r="H370" s="9"/>
      <c r="I370" s="7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9"/>
      <c r="H371" s="9"/>
      <c r="I371" s="7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9"/>
      <c r="H372" s="9"/>
      <c r="I372" s="7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9"/>
      <c r="H373" s="9"/>
      <c r="I373" s="7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9"/>
      <c r="H374" s="9"/>
      <c r="I374" s="7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9"/>
      <c r="H375" s="9"/>
      <c r="I375" s="7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9"/>
      <c r="H376" s="9"/>
      <c r="I376" s="7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9"/>
      <c r="H377" s="9"/>
      <c r="I377" s="7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9"/>
      <c r="H378" s="9"/>
      <c r="I378" s="7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9"/>
      <c r="H379" s="9"/>
      <c r="I379" s="7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9"/>
      <c r="H380" s="9"/>
      <c r="I380" s="7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9"/>
      <c r="H381" s="9"/>
      <c r="I381" s="7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9"/>
      <c r="H382" s="9"/>
      <c r="I382" s="7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9"/>
      <c r="H383" s="9"/>
      <c r="I383" s="7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9"/>
      <c r="H384" s="9"/>
      <c r="I384" s="7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9"/>
      <c r="H385" s="9"/>
      <c r="I385" s="7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9"/>
      <c r="H386" s="9"/>
      <c r="I386" s="7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9"/>
      <c r="H387" s="9"/>
      <c r="I387" s="7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9"/>
      <c r="H388" s="9"/>
      <c r="I388" s="7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9"/>
      <c r="H389" s="9"/>
      <c r="I389" s="7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9"/>
      <c r="H390" s="9"/>
      <c r="I390" s="7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9"/>
      <c r="H391" s="9"/>
      <c r="I391" s="7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9"/>
      <c r="H392" s="9"/>
      <c r="I392" s="7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9"/>
      <c r="H393" s="9"/>
      <c r="I393" s="7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9"/>
      <c r="H394" s="9"/>
      <c r="I394" s="7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9"/>
      <c r="H395" s="9"/>
      <c r="I395" s="7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9"/>
      <c r="H396" s="9"/>
      <c r="I396" s="7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9"/>
      <c r="H397" s="9"/>
      <c r="I397" s="7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9"/>
      <c r="H398" s="9"/>
      <c r="I398" s="7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9"/>
      <c r="H399" s="9"/>
      <c r="I399" s="7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9"/>
      <c r="H400" s="9"/>
      <c r="I400" s="7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9"/>
      <c r="H401" s="9"/>
      <c r="I401" s="7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9"/>
      <c r="H402" s="9"/>
      <c r="I402" s="7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9"/>
      <c r="H403" s="9"/>
      <c r="I403" s="7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9"/>
      <c r="H404" s="9"/>
      <c r="I404" s="7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9"/>
      <c r="H405" s="9"/>
      <c r="I405" s="7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9"/>
      <c r="H406" s="9"/>
      <c r="I406" s="7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9"/>
      <c r="H407" s="9"/>
      <c r="I407" s="7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9"/>
      <c r="H408" s="9"/>
      <c r="I408" s="7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9"/>
      <c r="H409" s="9"/>
      <c r="I409" s="7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9"/>
      <c r="H410" s="9"/>
      <c r="I410" s="7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9"/>
      <c r="H411" s="9"/>
      <c r="I411" s="7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9"/>
      <c r="H412" s="9"/>
      <c r="I412" s="7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9"/>
      <c r="H413" s="9"/>
      <c r="I413" s="7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9"/>
      <c r="H414" s="9"/>
      <c r="I414" s="7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9"/>
      <c r="H415" s="9"/>
      <c r="I415" s="7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9"/>
      <c r="H416" s="9"/>
      <c r="I416" s="7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9"/>
      <c r="H417" s="9"/>
      <c r="I417" s="7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9"/>
      <c r="H418" s="9"/>
      <c r="I418" s="7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9"/>
      <c r="H419" s="9"/>
      <c r="I419" s="7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9"/>
      <c r="H420" s="9"/>
      <c r="I420" s="7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9"/>
      <c r="H421" s="9"/>
      <c r="I421" s="7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9"/>
      <c r="H422" s="9"/>
      <c r="I422" s="7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9"/>
      <c r="H423" s="9"/>
      <c r="I423" s="7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9"/>
      <c r="H424" s="9"/>
      <c r="I424" s="7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9"/>
      <c r="H425" s="9"/>
      <c r="I425" s="7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9"/>
      <c r="H426" s="9"/>
      <c r="I426" s="7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9"/>
      <c r="H427" s="9"/>
      <c r="I427" s="7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9"/>
      <c r="H428" s="9"/>
      <c r="I428" s="7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9"/>
      <c r="H429" s="9"/>
      <c r="I429" s="7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9"/>
      <c r="H430" s="9"/>
      <c r="I430" s="7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9"/>
      <c r="H431" s="9"/>
      <c r="I431" s="7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9"/>
      <c r="H432" s="9"/>
      <c r="I432" s="7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9"/>
      <c r="H433" s="9"/>
      <c r="I433" s="7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9"/>
      <c r="H434" s="9"/>
      <c r="I434" s="7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9"/>
      <c r="H435" s="9"/>
      <c r="I435" s="7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9"/>
      <c r="H436" s="9"/>
      <c r="I436" s="7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9"/>
      <c r="H437" s="9"/>
      <c r="I437" s="7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9"/>
      <c r="H438" s="9"/>
      <c r="I438" s="7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9"/>
      <c r="H439" s="9"/>
      <c r="I439" s="7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9"/>
      <c r="H440" s="9"/>
      <c r="I440" s="7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9"/>
      <c r="H441" s="9"/>
      <c r="I441" s="7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9"/>
      <c r="H442" s="9"/>
      <c r="I442" s="7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9"/>
      <c r="H443" s="9"/>
      <c r="I443" s="7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9"/>
      <c r="H444" s="9"/>
      <c r="I444" s="7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9"/>
      <c r="H445" s="9"/>
      <c r="I445" s="7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9"/>
      <c r="H446" s="9"/>
      <c r="I446" s="7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9"/>
      <c r="H447" s="9"/>
      <c r="I447" s="7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9"/>
      <c r="H448" s="9"/>
      <c r="I448" s="7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9"/>
      <c r="H449" s="9"/>
      <c r="I449" s="7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9"/>
      <c r="H450" s="9"/>
      <c r="I450" s="7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9"/>
      <c r="H451" s="9"/>
      <c r="I451" s="7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9"/>
      <c r="H452" s="9"/>
      <c r="I452" s="7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9"/>
      <c r="H453" s="9"/>
      <c r="I453" s="7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9"/>
      <c r="H454" s="9"/>
      <c r="I454" s="7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9"/>
      <c r="H455" s="9"/>
      <c r="I455" s="7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9"/>
      <c r="H456" s="9"/>
      <c r="I456" s="7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9"/>
      <c r="H457" s="9"/>
      <c r="I457" s="7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9"/>
      <c r="H458" s="9"/>
      <c r="I458" s="7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9"/>
      <c r="H459" s="9"/>
      <c r="I459" s="7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9"/>
      <c r="H460" s="9"/>
      <c r="I460" s="7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9"/>
      <c r="H461" s="9"/>
      <c r="I461" s="7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9"/>
      <c r="H462" s="9"/>
      <c r="I462" s="7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9"/>
      <c r="H463" s="9"/>
      <c r="I463" s="7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9"/>
      <c r="H464" s="9"/>
      <c r="I464" s="7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9"/>
      <c r="H465" s="9"/>
      <c r="I465" s="7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9"/>
      <c r="H466" s="9"/>
      <c r="I466" s="7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9"/>
      <c r="H467" s="9"/>
      <c r="I467" s="7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9"/>
      <c r="H468" s="9"/>
      <c r="I468" s="7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9"/>
      <c r="H469" s="9"/>
      <c r="I469" s="7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9"/>
      <c r="H470" s="9"/>
      <c r="I470" s="7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9"/>
      <c r="H471" s="9"/>
      <c r="I471" s="7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9"/>
      <c r="H472" s="9"/>
      <c r="I472" s="7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9"/>
      <c r="H473" s="9"/>
      <c r="I473" s="7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9"/>
      <c r="H474" s="9"/>
      <c r="I474" s="7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9"/>
      <c r="H475" s="9"/>
      <c r="I475" s="7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9"/>
      <c r="H476" s="9"/>
      <c r="I476" s="7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9"/>
      <c r="H477" s="9"/>
      <c r="I477" s="7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9"/>
      <c r="H478" s="9"/>
      <c r="I478" s="7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9"/>
      <c r="H479" s="9"/>
      <c r="I479" s="7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9"/>
      <c r="H480" s="9"/>
      <c r="I480" s="7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9"/>
      <c r="H481" s="9"/>
      <c r="I481" s="7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9"/>
      <c r="H482" s="9"/>
      <c r="I482" s="7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9"/>
      <c r="H483" s="9"/>
      <c r="I483" s="7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9"/>
      <c r="H484" s="9"/>
      <c r="I484" s="7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9"/>
      <c r="H485" s="9"/>
      <c r="I485" s="7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9"/>
      <c r="H486" s="9"/>
      <c r="I486" s="7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9"/>
      <c r="H487" s="9"/>
      <c r="I487" s="7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9"/>
      <c r="H488" s="9"/>
      <c r="I488" s="7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9"/>
      <c r="H489" s="9"/>
      <c r="I489" s="7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9"/>
      <c r="H490" s="9"/>
      <c r="I490" s="7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9"/>
      <c r="H491" s="9"/>
      <c r="I491" s="7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9"/>
      <c r="H492" s="9"/>
      <c r="I492" s="7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9"/>
      <c r="H493" s="9"/>
      <c r="I493" s="7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x14ac:dyDescent="0.25">
      <c r="A494" s="9"/>
      <c r="B494" s="9"/>
      <c r="C494" s="9"/>
      <c r="D494" s="9"/>
      <c r="E494" s="9"/>
      <c r="F494" s="9"/>
      <c r="G494" s="9"/>
      <c r="H494" s="9"/>
      <c r="I494" s="7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  <row r="495" spans="1:51" x14ac:dyDescent="0.25">
      <c r="A495" s="9"/>
      <c r="B495" s="9"/>
      <c r="C495" s="9"/>
      <c r="D495" s="9"/>
      <c r="E495" s="9"/>
      <c r="F495" s="9"/>
      <c r="G495" s="9"/>
      <c r="H495" s="9"/>
      <c r="I495" s="7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</row>
    <row r="496" spans="1:51" x14ac:dyDescent="0.25">
      <c r="A496" s="9"/>
      <c r="B496" s="9"/>
      <c r="C496" s="9"/>
      <c r="D496" s="9"/>
      <c r="E496" s="9"/>
      <c r="F496" s="9"/>
      <c r="G496" s="9"/>
      <c r="H496" s="9"/>
      <c r="I496" s="7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</row>
    <row r="497" spans="1:51" x14ac:dyDescent="0.25">
      <c r="A497" s="9"/>
      <c r="B497" s="9"/>
      <c r="C497" s="9"/>
      <c r="D497" s="9"/>
      <c r="E497" s="9"/>
      <c r="F497" s="9"/>
      <c r="G497" s="9"/>
      <c r="H497" s="9"/>
      <c r="I497" s="7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</row>
    <row r="498" spans="1:51" x14ac:dyDescent="0.25">
      <c r="A498" s="9"/>
      <c r="B498" s="9"/>
      <c r="C498" s="9"/>
      <c r="D498" s="9"/>
      <c r="E498" s="9"/>
      <c r="F498" s="9"/>
      <c r="G498" s="9"/>
      <c r="H498" s="9"/>
      <c r="I498" s="7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</row>
    <row r="499" spans="1:51" x14ac:dyDescent="0.25">
      <c r="A499" s="9"/>
      <c r="B499" s="9"/>
      <c r="C499" s="9"/>
      <c r="D499" s="9"/>
      <c r="E499" s="9"/>
      <c r="F499" s="9"/>
      <c r="G499" s="9"/>
      <c r="H499" s="9"/>
      <c r="I499" s="7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</row>
  </sheetData>
  <autoFilter ref="A3:AN10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2025-10-07T08:33:37Z</dcterms:created>
  <dcterms:modified xsi:type="dcterms:W3CDTF">2025-10-07T09:10:13Z</dcterms:modified>
</cp:coreProperties>
</file>