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Мираторг КИ Ташкент\"/>
    </mc:Choice>
  </mc:AlternateContent>
  <xr:revisionPtr revIDLastSave="0" documentId="13_ncr:1_{2EA48A0D-3A9F-479C-AA9D-B1118A0802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6" i="1"/>
  <c r="AI6" i="1" l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H5" i="1"/>
  <c r="AI5" i="1" l="1"/>
  <c r="O7" i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6" i="1"/>
  <c r="S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S20" i="1" l="1"/>
  <c r="S12" i="1"/>
  <c r="S16" i="1"/>
  <c r="S14" i="1"/>
  <c r="S18" i="1"/>
  <c r="S10" i="1"/>
  <c r="S22" i="1"/>
  <c r="S8" i="1"/>
  <c r="T6" i="1"/>
  <c r="T21" i="1"/>
  <c r="T19" i="1"/>
  <c r="T17" i="1"/>
  <c r="T15" i="1"/>
  <c r="T13" i="1"/>
  <c r="T11" i="1"/>
  <c r="T9" i="1"/>
  <c r="T7" i="1"/>
  <c r="U5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K5" i="1" s="1"/>
  <c r="AD5" i="1"/>
  <c r="AC5" i="1"/>
  <c r="AB5" i="1"/>
  <c r="AA5" i="1"/>
  <c r="Z5" i="1"/>
  <c r="Y5" i="1"/>
  <c r="X5" i="1"/>
  <c r="W5" i="1"/>
  <c r="V5" i="1"/>
  <c r="Q5" i="1"/>
  <c r="O5" i="1"/>
  <c r="N5" i="1"/>
  <c r="M5" i="1"/>
  <c r="L5" i="1"/>
  <c r="J5" i="1"/>
  <c r="F5" i="1"/>
  <c r="E5" i="1"/>
  <c r="AF5" i="1" l="1"/>
  <c r="P5" i="1"/>
</calcChain>
</file>

<file path=xl/sharedStrings.xml><?xml version="1.0" encoding="utf-8"?>
<sst xmlns="http://schemas.openxmlformats.org/spreadsheetml/2006/main" count="89" uniqueCount="63">
  <si>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</si>
  <si>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</si>
  <si>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</si>
  <si>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</si>
  <si>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</si>
  <si>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</si>
  <si>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</si>
  <si>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</si>
  <si>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</si>
  <si>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</si>
  <si>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</si>
  <si>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</si>
  <si>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</si>
  <si>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</si>
  <si>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</si>
  <si>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</si>
  <si>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</si>
  <si>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</si>
  <si>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</si>
  <si>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</si>
  <si>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</si>
  <si>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</si>
  <si>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</si>
  <si>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</si>
  <si>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23,06,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</si>
  <si>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</si>
  <si>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</si>
  <si>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</si>
  <si>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</si>
  <si>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</si>
  <si>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</si>
  <si>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</si>
  <si>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</si>
  <si>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МХБ Ветчина для завтрака ШТ. ОХЛ п/а 400г*6 (2,4кг) МИРАТОРГ</t>
  </si>
  <si>
    <t>шт</t>
  </si>
  <si>
    <t>остатки сроки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</si>
  <si>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</si>
  <si>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</si>
  <si>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</si>
  <si>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</si>
  <si>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</si>
  <si>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</si>
  <si>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</si>
  <si>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</si>
  <si>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</si>
  <si>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</si>
  <si>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</si>
  <si>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</si>
  <si>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</si>
  <si>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</si>
  <si>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</si>
  <si>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</si>
  <si>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</si>
  <si>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</si>
  <si>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</si>
  <si>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</si>
  <si>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</si>
  <si>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</si>
  <si>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заказ</t>
  </si>
  <si>
    <t>30,06,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</si>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</sst>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5" fillId="5" borderId="1" xfId="1" applyNumberFormat="1" applyFont="1" applyFill="1"/>
    <xf numFmtId="164" fontId="5" fillId="0" borderId="1" xfId="1" applyNumberFormat="1" applyFont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0,06,25-1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10.06.2025 - 16.06.2025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10.06.25</v>
          </cell>
          <cell r="E6" t="str">
            <v>11.06.25</v>
          </cell>
          <cell r="F6" t="str">
            <v>12.06.25</v>
          </cell>
        </row>
        <row r="8">
          <cell r="A8" t="str">
            <v>2074-Сосиски Молочные для завтрака Особый рецепт</v>
          </cell>
          <cell r="C8">
            <v>699.67700000000002</v>
          </cell>
          <cell r="D8">
            <v>174.07499999999999</v>
          </cell>
          <cell r="E8">
            <v>97.850999999999999</v>
          </cell>
          <cell r="F8">
            <v>149.084</v>
          </cell>
        </row>
        <row r="9">
          <cell r="A9" t="str">
            <v>1721-Сосиски Вязанка Сливочные ТМ Стародворские колбасы</v>
          </cell>
          <cell r="C9">
            <v>456.89</v>
          </cell>
          <cell r="D9">
            <v>262.98599999999999</v>
          </cell>
          <cell r="E9">
            <v>52.401000000000003</v>
          </cell>
          <cell r="F9">
            <v>15.12</v>
          </cell>
        </row>
        <row r="10">
          <cell r="A10" t="str">
            <v>МХБ Колб полусухая «Салями» ШТ. ВУ ОХЛ 300гр*8  МИРАТОРГ</v>
          </cell>
          <cell r="C10">
            <v>436</v>
          </cell>
          <cell r="D10">
            <v>165</v>
          </cell>
          <cell r="E10">
            <v>39</v>
          </cell>
          <cell r="F10">
            <v>112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335.37</v>
          </cell>
          <cell r="D11">
            <v>53.173000000000002</v>
          </cell>
          <cell r="E11">
            <v>63.201000000000001</v>
          </cell>
          <cell r="F11">
            <v>78.325000000000003</v>
          </cell>
        </row>
        <row r="12">
          <cell r="A12" t="str">
            <v>7187 ГРУДИНКА ПРЕМИУМ к/в мл/к в/у 0.3кг_50с  ОСТАНКИНО</v>
          </cell>
          <cell r="C12">
            <v>615</v>
          </cell>
          <cell r="D12">
            <v>133</v>
          </cell>
          <cell r="E12">
            <v>64</v>
          </cell>
          <cell r="F12">
            <v>394</v>
          </cell>
        </row>
        <row r="13">
          <cell r="A13" t="str">
            <v>7070 СОЧНЫЕ ПМ сос п/о мгс 1.5*4_А_50с  ОСТАНКИНО</v>
          </cell>
          <cell r="C13">
            <v>395.46499999999997</v>
          </cell>
          <cell r="D13">
            <v>129.33099999999999</v>
          </cell>
          <cell r="E13">
            <v>52.892000000000003</v>
          </cell>
          <cell r="F13">
            <v>77.912000000000006</v>
          </cell>
        </row>
        <row r="14">
          <cell r="A14" t="str">
            <v>1867-Колбаса Филейная ТМ Особый рецепт в оболочке полиамид большой батон.  ПОКОМ</v>
          </cell>
          <cell r="C14">
            <v>452.65199999999999</v>
          </cell>
          <cell r="D14">
            <v>124.696</v>
          </cell>
          <cell r="E14">
            <v>129.75700000000001</v>
          </cell>
          <cell r="F14">
            <v>93.176000000000002</v>
          </cell>
        </row>
        <row r="15">
          <cell r="A15" t="str">
            <v>Сервелат полусухой с/к ВУ ОХЛ 300гр МИРАТОРГ</v>
          </cell>
          <cell r="C15">
            <v>246</v>
          </cell>
          <cell r="D15">
            <v>113</v>
          </cell>
          <cell r="E15">
            <v>16</v>
          </cell>
          <cell r="F15">
            <v>72</v>
          </cell>
        </row>
        <row r="16">
          <cell r="A16" t="str">
            <v>2205-Сосиски Молочные для завтрака ТМ Особый рецепт 0,4кг</v>
          </cell>
          <cell r="C16">
            <v>700</v>
          </cell>
          <cell r="D16">
            <v>107</v>
          </cell>
          <cell r="E16">
            <v>288</v>
          </cell>
          <cell r="F16">
            <v>156</v>
          </cell>
        </row>
        <row r="17">
          <cell r="A17" t="str">
            <v>0222-Ветчины Дугушка Дугушка б/о Стародворье, 1кг</v>
          </cell>
          <cell r="C17">
            <v>250.154</v>
          </cell>
          <cell r="D17">
            <v>83.665999999999997</v>
          </cell>
          <cell r="E17">
            <v>29.501000000000001</v>
          </cell>
          <cell r="F17">
            <v>53.948</v>
          </cell>
        </row>
        <row r="18">
          <cell r="A18" t="str">
            <v>1870-Колбаса Со шпиком ТМ Особый рецепт в оболочке полиамид большой батон.  ПОКОМ</v>
          </cell>
          <cell r="C18">
            <v>378.72800000000001</v>
          </cell>
          <cell r="D18">
            <v>67.816999999999993</v>
          </cell>
          <cell r="E18">
            <v>111.78700000000001</v>
          </cell>
          <cell r="F18">
            <v>109.506</v>
          </cell>
        </row>
        <row r="19">
          <cell r="A19" t="str">
            <v>4087   СЕРВЕЛАТ КОПЧЕНЫЙ НА БУКЕ в/к в/К 0,35</v>
          </cell>
          <cell r="C19">
            <v>599</v>
          </cell>
          <cell r="D19">
            <v>167</v>
          </cell>
          <cell r="E19">
            <v>63</v>
          </cell>
          <cell r="F19">
            <v>186</v>
          </cell>
        </row>
        <row r="20">
          <cell r="A20" t="str">
            <v>1869-Колбаса Молочная ТМ Особый рецепт в оболочке полиамид большой батон.  ПОКОМ</v>
          </cell>
          <cell r="C20">
            <v>376.97800000000001</v>
          </cell>
          <cell r="D20">
            <v>70.149000000000001</v>
          </cell>
          <cell r="E20">
            <v>132.703</v>
          </cell>
          <cell r="F20">
            <v>24.074000000000002</v>
          </cell>
        </row>
        <row r="21">
          <cell r="A21" t="str">
            <v>7058 ШПИКАЧКИ СОЧНЫЕ С БЕКОНОМ п/о мгс 1*3_60с  ОСТАНКИНО</v>
          </cell>
          <cell r="C21">
            <v>247.16</v>
          </cell>
          <cell r="D21">
            <v>75.096000000000004</v>
          </cell>
          <cell r="E21">
            <v>49.817999999999998</v>
          </cell>
          <cell r="F21">
            <v>55.646999999999998</v>
          </cell>
        </row>
        <row r="22">
          <cell r="A22" t="str">
            <v>2634 Колбаса Дугушка Стародворская ТМ Стародворье ТС Дугушка  ПОКОМ</v>
          </cell>
          <cell r="C22">
            <v>228.20099999999999</v>
          </cell>
          <cell r="D22">
            <v>94.974000000000004</v>
          </cell>
          <cell r="E22">
            <v>24.638999999999999</v>
          </cell>
          <cell r="F22">
            <v>54.421999999999997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173.82499999999999</v>
          </cell>
          <cell r="D23">
            <v>62.478999999999999</v>
          </cell>
          <cell r="E23">
            <v>35.130000000000003</v>
          </cell>
          <cell r="F23">
            <v>43.795999999999999</v>
          </cell>
        </row>
        <row r="24">
          <cell r="A24" t="str">
            <v>5608 СЕРВЕЛАТ ФИНСКИЙ в/к в/у срез 0.35кг_СНГ</v>
          </cell>
          <cell r="C24">
            <v>479</v>
          </cell>
          <cell r="D24">
            <v>166</v>
          </cell>
          <cell r="E24">
            <v>73</v>
          </cell>
          <cell r="F24">
            <v>94</v>
          </cell>
        </row>
        <row r="25">
          <cell r="A25" t="str">
            <v>1523-Сосиски Вязанка Молочные ТМ Стародворские колбасы</v>
          </cell>
          <cell r="C25">
            <v>180.54300000000001</v>
          </cell>
          <cell r="D25">
            <v>79.427000000000007</v>
          </cell>
          <cell r="E25">
            <v>66.894000000000005</v>
          </cell>
          <cell r="F25">
            <v>6.8869999999999996</v>
          </cell>
        </row>
        <row r="26">
          <cell r="A26" t="str">
            <v>Вареные колбасы Сливушка Вязанка Фикс.вес 0,45 П/а Вязанка  ПОКОМ</v>
          </cell>
          <cell r="C26">
            <v>361</v>
          </cell>
          <cell r="D26">
            <v>173</v>
          </cell>
          <cell r="E26">
            <v>26</v>
          </cell>
          <cell r="F26">
            <v>65</v>
          </cell>
        </row>
        <row r="27">
          <cell r="A27" t="str">
            <v>1875-Колбаса Филейная оригинальная ТМ Особый рецепт в оболочке полиамид.  ПОКОМ</v>
          </cell>
          <cell r="C27">
            <v>251.81200000000001</v>
          </cell>
          <cell r="D27">
            <v>73.914000000000001</v>
          </cell>
          <cell r="E27">
            <v>20.814</v>
          </cell>
          <cell r="F27">
            <v>82.685000000000002</v>
          </cell>
        </row>
        <row r="28">
          <cell r="A28" t="str">
            <v>1120 В/к колбасы Сервелат Запеченный Дугушка Вес Вектор Стародворье, вес 1кг</v>
          </cell>
          <cell r="C28">
            <v>172.006</v>
          </cell>
          <cell r="D28">
            <v>40.406999999999996</v>
          </cell>
          <cell r="E28">
            <v>14.041</v>
          </cell>
          <cell r="F28">
            <v>43.851999999999997</v>
          </cell>
        </row>
        <row r="29">
          <cell r="A29" t="str">
            <v>0178 Ветчины Нежная Особая Особая Весовые П/а Особый рецепт большой батон  ПОКОМ</v>
          </cell>
          <cell r="C29">
            <v>183.69800000000001</v>
          </cell>
          <cell r="D29">
            <v>70.471999999999994</v>
          </cell>
          <cell r="E29">
            <v>15.124000000000001</v>
          </cell>
          <cell r="F29">
            <v>22.673999999999999</v>
          </cell>
        </row>
        <row r="30">
          <cell r="A30" t="str">
            <v>6093 САЛЯМИ ИТАЛЬЯНСКАЯ с/к в/у 1/250 8шт_UZ</v>
          </cell>
          <cell r="C30">
            <v>323</v>
          </cell>
          <cell r="D30">
            <v>93</v>
          </cell>
          <cell r="E30">
            <v>39</v>
          </cell>
          <cell r="F30">
            <v>146</v>
          </cell>
        </row>
        <row r="31">
          <cell r="A31" t="str">
            <v>МХБ Колбаса сырокопченая Брауншвейгская ШТ. ВУ ОХЛ 300гр*8 (2,4 кг) МИРАТОРГ</v>
          </cell>
          <cell r="C31">
            <v>136</v>
          </cell>
          <cell r="D31">
            <v>49</v>
          </cell>
          <cell r="E31">
            <v>1</v>
          </cell>
          <cell r="F31">
            <v>28</v>
          </cell>
        </row>
        <row r="32">
          <cell r="A32" t="str">
            <v>6095 ЮБИЛЕЙНАЯ с/к в/у 1/250 8шт_UZ</v>
          </cell>
          <cell r="C32">
            <v>305</v>
          </cell>
          <cell r="D32">
            <v>94</v>
          </cell>
          <cell r="E32">
            <v>35</v>
          </cell>
          <cell r="F32">
            <v>113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244</v>
          </cell>
          <cell r="D33">
            <v>32</v>
          </cell>
          <cell r="E33">
            <v>46</v>
          </cell>
          <cell r="F33">
            <v>72</v>
          </cell>
        </row>
        <row r="34">
          <cell r="A34" t="str">
            <v>МХБ Мясной продукт из свинины сырокопченый Бекон ШТ. ОХЛ ВУ 200г*10 (2 кг) МИРАТОРГ</v>
          </cell>
          <cell r="C34">
            <v>263</v>
          </cell>
          <cell r="D34">
            <v>74</v>
          </cell>
          <cell r="E34">
            <v>18</v>
          </cell>
          <cell r="F34">
            <v>138</v>
          </cell>
        </row>
        <row r="35">
          <cell r="A35" t="str">
            <v>5096   СЕРВЕЛАТ КРЕМЛЕВСКИЙ в/к в/у_СНГ</v>
          </cell>
          <cell r="C35">
            <v>94.891999999999996</v>
          </cell>
          <cell r="D35">
            <v>14.323</v>
          </cell>
          <cell r="E35">
            <v>12.095000000000001</v>
          </cell>
          <cell r="F35">
            <v>17.091000000000001</v>
          </cell>
        </row>
        <row r="36">
          <cell r="A36" t="str">
            <v>4079 СЕРВЕЛАТ КОПЧЕНЫЙ НА БУКЕ в/к в/у_СНГ</v>
          </cell>
          <cell r="C36">
            <v>130.82499999999999</v>
          </cell>
          <cell r="D36">
            <v>41.162999999999997</v>
          </cell>
          <cell r="E36">
            <v>5.6130000000000004</v>
          </cell>
          <cell r="F36">
            <v>18.367999999999999</v>
          </cell>
        </row>
        <row r="37">
          <cell r="A37" t="str">
            <v>1118 В/к колбасы Салями Запеченая Дугушка  Вектор Стародворье, 1кг</v>
          </cell>
          <cell r="C37">
            <v>122.852</v>
          </cell>
          <cell r="D37">
            <v>39.69</v>
          </cell>
          <cell r="E37">
            <v>21.588999999999999</v>
          </cell>
          <cell r="F37">
            <v>41.323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160.63499999999999</v>
          </cell>
          <cell r="D38">
            <v>61.018000000000001</v>
          </cell>
          <cell r="E38">
            <v>11.666</v>
          </cell>
          <cell r="F38">
            <v>43.133000000000003</v>
          </cell>
        </row>
        <row r="39">
          <cell r="A39" t="str">
            <v>6346 ФИЛЕЙНАЯ Папа может вар п/о 0.5кг_СНГ  ОСТАНКИНО</v>
          </cell>
          <cell r="C39">
            <v>370</v>
          </cell>
          <cell r="D39">
            <v>112</v>
          </cell>
          <cell r="E39">
            <v>59</v>
          </cell>
          <cell r="F39">
            <v>94</v>
          </cell>
        </row>
        <row r="40">
          <cell r="A40" t="str">
            <v>1370-Сосиски Сочинки Бордо Весовой п/а Стародворье</v>
          </cell>
          <cell r="C40">
            <v>156.85300000000001</v>
          </cell>
          <cell r="D40">
            <v>81.430000000000007</v>
          </cell>
          <cell r="E40">
            <v>16.486999999999998</v>
          </cell>
          <cell r="F40">
            <v>14.781000000000001</v>
          </cell>
        </row>
        <row r="41">
          <cell r="A41" t="str">
            <v>6092 АРОМАТНАЯ с/к в/у 1/250 8шт_UZ</v>
          </cell>
          <cell r="C41">
            <v>231</v>
          </cell>
          <cell r="D41">
            <v>85</v>
          </cell>
          <cell r="E41">
            <v>11</v>
          </cell>
          <cell r="F41">
            <v>97</v>
          </cell>
        </row>
        <row r="42">
          <cell r="A42" t="str">
            <v>МХБ Колбаса варено-копченая Балыковая ШТ. Ф/О ОХЛ В/У 375г*6 (2,25кг) МИРАТОРГ</v>
          </cell>
          <cell r="C42">
            <v>198</v>
          </cell>
          <cell r="D42">
            <v>57</v>
          </cell>
          <cell r="E42">
            <v>38</v>
          </cell>
          <cell r="F42">
            <v>39</v>
          </cell>
        </row>
        <row r="43">
          <cell r="A43" t="str">
            <v>1202 В/к колбасы Сервелат Мясорубский с мелкорубленным окороком срез Бордо Фикс.вес 0,35 фиброуз Ста</v>
          </cell>
          <cell r="C43">
            <v>315</v>
          </cell>
          <cell r="D43">
            <v>143</v>
          </cell>
          <cell r="E43">
            <v>24</v>
          </cell>
          <cell r="F43">
            <v>55</v>
          </cell>
        </row>
        <row r="44">
          <cell r="A44" t="str">
            <v>1204 Копченые колбасы Салями Мясорубская с рубленым шпиком Бордо Весовой фиброуз Стародворье  ПОКОМ</v>
          </cell>
          <cell r="C44">
            <v>111.503</v>
          </cell>
          <cell r="D44">
            <v>25.623999999999999</v>
          </cell>
          <cell r="E44">
            <v>48.21</v>
          </cell>
          <cell r="F44">
            <v>14.499000000000001</v>
          </cell>
        </row>
        <row r="45">
          <cell r="A45" t="str">
            <v>1720-Сосиски Вязанка Сливочные ТМ Стародворские колбасы ТС Вязанка амицел в мод газов.среде 0,45кг</v>
          </cell>
          <cell r="C45">
            <v>180</v>
          </cell>
          <cell r="D45">
            <v>88</v>
          </cell>
          <cell r="E45">
            <v>26</v>
          </cell>
          <cell r="F45">
            <v>30</v>
          </cell>
        </row>
        <row r="46">
          <cell r="A46" t="str">
            <v>МХБ Колбаса варено-копченая Сервелат ШТ. Ф/О ОХЛ В/У 375г*6 (2,25кг) МИРАТОРГ</v>
          </cell>
          <cell r="C46">
            <v>137</v>
          </cell>
          <cell r="D46">
            <v>-4</v>
          </cell>
          <cell r="E46">
            <v>5</v>
          </cell>
          <cell r="F46">
            <v>48</v>
          </cell>
        </row>
        <row r="47">
          <cell r="A47" t="str">
            <v>6076 МЯСНАЯ Папа может вар п/о 0.4кг_UZ</v>
          </cell>
          <cell r="C47">
            <v>379</v>
          </cell>
          <cell r="D47">
            <v>127</v>
          </cell>
          <cell r="E47">
            <v>67</v>
          </cell>
          <cell r="F47">
            <v>105</v>
          </cell>
        </row>
        <row r="48">
          <cell r="A48" t="str">
            <v>МХБ Сервелат Мраморный ШТ. в/к ВУ ОХЛ 330г*6 (1,98кг)  МИРАТОРГ</v>
          </cell>
          <cell r="C48">
            <v>181</v>
          </cell>
          <cell r="D48">
            <v>-3</v>
          </cell>
          <cell r="E48">
            <v>20</v>
          </cell>
          <cell r="F48">
            <v>67</v>
          </cell>
        </row>
        <row r="49">
          <cell r="A49" t="str">
            <v>ВАР МОЛОЧНАЯ ПО-ЧЕ НМО ШТ 0.4КГ К2.4  ЧЕРКИЗОВО</v>
          </cell>
          <cell r="C49">
            <v>247</v>
          </cell>
          <cell r="D49">
            <v>98</v>
          </cell>
          <cell r="E49">
            <v>30</v>
          </cell>
          <cell r="F49">
            <v>74</v>
          </cell>
        </row>
        <row r="50">
          <cell r="A50" t="str">
            <v>1205 Копченые колбасы Салями Мясорубская с рубленым шпиком срез Бордо ф/в 0,35 фиброуз Стародворье  ПОКОМ</v>
          </cell>
          <cell r="C50">
            <v>287</v>
          </cell>
          <cell r="D50">
            <v>75</v>
          </cell>
          <cell r="E50">
            <v>27</v>
          </cell>
          <cell r="F50">
            <v>55</v>
          </cell>
        </row>
        <row r="51">
          <cell r="A51" t="str">
            <v>7075 МОЛОЧ.ПРЕМИУМ ПМ сос п/о мгс 1.5*4_О_50с  ОСТАНКИНО</v>
          </cell>
          <cell r="C51">
            <v>129.99299999999999</v>
          </cell>
          <cell r="D51">
            <v>54.225999999999999</v>
          </cell>
          <cell r="E51">
            <v>27.838999999999999</v>
          </cell>
          <cell r="F51">
            <v>15.452</v>
          </cell>
        </row>
        <row r="52">
          <cell r="A52" t="str">
            <v>МХБ Колбаса полукопченая Чесночная ШТ. ф/о ОХЛ 375г*6 (2,25кг) МИРАТОРГ</v>
          </cell>
          <cell r="C52">
            <v>160</v>
          </cell>
          <cell r="D52">
            <v>41</v>
          </cell>
          <cell r="E52">
            <v>24</v>
          </cell>
          <cell r="F52">
            <v>48</v>
          </cell>
        </row>
        <row r="53">
          <cell r="A53" t="str">
            <v>6094 ЮБИЛЕЙНАЯ с/к в/у_UZ</v>
          </cell>
          <cell r="C53">
            <v>51.725999999999999</v>
          </cell>
          <cell r="D53">
            <v>20.591999999999999</v>
          </cell>
          <cell r="E53">
            <v>1.927</v>
          </cell>
          <cell r="F53">
            <v>5.9279999999999999</v>
          </cell>
        </row>
        <row r="54">
          <cell r="A54" t="str">
            <v>СК БОГОРОДСКАЯ ПРЕСС ФИБ ВУ ШТ0.3КГ К3.6  ЧЕРКИЗОВО</v>
          </cell>
          <cell r="C54">
            <v>142</v>
          </cell>
          <cell r="D54">
            <v>70</v>
          </cell>
          <cell r="E54">
            <v>18</v>
          </cell>
          <cell r="F54">
            <v>34</v>
          </cell>
        </row>
        <row r="55">
          <cell r="A55" t="str">
            <v>ВК СЕРВ ГОСТ СРЕЗ ФИБ ВУ ШТ 0.5КГ К2  ЧЕРКИЗОВО</v>
          </cell>
          <cell r="C55">
            <v>93</v>
          </cell>
          <cell r="D55">
            <v>57</v>
          </cell>
          <cell r="E55">
            <v>5</v>
          </cell>
          <cell r="F55">
            <v>14</v>
          </cell>
        </row>
        <row r="56">
          <cell r="A56" t="str">
            <v>Вареные колбасы Докторская ГОСТ Вязанка Фикс.вес 0,4 Вектор Вязанка  ПОКОМ</v>
          </cell>
          <cell r="C56">
            <v>169</v>
          </cell>
          <cell r="D56">
            <v>88</v>
          </cell>
          <cell r="E56">
            <v>35</v>
          </cell>
          <cell r="F56">
            <v>29</v>
          </cell>
        </row>
        <row r="57">
          <cell r="A57" t="str">
            <v>Вареные колбасы «Филейская» Фикс.вес 0,45 Вектор ТМ «Вязанка»  ПОКОМ</v>
          </cell>
          <cell r="C57">
            <v>178</v>
          </cell>
          <cell r="D57">
            <v>57</v>
          </cell>
          <cell r="E57">
            <v>20</v>
          </cell>
          <cell r="F57">
            <v>39</v>
          </cell>
        </row>
        <row r="58">
          <cell r="A58" t="str">
            <v>МХБ Колбаса полукопченая Краковская ШТ. н/о ОХЛ 430*6 (2,58кг) МИРАТОРГ</v>
          </cell>
          <cell r="C58">
            <v>98</v>
          </cell>
          <cell r="E58">
            <v>7</v>
          </cell>
          <cell r="F58">
            <v>35</v>
          </cell>
        </row>
        <row r="59">
          <cell r="A59" t="str">
            <v>КОПЧ БЕКОН НАР ВУ ШТ 0.18КГ К1.8  ЧЕРКИЗОВО</v>
          </cell>
          <cell r="C59">
            <v>179</v>
          </cell>
          <cell r="D59">
            <v>79</v>
          </cell>
          <cell r="E59">
            <v>56</v>
          </cell>
          <cell r="F59">
            <v>28</v>
          </cell>
        </row>
        <row r="60">
          <cell r="A60" t="str">
            <v>Сервелат Коньячный в/к ВУ ОХЛ 375гр  МИРАТОРГ</v>
          </cell>
          <cell r="C60">
            <v>126</v>
          </cell>
          <cell r="D60">
            <v>16</v>
          </cell>
          <cell r="E60">
            <v>21</v>
          </cell>
          <cell r="F60">
            <v>35</v>
          </cell>
        </row>
        <row r="61">
          <cell r="A61" t="str">
            <v>6091 АРОМАТНАЯ с/к в/у_UZ</v>
          </cell>
          <cell r="C61">
            <v>42.567</v>
          </cell>
          <cell r="D61">
            <v>24.898</v>
          </cell>
          <cell r="E61">
            <v>1.9350000000000001</v>
          </cell>
          <cell r="F61">
            <v>5.9560000000000004</v>
          </cell>
        </row>
        <row r="62">
          <cell r="A62" t="str">
            <v>ВАР МОЛОЧНАЯ ПО-Ч НМО 1 КГ К3  ЧЕРКИЗОВО</v>
          </cell>
          <cell r="C62">
            <v>75.489000000000004</v>
          </cell>
          <cell r="D62">
            <v>44.338999999999999</v>
          </cell>
          <cell r="E62">
            <v>7.2489999999999997</v>
          </cell>
          <cell r="F62">
            <v>5.1959999999999997</v>
          </cell>
        </row>
        <row r="63">
          <cell r="A63" t="str">
            <v>6072 ЭКСТРА Папа может вар п/о 0.4кг_UZ</v>
          </cell>
          <cell r="C63">
            <v>254</v>
          </cell>
          <cell r="D63">
            <v>3</v>
          </cell>
          <cell r="E63">
            <v>20</v>
          </cell>
          <cell r="F63">
            <v>113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229</v>
          </cell>
          <cell r="D64">
            <v>43</v>
          </cell>
          <cell r="E64">
            <v>37</v>
          </cell>
          <cell r="F64">
            <v>60</v>
          </cell>
        </row>
        <row r="65">
          <cell r="A65" t="str">
            <v>СК СЕРВЕЛЕТТИ ПРЕСС СРЕЗ БО ВУ ШТ 0.25КГ  ЧЕРКИЗОВО</v>
          </cell>
          <cell r="C65">
            <v>91</v>
          </cell>
          <cell r="D65">
            <v>52</v>
          </cell>
          <cell r="E65">
            <v>-1</v>
          </cell>
          <cell r="F65">
            <v>27</v>
          </cell>
        </row>
        <row r="66">
          <cell r="A66" t="str">
            <v>1231 Сосиски Сливочные Дугушки Дугушка Весовые П/а Стародворье, вес 1кг</v>
          </cell>
          <cell r="C66">
            <v>72.688999999999993</v>
          </cell>
          <cell r="D66">
            <v>20.663</v>
          </cell>
          <cell r="E66">
            <v>12.074</v>
          </cell>
          <cell r="F66">
            <v>2.5350000000000001</v>
          </cell>
        </row>
        <row r="67">
          <cell r="A67" t="str">
            <v>Вареные колбасы Молокуша Вязанка Вес п/а Вязанка  ПОКОМ</v>
          </cell>
          <cell r="C67">
            <v>67.316999999999993</v>
          </cell>
          <cell r="D67">
            <v>40.509</v>
          </cell>
          <cell r="E67">
            <v>5.3689999999999998</v>
          </cell>
          <cell r="F67">
            <v>10.69</v>
          </cell>
        </row>
        <row r="68">
          <cell r="A68" t="str">
            <v>У_Фарш куриный "Домашний",зам,в/у0,75кг*8(6кг)  МИРАТОРГ</v>
          </cell>
          <cell r="C68">
            <v>181</v>
          </cell>
          <cell r="D68">
            <v>45</v>
          </cell>
          <cell r="E68">
            <v>100</v>
          </cell>
        </row>
        <row r="69">
          <cell r="A69" t="str">
            <v>1314-Сосиски Молокуши миникушай Вязанка Ф/в 0,45 амилюкс мгс Вязанка</v>
          </cell>
          <cell r="C69">
            <v>101</v>
          </cell>
          <cell r="D69">
            <v>53</v>
          </cell>
          <cell r="E69">
            <v>11</v>
          </cell>
          <cell r="F69">
            <v>6</v>
          </cell>
        </row>
        <row r="70">
          <cell r="A70" t="str">
            <v>1284-Сосиски Баварушки ТМ Баварушка в оболочке амицел в модифицированной газовой среде 0,6 кг.</v>
          </cell>
          <cell r="C70">
            <v>78</v>
          </cell>
          <cell r="D70">
            <v>46</v>
          </cell>
          <cell r="E70">
            <v>4</v>
          </cell>
          <cell r="F70">
            <v>15</v>
          </cell>
        </row>
        <row r="71">
          <cell r="A71" t="str">
            <v>СК САЛЬЧИЧОН СРЕЗ ФИБ ВУ ШТ 0,3 КГ ЧЕРКИЗОВО (ПРЕМИУМ)</v>
          </cell>
          <cell r="C71">
            <v>74</v>
          </cell>
          <cell r="D71">
            <v>16</v>
          </cell>
          <cell r="E71">
            <v>6</v>
          </cell>
          <cell r="F71">
            <v>21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77</v>
          </cell>
          <cell r="D72">
            <v>31</v>
          </cell>
          <cell r="E72">
            <v>1</v>
          </cell>
          <cell r="F72">
            <v>30</v>
          </cell>
        </row>
        <row r="73">
          <cell r="A73" t="str">
            <v>2027 Ветчина Нежная п/а ТМ Особый рецепт шт. 0,4кг</v>
          </cell>
          <cell r="C73">
            <v>125</v>
          </cell>
          <cell r="D73">
            <v>65</v>
          </cell>
          <cell r="E73">
            <v>11</v>
          </cell>
          <cell r="F73">
            <v>14</v>
          </cell>
        </row>
        <row r="74">
          <cell r="A74" t="str">
            <v>1372-Сосиски Сочинки с сочным окороком Бордо Фикс.вес 0,4 П/а мгс Стародворье</v>
          </cell>
          <cell r="C74">
            <v>172</v>
          </cell>
          <cell r="D74">
            <v>91</v>
          </cell>
          <cell r="E74">
            <v>43</v>
          </cell>
          <cell r="F74">
            <v>39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171</v>
          </cell>
          <cell r="D75">
            <v>104</v>
          </cell>
          <cell r="E75">
            <v>27</v>
          </cell>
          <cell r="F75">
            <v>31</v>
          </cell>
        </row>
        <row r="76">
          <cell r="A76" t="str">
            <v>СК САЛЯМИНИ ВУ ШТ 0.18 КГ  ЧЕРКИЗОВО</v>
          </cell>
          <cell r="C76">
            <v>136</v>
          </cell>
          <cell r="D76">
            <v>45</v>
          </cell>
          <cell r="E76">
            <v>5</v>
          </cell>
          <cell r="F76">
            <v>40</v>
          </cell>
        </row>
        <row r="77">
          <cell r="A77" t="str">
            <v>1201 В/к колбасы Сервелат Мясорубский с мелкорубленным окороком Бордо Весовой фиброуз Стародворье  П</v>
          </cell>
          <cell r="C77">
            <v>56.668999999999997</v>
          </cell>
          <cell r="D77">
            <v>37.975000000000001</v>
          </cell>
          <cell r="E77">
            <v>10.07</v>
          </cell>
          <cell r="F77">
            <v>9.3539999999999992</v>
          </cell>
        </row>
        <row r="78">
          <cell r="A78" t="str">
            <v>СВ ФУЭТ ЭКСТРА 0.15КГ К0.9  ЧЕРКИЗОВО</v>
          </cell>
          <cell r="C78">
            <v>69</v>
          </cell>
          <cell r="D78">
            <v>27</v>
          </cell>
          <cell r="E78">
            <v>6</v>
          </cell>
          <cell r="F78">
            <v>19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143</v>
          </cell>
          <cell r="D79">
            <v>92</v>
          </cell>
          <cell r="E79">
            <v>14</v>
          </cell>
          <cell r="F79">
            <v>23</v>
          </cell>
        </row>
        <row r="80">
          <cell r="A80" t="str">
            <v>Пельмени Пуговки с говядиной и свининой No Name Весовые Сфера No Name 5 кг  ПОКОМ</v>
          </cell>
          <cell r="C80">
            <v>125</v>
          </cell>
          <cell r="D80">
            <v>70</v>
          </cell>
          <cell r="E80">
            <v>10</v>
          </cell>
          <cell r="F80">
            <v>25</v>
          </cell>
        </row>
        <row r="81">
          <cell r="A81" t="str">
            <v>Наггетсы куриные Классические 300г*12 (3,6кг) Мираторг Россия</v>
          </cell>
          <cell r="C81">
            <v>126</v>
          </cell>
          <cell r="D81">
            <v>45</v>
          </cell>
          <cell r="E81">
            <v>18</v>
          </cell>
          <cell r="F81">
            <v>51</v>
          </cell>
        </row>
        <row r="82">
          <cell r="A82" t="str">
            <v>СК БОРОДИНСКАЯ СРЕЗ ФИБ ВУ 0.3КГ ШТ К3.6  ЧЕРКИЗОВО</v>
          </cell>
          <cell r="C82">
            <v>76</v>
          </cell>
          <cell r="D82">
            <v>31</v>
          </cell>
          <cell r="E82">
            <v>5</v>
          </cell>
          <cell r="F82">
            <v>27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117</v>
          </cell>
          <cell r="D83">
            <v>37</v>
          </cell>
          <cell r="E83">
            <v>38</v>
          </cell>
          <cell r="F83">
            <v>20</v>
          </cell>
        </row>
        <row r="84">
          <cell r="A84" t="str">
            <v>Вареные колбасы «Филейская» Весовые Вектор ТМ «Вязанка»  ПОКОМ</v>
          </cell>
          <cell r="C84">
            <v>53.371000000000002</v>
          </cell>
          <cell r="D84">
            <v>35.058</v>
          </cell>
          <cell r="E84">
            <v>10.779</v>
          </cell>
        </row>
        <row r="85">
          <cell r="A85" t="str">
            <v>ВЕТЧ МРАМОРНАЯ ПО-ЧЕРКИЗОВСКИ ШТ 0,4 КГ  ЧЕРКИЗОВО</v>
          </cell>
          <cell r="C85">
            <v>76</v>
          </cell>
          <cell r="D85">
            <v>40</v>
          </cell>
          <cell r="E85">
            <v>10</v>
          </cell>
          <cell r="F85">
            <v>20</v>
          </cell>
        </row>
        <row r="86">
          <cell r="A86" t="str">
            <v>6078 ФИЛЕЙНАЯ Папа может вар п/о_UZ</v>
          </cell>
          <cell r="C86">
            <v>68.251999999999995</v>
          </cell>
          <cell r="D86">
            <v>13.56</v>
          </cell>
          <cell r="E86">
            <v>14.888</v>
          </cell>
        </row>
        <row r="87">
          <cell r="A87" t="str">
            <v>Стейк Стриплойн зам. DF 320г*6(1,92кг) BLACK ANGUS  МИРАТОРГ</v>
          </cell>
          <cell r="C87">
            <v>21</v>
          </cell>
          <cell r="D87">
            <v>1</v>
          </cell>
          <cell r="F87">
            <v>20</v>
          </cell>
        </row>
        <row r="88">
          <cell r="A88" t="str">
            <v>У_ВАР АРОМАТНАЯ ПО-Ч ЦО ЗА 1.6КГ K3.2 ЧЕРКИЗОВО</v>
          </cell>
          <cell r="C88">
            <v>37.912999999999997</v>
          </cell>
          <cell r="D88">
            <v>25.29</v>
          </cell>
          <cell r="E88">
            <v>12.622999999999999</v>
          </cell>
        </row>
        <row r="89">
          <cell r="A89" t="str">
            <v>Стейк из мраморной говядины б/к с/м TF ~1кг BLACK ANGUS Мираторг (Брянск) Россия  МИРАТОРГ</v>
          </cell>
          <cell r="C89">
            <v>16</v>
          </cell>
          <cell r="D89">
            <v>10</v>
          </cell>
          <cell r="E89">
            <v>5</v>
          </cell>
        </row>
        <row r="90">
          <cell r="A90" t="str">
            <v>С/к колбасы Баварская Бавария Фикс.вес 0,17 б/о терм/п Стародворье</v>
          </cell>
          <cell r="C90">
            <v>66</v>
          </cell>
          <cell r="D90">
            <v>18</v>
          </cell>
          <cell r="E90">
            <v>16</v>
          </cell>
        </row>
        <row r="91">
          <cell r="A91" t="str">
            <v>1224 В/к колбасы «Сочинка по-европейски с сочной грудинкой» Весовой фиброуз ТМ «Стародворье»  ПОКОМ</v>
          </cell>
          <cell r="C91">
            <v>38.521999999999998</v>
          </cell>
          <cell r="D91">
            <v>16.919</v>
          </cell>
          <cell r="E91">
            <v>5.609</v>
          </cell>
          <cell r="F91">
            <v>5.6580000000000004</v>
          </cell>
        </row>
        <row r="92">
          <cell r="A92" t="str">
            <v>СОС КОПЧ ПО-Ч ЛОТ ПМО ЗА ШТ 0.4КГ K1.6  ЧЕРКИЗОВО</v>
          </cell>
          <cell r="C92">
            <v>82</v>
          </cell>
          <cell r="D92">
            <v>59</v>
          </cell>
          <cell r="E92">
            <v>24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101</v>
          </cell>
          <cell r="D93">
            <v>97</v>
          </cell>
          <cell r="E93">
            <v>4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104</v>
          </cell>
          <cell r="D94">
            <v>38</v>
          </cell>
          <cell r="E94">
            <v>12</v>
          </cell>
          <cell r="F94">
            <v>24</v>
          </cell>
        </row>
        <row r="95">
          <cell r="A95" t="str">
            <v>ВК БАЛЫКОВАЯ ПО-ЧЕРКИЗ СРЕЗ ШТ0,3 К1,8  ЧЕРКИЗОВО</v>
          </cell>
          <cell r="C95">
            <v>53</v>
          </cell>
          <cell r="D95">
            <v>16</v>
          </cell>
          <cell r="E95">
            <v>13</v>
          </cell>
          <cell r="F95">
            <v>11</v>
          </cell>
        </row>
        <row r="96">
          <cell r="A96" t="str">
            <v>Стейк Рибай Choice c/м TF 200г*60 (12 кг) Black Angus  МИРАТОРГ</v>
          </cell>
          <cell r="C96">
            <v>22</v>
          </cell>
          <cell r="D96">
            <v>2</v>
          </cell>
          <cell r="F96">
            <v>20</v>
          </cell>
        </row>
        <row r="97">
          <cell r="A97" t="str">
            <v>СК ОНЕЖСКАЯ СРЕЗ ФИБ ВУ ШТ 0.3КГ K1.8 ЧЕРКИЗОВО</v>
          </cell>
          <cell r="C97">
            <v>38</v>
          </cell>
          <cell r="D97">
            <v>25</v>
          </cell>
          <cell r="E97">
            <v>4</v>
          </cell>
          <cell r="F97">
            <v>6</v>
          </cell>
        </row>
        <row r="98">
          <cell r="A98" t="str">
            <v>СК САЛЬЧИЧОН С РОЗОВЫМ ПЕРЦ. СРЕЗ ШТ 0,3  ЧЕРКИЗОВО</v>
          </cell>
          <cell r="C98">
            <v>35</v>
          </cell>
          <cell r="D98">
            <v>6</v>
          </cell>
          <cell r="F98">
            <v>21</v>
          </cell>
        </row>
        <row r="99">
          <cell r="A99" t="str">
            <v>6075 МЯСНАЯ Папа может вар п/о_UZ</v>
          </cell>
          <cell r="C99">
            <v>44.960999999999999</v>
          </cell>
          <cell r="D99">
            <v>16.288</v>
          </cell>
          <cell r="E99">
            <v>6.8019999999999996</v>
          </cell>
          <cell r="F99">
            <v>6.8479999999999999</v>
          </cell>
        </row>
        <row r="100">
          <cell r="A100" t="str">
            <v>МХБ Колбаса вареная Молочная ШТ. п/а ОХЛ 470*6 (2,82 кг) МИРАТОРГ</v>
          </cell>
          <cell r="C100">
            <v>37</v>
          </cell>
          <cell r="D100">
            <v>14</v>
          </cell>
          <cell r="F100">
            <v>8</v>
          </cell>
        </row>
        <row r="101">
          <cell r="A101" t="str">
            <v>СК БРАУНШВЕЙГСКАЯ ГОСТ БО СРЕЗ ШТ 0,2КГ  ЧЕРКИЗОВО</v>
          </cell>
          <cell r="C101">
            <v>41</v>
          </cell>
          <cell r="D101">
            <v>14</v>
          </cell>
          <cell r="E101">
            <v>2</v>
          </cell>
          <cell r="F101">
            <v>16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23.728000000000002</v>
          </cell>
          <cell r="D102">
            <v>4.0490000000000004</v>
          </cell>
          <cell r="E102">
            <v>8.0790000000000006</v>
          </cell>
        </row>
        <row r="103">
          <cell r="A103" t="str">
            <v>0232 С/к колбасы Княжеская Бордо Весовые б/о терм/п Стародворье</v>
          </cell>
          <cell r="C103">
            <v>6.375</v>
          </cell>
          <cell r="E103">
            <v>1.4550000000000001</v>
          </cell>
        </row>
        <row r="104">
          <cell r="A104" t="str">
            <v>МХБ Колбаса вареная Классическая ШТ. ОХЛ п/а 470г*6 (2,82кг) МИРАТОРГ</v>
          </cell>
          <cell r="C104">
            <v>32</v>
          </cell>
          <cell r="D104">
            <v>12</v>
          </cell>
          <cell r="E104">
            <v>1</v>
          </cell>
          <cell r="F104">
            <v>12</v>
          </cell>
        </row>
        <row r="105">
          <cell r="A105" t="str">
            <v>МХБ Ветчина для завтрака ШТ. ОХЛ п/а 400г*6 (2,4кг) МИРАТОРГ</v>
          </cell>
          <cell r="C105">
            <v>24</v>
          </cell>
          <cell r="E105">
            <v>17</v>
          </cell>
          <cell r="F105">
            <v>7</v>
          </cell>
        </row>
        <row r="106">
          <cell r="A106" t="str">
            <v>МХБ Колбаса с/к "Куршская" ВУ ОХЛ 280г*8 (2,24 кг)  МИРАТОРГ</v>
          </cell>
          <cell r="C106">
            <v>17</v>
          </cell>
          <cell r="D106">
            <v>7</v>
          </cell>
          <cell r="E106">
            <v>8</v>
          </cell>
        </row>
        <row r="107">
          <cell r="A107" t="str">
            <v>Чебупай сочное яблоко Чебупай Фикс.вес 0,2 Лоток Горячая штучка  ПОКОМ</v>
          </cell>
          <cell r="C107">
            <v>64</v>
          </cell>
          <cell r="D107">
            <v>23</v>
          </cell>
          <cell r="E107">
            <v>52</v>
          </cell>
          <cell r="F107">
            <v>11</v>
          </cell>
        </row>
        <row r="108">
          <cell r="A108" t="str">
            <v>Фарш говяжий зам 0,4кг ШТ  TF  МИРАТОРГ</v>
          </cell>
          <cell r="C108">
            <v>18</v>
          </cell>
          <cell r="D108">
            <v>8</v>
          </cell>
          <cell r="E108">
            <v>10</v>
          </cell>
        </row>
        <row r="109">
          <cell r="A109" t="str">
            <v>У_СК САЛЬЧИЧОН С РОЗОВЫМ ПЕРЦЕМ НАР ШТ 85Г  ЧЕРКИЗОВО</v>
          </cell>
          <cell r="C109">
            <v>26</v>
          </cell>
          <cell r="D109">
            <v>8</v>
          </cell>
          <cell r="E109">
            <v>12</v>
          </cell>
          <cell r="F109">
            <v>6</v>
          </cell>
        </row>
        <row r="110">
          <cell r="A110" t="str">
            <v>Наггетсы куриные хрустящие 300г*12 (3,6кг) Мираторг Россия</v>
          </cell>
          <cell r="C110">
            <v>14</v>
          </cell>
          <cell r="D110">
            <v>14</v>
          </cell>
        </row>
        <row r="111">
          <cell r="A111" t="str">
            <v>Карибская смесь с/м 400г*10 (4кг) Мираторг Россия</v>
          </cell>
          <cell r="C111">
            <v>16</v>
          </cell>
          <cell r="D111">
            <v>9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16</v>
          </cell>
          <cell r="E112">
            <v>7</v>
          </cell>
          <cell r="F112">
            <v>9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18</v>
          </cell>
          <cell r="D113">
            <v>8</v>
          </cell>
          <cell r="F113">
            <v>6</v>
          </cell>
        </row>
        <row r="114">
          <cell r="A114" t="str">
            <v>Сотэ с прованскими травами 400г зам  МИРАТОРГ</v>
          </cell>
          <cell r="C114">
            <v>14</v>
          </cell>
          <cell r="D114">
            <v>7</v>
          </cell>
          <cell r="F114">
            <v>5</v>
          </cell>
        </row>
        <row r="115">
          <cell r="A115" t="str">
            <v>1728-Сосиски сливочные по-стародворски в оболочке</v>
          </cell>
          <cell r="C115">
            <v>5.8010000000000002</v>
          </cell>
          <cell r="D115">
            <v>10.775</v>
          </cell>
        </row>
        <row r="116">
          <cell r="A116" t="str">
            <v>У_СК САЛЬЧИЧОН НАРЕЗ ФИБ ЗА ШТ 0.1КГ К1.2  ЧЕРКИЗОВО</v>
          </cell>
          <cell r="C116">
            <v>14</v>
          </cell>
          <cell r="D116">
            <v>5</v>
          </cell>
          <cell r="E116">
            <v>3</v>
          </cell>
          <cell r="F116">
            <v>6</v>
          </cell>
        </row>
        <row r="117">
          <cell r="A117" t="str">
            <v>Сырники с вишневой начинкой ЗАМ 280гр*4 (1,12кг) Мираторг Трио Россия</v>
          </cell>
          <cell r="C117">
            <v>12</v>
          </cell>
          <cell r="D117">
            <v>4</v>
          </cell>
          <cell r="F117">
            <v>8</v>
          </cell>
        </row>
        <row r="118">
          <cell r="A118" t="str">
            <v>Сырники с клубн.нач. 280гр ЗАМ  МИРАТОРГ</v>
          </cell>
          <cell r="C118">
            <v>11</v>
          </cell>
          <cell r="D118">
            <v>3</v>
          </cell>
          <cell r="F118">
            <v>8</v>
          </cell>
        </row>
        <row r="119">
          <cell r="A119" t="str">
            <v>Итальянская смесь с/м 400г*10 (4кг) Vитамин  МИРАТОРГ</v>
          </cell>
          <cell r="C119">
            <v>9</v>
          </cell>
          <cell r="D119">
            <v>9</v>
          </cell>
        </row>
        <row r="120">
          <cell r="A120" t="str">
            <v>Сырники классические ЗАМ 280гр*4 (1,12кг) Мираторг Трио Россия</v>
          </cell>
          <cell r="C120">
            <v>8</v>
          </cell>
          <cell r="D120">
            <v>4</v>
          </cell>
          <cell r="F120">
            <v>4</v>
          </cell>
        </row>
        <row r="121">
          <cell r="A121" t="str">
            <v>Лечо по-венгерски 0,4кг ОФ зам кор  МИРАТОРГ</v>
          </cell>
          <cell r="C121">
            <v>9</v>
          </cell>
          <cell r="D121">
            <v>2</v>
          </cell>
          <cell r="F121">
            <v>5</v>
          </cell>
        </row>
        <row r="122">
          <cell r="A122" t="str">
            <v>СОС ВЕНСКИЕ БО ЗА ПАК 1.25КГ K5 ЧЕРКИЗОВО</v>
          </cell>
          <cell r="C122">
            <v>2.4249999999999998</v>
          </cell>
          <cell r="D122">
            <v>2.4249999999999998</v>
          </cell>
        </row>
        <row r="123">
          <cell r="A123" t="str">
            <v>Микс полезных овощей 400 зам  МИРАТОРГ</v>
          </cell>
          <cell r="C123">
            <v>7</v>
          </cell>
          <cell r="D123">
            <v>2</v>
          </cell>
          <cell r="F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7</v>
          </cell>
          <cell r="D124">
            <v>7</v>
          </cell>
        </row>
        <row r="125">
          <cell r="A125" t="str">
            <v>Стейк Стриплойн Choice с/м TF 200г*60(12 кг) Black Angus  МИРАТОРГ</v>
          </cell>
          <cell r="C125">
            <v>2</v>
          </cell>
          <cell r="D125">
            <v>2</v>
          </cell>
        </row>
        <row r="126">
          <cell r="A126" t="str">
            <v>Картофель фри с/м 500г*10 (5кг) МИРАТОРГ Россия</v>
          </cell>
          <cell r="C126">
            <v>4</v>
          </cell>
          <cell r="D126">
            <v>4</v>
          </cell>
        </row>
        <row r="127">
          <cell r="A127" t="str">
            <v>Шампиньоны рез. 400*20 зам  МИРАТОРГ</v>
          </cell>
          <cell r="C127">
            <v>3</v>
          </cell>
        </row>
        <row r="128">
          <cell r="A128" t="str">
            <v>Брокколи капуста 400 ЗАМ  МИРАТОРГ</v>
          </cell>
          <cell r="C128">
            <v>2</v>
          </cell>
          <cell r="D128">
            <v>2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106</v>
          </cell>
          <cell r="D129">
            <v>5</v>
          </cell>
          <cell r="E129">
            <v>62</v>
          </cell>
          <cell r="F129">
            <v>23</v>
          </cell>
        </row>
        <row r="130">
          <cell r="A130" t="str">
            <v>БОНУС_0178 Ветчины Нежная Особая Особая Весовые П/а Особый рецепт большой батон  ПОКОМ</v>
          </cell>
          <cell r="C130">
            <v>103.256</v>
          </cell>
          <cell r="D130">
            <v>2.5139999999999998</v>
          </cell>
          <cell r="E130">
            <v>47.860999999999997</v>
          </cell>
          <cell r="F130">
            <v>35.262999999999998</v>
          </cell>
        </row>
        <row r="131">
          <cell r="A131" t="str">
            <v>БОНУС_2074-Сосиски Молочные для завтрака Особый рецепт</v>
          </cell>
          <cell r="C131">
            <v>97.254000000000005</v>
          </cell>
          <cell r="D131">
            <v>13.888999999999999</v>
          </cell>
          <cell r="E131">
            <v>14.884</v>
          </cell>
          <cell r="F131">
            <v>30.181000000000001</v>
          </cell>
        </row>
        <row r="132">
          <cell r="A132" t="str">
            <v>БОНУС_2634 Колбаса Дугушка Стародворская ТМ Стародворье ТС Дугушка  ПОКОМ</v>
          </cell>
          <cell r="C132">
            <v>89.463999999999999</v>
          </cell>
          <cell r="D132">
            <v>20.532</v>
          </cell>
          <cell r="E132">
            <v>11.069000000000001</v>
          </cell>
          <cell r="F132">
            <v>36.643999999999998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57.835000000000001</v>
          </cell>
          <cell r="D133">
            <v>14.526999999999999</v>
          </cell>
          <cell r="E133">
            <v>26.488</v>
          </cell>
          <cell r="F133">
            <v>7.21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55.704000000000001</v>
          </cell>
          <cell r="D134">
            <v>2.968</v>
          </cell>
          <cell r="E134">
            <v>16.475999999999999</v>
          </cell>
          <cell r="F134">
            <v>14.625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50</v>
          </cell>
          <cell r="D135">
            <v>13</v>
          </cell>
          <cell r="E135">
            <v>1</v>
          </cell>
          <cell r="F135">
            <v>11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42.868000000000002</v>
          </cell>
          <cell r="D136">
            <v>1.629</v>
          </cell>
          <cell r="E136">
            <v>4.1139999999999999</v>
          </cell>
          <cell r="F136">
            <v>22.704999999999998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41.728999999999999</v>
          </cell>
          <cell r="D137">
            <v>7.5279999999999996</v>
          </cell>
          <cell r="F137">
            <v>2.4550000000000001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39</v>
          </cell>
          <cell r="D138">
            <v>4</v>
          </cell>
          <cell r="E138">
            <v>7</v>
          </cell>
          <cell r="F138">
            <v>9</v>
          </cell>
        </row>
        <row r="139">
          <cell r="A139" t="str">
            <v>БОНУС_1120 В/к колбасы Сервелат Запеченный Дугушка Вес Вектор Стародворье, вес 1кг</v>
          </cell>
          <cell r="C139">
            <v>30.757000000000001</v>
          </cell>
          <cell r="D139">
            <v>6.1449999999999996</v>
          </cell>
          <cell r="E139">
            <v>6.1449999999999996</v>
          </cell>
          <cell r="F139">
            <v>1.754</v>
          </cell>
        </row>
        <row r="140">
          <cell r="A140" t="str">
            <v>БОНУС_Вареные колбасы «Филейская» Фикс.вес 0,45 Вектор ТМ «Вязанка»  ПОКОМ</v>
          </cell>
          <cell r="C140">
            <v>27</v>
          </cell>
          <cell r="D140">
            <v>4</v>
          </cell>
          <cell r="E140">
            <v>4</v>
          </cell>
          <cell r="F140">
            <v>12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24.225000000000001</v>
          </cell>
          <cell r="D141">
            <v>13.414999999999999</v>
          </cell>
          <cell r="E141">
            <v>1.3560000000000001</v>
          </cell>
          <cell r="F141">
            <v>8.1150000000000002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23.151</v>
          </cell>
          <cell r="D142">
            <v>5.1079999999999997</v>
          </cell>
          <cell r="E142">
            <v>9.3209999999999997</v>
          </cell>
          <cell r="F142">
            <v>5.0869999999999997</v>
          </cell>
        </row>
        <row r="143">
          <cell r="A143" t="str">
            <v>БОНУС_1523-Сосиски Вязанка Молочные ТМ Стародворские колбасы</v>
          </cell>
          <cell r="C143">
            <v>18.035</v>
          </cell>
          <cell r="D143">
            <v>1.3520000000000001</v>
          </cell>
          <cell r="E143">
            <v>8.2910000000000004</v>
          </cell>
          <cell r="F143">
            <v>2.871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16</v>
          </cell>
          <cell r="D144">
            <v>1</v>
          </cell>
          <cell r="E144">
            <v>5</v>
          </cell>
          <cell r="F144">
            <v>1</v>
          </cell>
        </row>
        <row r="145">
          <cell r="A145" t="str">
            <v>БОНУС_1370-Сосиски Сочинки Бордо Весовой п/а Стародворье</v>
          </cell>
          <cell r="C145">
            <v>15.016999999999999</v>
          </cell>
          <cell r="D145">
            <v>6.0789999999999997</v>
          </cell>
          <cell r="E145">
            <v>2.9790000000000001</v>
          </cell>
          <cell r="F145">
            <v>1.454</v>
          </cell>
        </row>
        <row r="146">
          <cell r="A146" t="str">
            <v>БОНУС_Пельмени Пуговки с говядиной и свининой No Name Весовые Сфера No Name 5 кг  ПОКОМ</v>
          </cell>
          <cell r="C146">
            <v>15</v>
          </cell>
          <cell r="D146">
            <v>10</v>
          </cell>
          <cell r="F146">
            <v>5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12.47</v>
          </cell>
          <cell r="F147">
            <v>2.4710000000000001</v>
          </cell>
        </row>
        <row r="148">
          <cell r="A148" t="str">
            <v>БОНУС_1371-Сосиски Сочинки с сочной грудинкой Бордо Фикс.вес 0,4 П/а мгс Стародворье</v>
          </cell>
          <cell r="C148">
            <v>12</v>
          </cell>
          <cell r="D148">
            <v>10</v>
          </cell>
          <cell r="E148">
            <v>2</v>
          </cell>
        </row>
        <row r="149">
          <cell r="A149" t="str">
            <v>БОНУС_Чебупай сочное яблоко Чебупай Фикс.вес 0,2 Лоток Горячая штучка  ПОКОМ</v>
          </cell>
          <cell r="C149">
            <v>4</v>
          </cell>
          <cell r="D149">
            <v>3</v>
          </cell>
          <cell r="F149">
            <v>1</v>
          </cell>
        </row>
        <row r="150">
          <cell r="A150" t="str">
            <v>БОНУС_1314-Сосиски Молокуши миникушай Вязанка Ф/в 0,45 амилюкс мгс Вязанка</v>
          </cell>
          <cell r="C150">
            <v>1</v>
          </cell>
          <cell r="F150">
            <v>1</v>
          </cell>
        </row>
        <row r="151">
          <cell r="A151" t="str">
            <v>БОНУС_0232 С/к колбасы Княжеская Бордо Весовые б/о терм/п Стародворье</v>
          </cell>
          <cell r="C151">
            <v>0.755</v>
          </cell>
        </row>
        <row r="152">
          <cell r="A152" t="str">
            <v>Чебупай спелая вишня Чебупай Фикс.вес 0,2 Лоток Горячая штучка  ПОКОМ</v>
          </cell>
          <cell r="C152">
            <v>-1</v>
          </cell>
        </row>
        <row r="153">
          <cell r="A153" t="str">
            <v>Пельмени "Из мраморной говядины" с/м пленка  400г*16(6,4кг) BLACK ANGUS Мираторг (Брянск) Россия</v>
          </cell>
          <cell r="C153">
            <v>-1</v>
          </cell>
          <cell r="E153">
            <v>-1</v>
          </cell>
        </row>
        <row r="154">
          <cell r="A154" t="str">
            <v>6787 СЕРВЕЛАТ КРЕМЛЕВСКИЙ в/к в/у 0.33кг 8шт.  ОСТАНКИНО</v>
          </cell>
          <cell r="C154">
            <v>-1</v>
          </cell>
          <cell r="D154">
            <v>-1</v>
          </cell>
        </row>
        <row r="155">
          <cell r="A155" t="str">
            <v>Пельмени Отборные из говядины Медвежье ушко 0,9 Псевдозащип Стародворье  ПОКОМ</v>
          </cell>
          <cell r="C155">
            <v>-1</v>
          </cell>
        </row>
        <row r="156">
          <cell r="A156" t="str">
            <v>Чебупицца курочка По-итальянски Чебупицца Фикс.вес 0,25 Лоток Горячая штучка  ПОКОМ</v>
          </cell>
          <cell r="C156">
            <v>-2</v>
          </cell>
        </row>
        <row r="157">
          <cell r="A157" t="str">
            <v>6071 ЭКСТРА Папа может вар п/о_UZ</v>
          </cell>
          <cell r="C157">
            <v>-1.3540000000000001</v>
          </cell>
        </row>
        <row r="158">
          <cell r="A158" t="str">
            <v>СОС МОЛОЧНЫЕ ПО-Ч ПМО ЗА ЛОТ ШТ 0.45КГ K1.8 ЧЕРКИЗОВО</v>
          </cell>
          <cell r="C158">
            <v>-2</v>
          </cell>
          <cell r="D158">
            <v>-2</v>
          </cell>
        </row>
        <row r="159">
          <cell r="A159" t="str">
            <v>Чебупели Курочка гриль Базовый ассортимент Фикс.вес 0,3 Пакет Горячая штучка  ПОКОМ</v>
          </cell>
          <cell r="C159">
            <v>-6</v>
          </cell>
        </row>
        <row r="160">
          <cell r="A160" t="str">
            <v>МХБ Колбаса сыровяленая Сальчичон ШТ. ф/о ОХЛ 300г*6 (1,8 кг) МИРАТОРГ</v>
          </cell>
          <cell r="C160">
            <v>-2</v>
          </cell>
          <cell r="D160">
            <v>-4</v>
          </cell>
        </row>
        <row r="161">
          <cell r="A161" t="str">
            <v>СК САЛЬЧИЧОН С РОЗОВЫМ ПЕРЦЕМ НАР ШТ 85Г  ЧЕРКИЗОВО</v>
          </cell>
          <cell r="C161">
            <v>-5</v>
          </cell>
          <cell r="D161">
            <v>-3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-0.755</v>
          </cell>
          <cell r="E162">
            <v>-0.755</v>
          </cell>
        </row>
        <row r="163">
          <cell r="A163" t="str">
            <v>Грудинка Классическая к/в охл 360г  МИРАТОРГ</v>
          </cell>
          <cell r="C163">
            <v>-2</v>
          </cell>
          <cell r="E163">
            <v>-2</v>
          </cell>
        </row>
        <row r="164">
          <cell r="A164" t="str">
            <v>СОС СЛИВОЧНЫЕ ГОСТ ЦО ЗА ЛОТ ШТ 0.45КГ K1.8 ЧЕРКИЗОВО</v>
          </cell>
          <cell r="C164">
            <v>-3</v>
          </cell>
          <cell r="E164">
            <v>-1</v>
          </cell>
        </row>
        <row r="165">
          <cell r="A165" t="str">
            <v>Фарш куриный "Домашний",зам,в/у0,75кг*8(6кг)  МИРАТОРГ</v>
          </cell>
          <cell r="C165">
            <v>-5</v>
          </cell>
          <cell r="E165">
            <v>-5</v>
          </cell>
        </row>
        <row r="166">
          <cell r="A166" t="str">
            <v>1444 Сосиски «Сочные без свинины» ф/в 0,4 кг ТМ «Особый рецепт»  ПОКОМ</v>
          </cell>
          <cell r="C166">
            <v>-8</v>
          </cell>
          <cell r="E166">
            <v>-8</v>
          </cell>
        </row>
        <row r="167">
          <cell r="A167" t="str">
            <v>СК САЛЬЧИЧОН НАРЕЗ ФИБ ЗА ШТ 0.1КГ К1.2  ЧЕРКИЗОВО</v>
          </cell>
          <cell r="C167">
            <v>-8</v>
          </cell>
          <cell r="D167">
            <v>-3</v>
          </cell>
          <cell r="E167">
            <v>-2</v>
          </cell>
          <cell r="F167">
            <v>-1</v>
          </cell>
        </row>
        <row r="168">
          <cell r="A168" t="str">
            <v>ВАР КЛАССИЧЕСКАЯ ПО-Ч ЦО ЗА 1.6КГ K3.2 ЧЕРКИЗОВО</v>
          </cell>
          <cell r="C168">
            <v>-3.2429999999999999</v>
          </cell>
          <cell r="E168">
            <v>-1.6</v>
          </cell>
          <cell r="F168">
            <v>-1.643</v>
          </cell>
        </row>
        <row r="169">
          <cell r="A169" t="str">
            <v>1445 Сосиски «Сочные без свинины» Весовые ТМ «Особый рецепт» 1,3 кг  ПОКОМ</v>
          </cell>
          <cell r="C169">
            <v>-8.6609999999999996</v>
          </cell>
          <cell r="D169">
            <v>-2.8250000000000002</v>
          </cell>
          <cell r="E169">
            <v>-4.3760000000000003</v>
          </cell>
        </row>
        <row r="170">
          <cell r="A170" t="str">
            <v>КОПЧ ГРУДИНКА ПО-ЧЕРК ВУ ШТ 0.3КГ К1.8  ЧЕРКИЗОВО</v>
          </cell>
          <cell r="C170">
            <v>-19</v>
          </cell>
          <cell r="E170">
            <v>-19</v>
          </cell>
        </row>
        <row r="171">
          <cell r="A171" t="str">
            <v>Итого</v>
          </cell>
          <cell r="C171">
            <v>18902.024000000001</v>
          </cell>
          <cell r="D171">
            <v>6151.3370000000004</v>
          </cell>
          <cell r="E171">
            <v>3080.1640000000002</v>
          </cell>
          <cell r="F171">
            <v>4663.1120000000001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27" sqref="AI27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5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15.28515625" customWidth="1"/>
    <col min="19" max="20" width="5" customWidth="1"/>
    <col min="21" max="30" width="6" customWidth="1"/>
    <col min="31" max="31" width="36.5703125" customWidth="1"/>
    <col min="32" max="32" width="7" customWidth="1"/>
    <col min="33" max="33" width="7.85546875" style="15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2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58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3" t="s">
        <v>60</v>
      </c>
      <c r="AH3" s="13" t="s">
        <v>61</v>
      </c>
      <c r="AI3" s="14" t="s">
        <v>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59</v>
      </c>
      <c r="Q4" s="1"/>
      <c r="R4" s="1"/>
      <c r="S4" s="1"/>
      <c r="T4" s="1"/>
      <c r="U4" s="1" t="s">
        <v>23</v>
      </c>
      <c r="V4" s="1" t="s">
        <v>25</v>
      </c>
      <c r="W4" s="1" t="s">
        <v>22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1478</v>
      </c>
      <c r="F5" s="4">
        <f>SUM(F6:F500)</f>
        <v>4842</v>
      </c>
      <c r="G5" s="7"/>
      <c r="H5" s="1"/>
      <c r="I5" s="1"/>
      <c r="J5" s="4">
        <f t="shared" ref="J5:Q5" si="0">SUM(J6:J500)</f>
        <v>0</v>
      </c>
      <c r="K5" s="4">
        <f t="shared" si="0"/>
        <v>1478</v>
      </c>
      <c r="L5" s="4">
        <f t="shared" si="0"/>
        <v>0</v>
      </c>
      <c r="M5" s="4">
        <f t="shared" si="0"/>
        <v>0</v>
      </c>
      <c r="N5" s="4">
        <f t="shared" si="0"/>
        <v>4530</v>
      </c>
      <c r="O5" s="4">
        <f t="shared" si="0"/>
        <v>295.60000000000002</v>
      </c>
      <c r="P5" s="4">
        <f t="shared" si="0"/>
        <v>1400</v>
      </c>
      <c r="Q5" s="4">
        <f t="shared" si="0"/>
        <v>753</v>
      </c>
      <c r="R5" s="1"/>
      <c r="S5" s="1"/>
      <c r="T5" s="1"/>
      <c r="U5" s="4">
        <f t="shared" ref="U5" si="1">SUM(U6:U500)</f>
        <v>482</v>
      </c>
      <c r="V5" s="4">
        <f t="shared" ref="V5:AD5" si="2">SUM(V6:V500)</f>
        <v>379.20000000000005</v>
      </c>
      <c r="W5" s="4">
        <f t="shared" si="2"/>
        <v>820.20000000000016</v>
      </c>
      <c r="X5" s="4">
        <f t="shared" si="2"/>
        <v>84.4</v>
      </c>
      <c r="Y5" s="4">
        <f t="shared" si="2"/>
        <v>161.99999999999997</v>
      </c>
      <c r="Z5" s="4">
        <f t="shared" si="2"/>
        <v>159.4</v>
      </c>
      <c r="AA5" s="4">
        <f t="shared" si="2"/>
        <v>125.6</v>
      </c>
      <c r="AB5" s="4">
        <f t="shared" si="2"/>
        <v>412.6</v>
      </c>
      <c r="AC5" s="4">
        <f t="shared" si="2"/>
        <v>365.2</v>
      </c>
      <c r="AD5" s="4">
        <f t="shared" si="2"/>
        <v>325.8</v>
      </c>
      <c r="AE5" s="1"/>
      <c r="AF5" s="4">
        <f>SUM(AF6:AF500)</f>
        <v>435.2</v>
      </c>
      <c r="AG5" s="12"/>
      <c r="AH5" s="4">
        <f t="shared" ref="AH5:AI5" si="3">SUM(AH6:AH499)</f>
        <v>208</v>
      </c>
      <c r="AI5" s="4">
        <f t="shared" si="3"/>
        <v>438.74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76</v>
      </c>
      <c r="D6" s="1"/>
      <c r="E6" s="1">
        <v>54</v>
      </c>
      <c r="F6" s="1">
        <v>22</v>
      </c>
      <c r="G6" s="7">
        <v>0.4</v>
      </c>
      <c r="H6" s="1">
        <v>75</v>
      </c>
      <c r="I6" s="1">
        <v>1010016111</v>
      </c>
      <c r="J6" s="1"/>
      <c r="K6" s="1">
        <f t="shared" ref="K6:K22" si="4">E6-J6</f>
        <v>54</v>
      </c>
      <c r="L6" s="1"/>
      <c r="M6" s="1"/>
      <c r="N6" s="1">
        <v>130</v>
      </c>
      <c r="O6" s="1">
        <f>E6/5</f>
        <v>10.8</v>
      </c>
      <c r="P6" s="5">
        <v>160</v>
      </c>
      <c r="Q6" s="5">
        <v>118</v>
      </c>
      <c r="R6" s="1"/>
      <c r="S6" s="1">
        <f>(F6+N6+P6)/O6</f>
        <v>28.888888888888886</v>
      </c>
      <c r="T6" s="1">
        <f>(F6+N6)/O6</f>
        <v>14.074074074074073</v>
      </c>
      <c r="U6" s="1">
        <f>IFERROR(VLOOKUP(A6,[1]TDSheet!$A:$G,3,0),0)/5</f>
        <v>4.8</v>
      </c>
      <c r="V6" s="1">
        <v>12.6</v>
      </c>
      <c r="W6" s="1">
        <v>30.8</v>
      </c>
      <c r="X6" s="1">
        <v>-1</v>
      </c>
      <c r="Y6" s="1">
        <v>-3</v>
      </c>
      <c r="Z6" s="1">
        <v>-6.2</v>
      </c>
      <c r="AA6" s="1">
        <v>6.8</v>
      </c>
      <c r="AB6" s="1">
        <v>12.6</v>
      </c>
      <c r="AC6" s="1">
        <v>14.2</v>
      </c>
      <c r="AD6" s="1">
        <v>15.4</v>
      </c>
      <c r="AE6" s="1" t="s">
        <v>35</v>
      </c>
      <c r="AF6" s="1">
        <f t="shared" ref="AF6:AF22" si="5">G6*P6</f>
        <v>64</v>
      </c>
      <c r="AG6" s="12">
        <v>2.4</v>
      </c>
      <c r="AH6" s="1">
        <f>MROUND(G6*P6,AG6)/AG6</f>
        <v>27</v>
      </c>
      <c r="AI6" s="1">
        <f>AH6*AG6</f>
        <v>64.8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34</v>
      </c>
      <c r="C7" s="1">
        <v>512</v>
      </c>
      <c r="D7" s="1"/>
      <c r="E7" s="1">
        <v>224</v>
      </c>
      <c r="F7" s="1">
        <v>281</v>
      </c>
      <c r="G7" s="7">
        <v>0.3</v>
      </c>
      <c r="H7" s="1">
        <v>120</v>
      </c>
      <c r="I7" s="1">
        <v>1010028068</v>
      </c>
      <c r="J7" s="1"/>
      <c r="K7" s="1">
        <f t="shared" si="4"/>
        <v>224</v>
      </c>
      <c r="L7" s="1"/>
      <c r="M7" s="1"/>
      <c r="N7" s="1">
        <v>700</v>
      </c>
      <c r="O7" s="1">
        <f t="shared" ref="O7:O22" si="6">E7/5</f>
        <v>44.8</v>
      </c>
      <c r="P7" s="5">
        <v>400</v>
      </c>
      <c r="Q7" s="5">
        <v>139</v>
      </c>
      <c r="R7" s="1"/>
      <c r="S7" s="1">
        <f t="shared" ref="S7:S22" si="7">(F7+N7+P7)/O7</f>
        <v>30.825892857142858</v>
      </c>
      <c r="T7" s="1">
        <f t="shared" ref="T7:T22" si="8">(F7+N7)/O7</f>
        <v>21.897321428571431</v>
      </c>
      <c r="U7" s="1">
        <f>IFERROR(VLOOKUP(A7,[1]TDSheet!$A:$G,3,0),0)/5</f>
        <v>87.2</v>
      </c>
      <c r="V7" s="1">
        <v>61.4</v>
      </c>
      <c r="W7" s="1">
        <v>89.6</v>
      </c>
      <c r="X7" s="1">
        <v>53.4</v>
      </c>
      <c r="Y7" s="1">
        <v>89.6</v>
      </c>
      <c r="Z7" s="1">
        <v>56.6</v>
      </c>
      <c r="AA7" s="1">
        <v>24.2</v>
      </c>
      <c r="AB7" s="1">
        <v>76.599999999999994</v>
      </c>
      <c r="AC7" s="1">
        <v>103.8</v>
      </c>
      <c r="AD7" s="1">
        <v>72</v>
      </c>
      <c r="AE7" s="1"/>
      <c r="AF7" s="1">
        <f t="shared" si="5"/>
        <v>120</v>
      </c>
      <c r="AG7" s="12">
        <v>1.8</v>
      </c>
      <c r="AH7" s="1">
        <f t="shared" ref="AH7:AH22" si="9">MROUND(G7*P7,AG7)/AG7</f>
        <v>67</v>
      </c>
      <c r="AI7" s="1">
        <f t="shared" ref="AI7:AI22" si="10">AH7*AG7</f>
        <v>120.60000000000001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34</v>
      </c>
      <c r="C8" s="1">
        <v>140</v>
      </c>
      <c r="D8" s="1"/>
      <c r="E8" s="1">
        <v>59</v>
      </c>
      <c r="F8" s="1">
        <v>81</v>
      </c>
      <c r="G8" s="7">
        <v>0.47</v>
      </c>
      <c r="H8" s="1">
        <v>75</v>
      </c>
      <c r="I8" s="1">
        <v>1010015954</v>
      </c>
      <c r="J8" s="1"/>
      <c r="K8" s="1">
        <f t="shared" si="4"/>
        <v>59</v>
      </c>
      <c r="L8" s="1"/>
      <c r="M8" s="1"/>
      <c r="N8" s="1">
        <v>80</v>
      </c>
      <c r="O8" s="1">
        <f t="shared" si="6"/>
        <v>11.8</v>
      </c>
      <c r="P8" s="5">
        <v>120</v>
      </c>
      <c r="Q8" s="5">
        <v>134</v>
      </c>
      <c r="R8" s="1"/>
      <c r="S8" s="1">
        <f t="shared" si="7"/>
        <v>23.813559322033896</v>
      </c>
      <c r="T8" s="1">
        <f t="shared" si="8"/>
        <v>13.64406779661017</v>
      </c>
      <c r="U8" s="1">
        <f>IFERROR(VLOOKUP(A8,[1]TDSheet!$A:$G,3,0),0)/5</f>
        <v>15.4</v>
      </c>
      <c r="V8" s="1">
        <v>11.2</v>
      </c>
      <c r="W8" s="1">
        <v>28</v>
      </c>
      <c r="X8" s="1">
        <v>2.2000000000000002</v>
      </c>
      <c r="Y8" s="1">
        <v>-2.6</v>
      </c>
      <c r="Z8" s="1">
        <v>0.2</v>
      </c>
      <c r="AA8" s="1">
        <v>4.4000000000000004</v>
      </c>
      <c r="AB8" s="1">
        <v>12.6</v>
      </c>
      <c r="AC8" s="1">
        <v>17</v>
      </c>
      <c r="AD8" s="1">
        <v>10.199999999999999</v>
      </c>
      <c r="AE8" s="1"/>
      <c r="AF8" s="1">
        <f t="shared" si="5"/>
        <v>56.4</v>
      </c>
      <c r="AG8" s="12">
        <v>2.82</v>
      </c>
      <c r="AH8" s="1">
        <f t="shared" si="9"/>
        <v>20</v>
      </c>
      <c r="AI8" s="1">
        <f t="shared" si="10"/>
        <v>56.4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210</v>
      </c>
      <c r="D9" s="1"/>
      <c r="E9" s="1">
        <v>47</v>
      </c>
      <c r="F9" s="1">
        <v>163</v>
      </c>
      <c r="G9" s="7">
        <v>0.47</v>
      </c>
      <c r="H9" s="1">
        <v>75</v>
      </c>
      <c r="I9" s="1">
        <v>1010016092</v>
      </c>
      <c r="J9" s="1"/>
      <c r="K9" s="1">
        <f t="shared" si="4"/>
        <v>47</v>
      </c>
      <c r="L9" s="1"/>
      <c r="M9" s="1"/>
      <c r="N9" s="1">
        <v>90</v>
      </c>
      <c r="O9" s="1">
        <f t="shared" si="6"/>
        <v>9.4</v>
      </c>
      <c r="P9" s="5">
        <v>40</v>
      </c>
      <c r="Q9" s="5"/>
      <c r="R9" s="1"/>
      <c r="S9" s="1">
        <f>(F9+N9+P9)/O9</f>
        <v>31.170212765957444</v>
      </c>
      <c r="T9" s="1">
        <f t="shared" si="8"/>
        <v>26.914893617021274</v>
      </c>
      <c r="U9" s="1">
        <f>IFERROR(VLOOKUP(A9,[1]TDSheet!$A:$G,3,0),0)/5</f>
        <v>6.4</v>
      </c>
      <c r="V9" s="1">
        <v>15.2</v>
      </c>
      <c r="W9" s="1">
        <v>20</v>
      </c>
      <c r="X9" s="1">
        <v>0</v>
      </c>
      <c r="Y9" s="1">
        <v>-0.2</v>
      </c>
      <c r="Z9" s="1">
        <v>0.6</v>
      </c>
      <c r="AA9" s="1">
        <v>4.5999999999999996</v>
      </c>
      <c r="AB9" s="1">
        <v>9.6</v>
      </c>
      <c r="AC9" s="1">
        <v>7.4</v>
      </c>
      <c r="AD9" s="1">
        <v>6.4</v>
      </c>
      <c r="AE9" s="1"/>
      <c r="AF9" s="1">
        <f t="shared" si="5"/>
        <v>18.799999999999997</v>
      </c>
      <c r="AG9" s="12">
        <v>2.82</v>
      </c>
      <c r="AH9" s="1">
        <f t="shared" si="9"/>
        <v>7</v>
      </c>
      <c r="AI9" s="1">
        <f t="shared" si="10"/>
        <v>19.739999999999998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83</v>
      </c>
      <c r="D10" s="1"/>
      <c r="E10" s="1">
        <v>34</v>
      </c>
      <c r="F10" s="1">
        <v>49</v>
      </c>
      <c r="G10" s="7">
        <v>0.47</v>
      </c>
      <c r="H10" s="1">
        <v>75</v>
      </c>
      <c r="I10" s="1">
        <v>1010015952</v>
      </c>
      <c r="J10" s="1"/>
      <c r="K10" s="1">
        <f t="shared" si="4"/>
        <v>34</v>
      </c>
      <c r="L10" s="1"/>
      <c r="M10" s="1"/>
      <c r="N10" s="1">
        <v>140</v>
      </c>
      <c r="O10" s="1">
        <f t="shared" si="6"/>
        <v>6.8</v>
      </c>
      <c r="P10" s="5">
        <v>40</v>
      </c>
      <c r="Q10" s="5"/>
      <c r="R10" s="1"/>
      <c r="S10" s="1">
        <f t="shared" si="7"/>
        <v>33.676470588235297</v>
      </c>
      <c r="T10" s="1">
        <f t="shared" si="8"/>
        <v>27.794117647058822</v>
      </c>
      <c r="U10" s="1">
        <f>IFERROR(VLOOKUP(A10,[1]TDSheet!$A:$G,3,0),0)/5</f>
        <v>7.4</v>
      </c>
      <c r="V10" s="1">
        <v>10.4</v>
      </c>
      <c r="W10" s="1">
        <v>25</v>
      </c>
      <c r="X10" s="1">
        <v>6.6</v>
      </c>
      <c r="Y10" s="1">
        <v>-1.2</v>
      </c>
      <c r="Z10" s="1">
        <v>3.4</v>
      </c>
      <c r="AA10" s="1">
        <v>3.8</v>
      </c>
      <c r="AB10" s="1">
        <v>10.199999999999999</v>
      </c>
      <c r="AC10" s="1">
        <v>14.4</v>
      </c>
      <c r="AD10" s="1">
        <v>8.4</v>
      </c>
      <c r="AE10" s="1"/>
      <c r="AF10" s="1">
        <f t="shared" si="5"/>
        <v>18.799999999999997</v>
      </c>
      <c r="AG10" s="12">
        <v>2.82</v>
      </c>
      <c r="AH10" s="1">
        <f t="shared" si="9"/>
        <v>7</v>
      </c>
      <c r="AI10" s="1">
        <f t="shared" si="10"/>
        <v>19.739999999999998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350</v>
      </c>
      <c r="D11" s="1"/>
      <c r="E11" s="1">
        <v>135</v>
      </c>
      <c r="F11" s="1">
        <v>212</v>
      </c>
      <c r="G11" s="7">
        <v>0.375</v>
      </c>
      <c r="H11" s="1">
        <v>55</v>
      </c>
      <c r="I11" s="1">
        <v>1010023348</v>
      </c>
      <c r="J11" s="1"/>
      <c r="K11" s="1">
        <f t="shared" si="4"/>
        <v>135</v>
      </c>
      <c r="L11" s="1"/>
      <c r="M11" s="1"/>
      <c r="N11" s="1">
        <v>550</v>
      </c>
      <c r="O11" s="1">
        <f t="shared" si="6"/>
        <v>27</v>
      </c>
      <c r="P11" s="5"/>
      <c r="Q11" s="5"/>
      <c r="R11" s="1"/>
      <c r="S11" s="1">
        <f t="shared" si="7"/>
        <v>28.222222222222221</v>
      </c>
      <c r="T11" s="1">
        <f t="shared" si="8"/>
        <v>28.222222222222221</v>
      </c>
      <c r="U11" s="1">
        <f>IFERROR(VLOOKUP(A11,[1]TDSheet!$A:$G,3,0),0)/5</f>
        <v>39.6</v>
      </c>
      <c r="V11" s="1">
        <v>46.6</v>
      </c>
      <c r="W11" s="1">
        <v>87.8</v>
      </c>
      <c r="X11" s="1">
        <v>0</v>
      </c>
      <c r="Y11" s="1">
        <v>-0.4</v>
      </c>
      <c r="Z11" s="1">
        <v>-0.6</v>
      </c>
      <c r="AA11" s="1">
        <v>0</v>
      </c>
      <c r="AB11" s="1">
        <v>18</v>
      </c>
      <c r="AC11" s="1">
        <v>-0.6</v>
      </c>
      <c r="AD11" s="1">
        <v>35.799999999999997</v>
      </c>
      <c r="AE11" s="1"/>
      <c r="AF11" s="1">
        <f t="shared" si="5"/>
        <v>0</v>
      </c>
      <c r="AG11" s="12">
        <v>2.25</v>
      </c>
      <c r="AH11" s="1">
        <f t="shared" si="9"/>
        <v>0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34</v>
      </c>
      <c r="C12" s="1">
        <v>461</v>
      </c>
      <c r="D12" s="1"/>
      <c r="E12" s="1">
        <v>145</v>
      </c>
      <c r="F12" s="1">
        <v>315</v>
      </c>
      <c r="G12" s="7">
        <v>0.375</v>
      </c>
      <c r="H12" s="1">
        <v>55</v>
      </c>
      <c r="I12" s="1">
        <v>1010022954</v>
      </c>
      <c r="J12" s="1"/>
      <c r="K12" s="1">
        <f t="shared" si="4"/>
        <v>145</v>
      </c>
      <c r="L12" s="1"/>
      <c r="M12" s="1"/>
      <c r="N12" s="1">
        <v>600</v>
      </c>
      <c r="O12" s="1">
        <f t="shared" si="6"/>
        <v>29</v>
      </c>
      <c r="P12" s="5"/>
      <c r="Q12" s="5"/>
      <c r="R12" s="1"/>
      <c r="S12" s="1">
        <f t="shared" si="7"/>
        <v>31.551724137931036</v>
      </c>
      <c r="T12" s="1">
        <f t="shared" si="8"/>
        <v>31.551724137931036</v>
      </c>
      <c r="U12" s="1">
        <f>IFERROR(VLOOKUP(A12,[1]TDSheet!$A:$G,3,0),0)/5</f>
        <v>48.8</v>
      </c>
      <c r="V12" s="1">
        <v>46.2</v>
      </c>
      <c r="W12" s="1">
        <v>90.4</v>
      </c>
      <c r="X12" s="1">
        <v>0</v>
      </c>
      <c r="Y12" s="1">
        <v>-1.6</v>
      </c>
      <c r="Z12" s="1">
        <v>0.2</v>
      </c>
      <c r="AA12" s="1">
        <v>3.4</v>
      </c>
      <c r="AB12" s="1">
        <v>12.8</v>
      </c>
      <c r="AC12" s="1">
        <v>39.200000000000003</v>
      </c>
      <c r="AD12" s="1">
        <v>12.4</v>
      </c>
      <c r="AE12" s="1" t="s">
        <v>42</v>
      </c>
      <c r="AF12" s="1">
        <f t="shared" si="5"/>
        <v>0</v>
      </c>
      <c r="AG12" s="12">
        <v>2.25</v>
      </c>
      <c r="AH12" s="1">
        <f t="shared" si="9"/>
        <v>0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34</v>
      </c>
      <c r="C13" s="1">
        <v>354</v>
      </c>
      <c r="D13" s="1"/>
      <c r="E13" s="1">
        <v>84</v>
      </c>
      <c r="F13" s="1">
        <v>258</v>
      </c>
      <c r="G13" s="7">
        <v>0.375</v>
      </c>
      <c r="H13" s="1">
        <v>55</v>
      </c>
      <c r="I13" s="1">
        <v>1010016034</v>
      </c>
      <c r="J13" s="1"/>
      <c r="K13" s="1">
        <f t="shared" si="4"/>
        <v>84</v>
      </c>
      <c r="L13" s="1"/>
      <c r="M13" s="1"/>
      <c r="N13" s="1">
        <v>400</v>
      </c>
      <c r="O13" s="1">
        <f t="shared" si="6"/>
        <v>16.8</v>
      </c>
      <c r="P13" s="5"/>
      <c r="Q13" s="5"/>
      <c r="R13" s="1"/>
      <c r="S13" s="1">
        <f t="shared" si="7"/>
        <v>39.166666666666664</v>
      </c>
      <c r="T13" s="1">
        <f t="shared" si="8"/>
        <v>39.166666666666664</v>
      </c>
      <c r="U13" s="1">
        <f>IFERROR(VLOOKUP(A13,[1]TDSheet!$A:$G,3,0),0)/5</f>
        <v>27.4</v>
      </c>
      <c r="V13" s="1">
        <v>-0.4</v>
      </c>
      <c r="W13" s="1">
        <v>22</v>
      </c>
      <c r="X13" s="1">
        <v>-0.8</v>
      </c>
      <c r="Y13" s="1">
        <v>1.6</v>
      </c>
      <c r="Z13" s="1">
        <v>6.4</v>
      </c>
      <c r="AA13" s="1">
        <v>5.4</v>
      </c>
      <c r="AB13" s="1">
        <v>13</v>
      </c>
      <c r="AC13" s="1">
        <v>2.6</v>
      </c>
      <c r="AD13" s="1">
        <v>9.1999999999999993</v>
      </c>
      <c r="AE13" s="1" t="s">
        <v>44</v>
      </c>
      <c r="AF13" s="1">
        <f t="shared" si="5"/>
        <v>0</v>
      </c>
      <c r="AG13" s="12">
        <v>2.25</v>
      </c>
      <c r="AH13" s="1">
        <f t="shared" si="9"/>
        <v>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34</v>
      </c>
      <c r="C14" s="1">
        <v>25</v>
      </c>
      <c r="D14" s="1"/>
      <c r="E14" s="1">
        <v>21</v>
      </c>
      <c r="F14" s="1">
        <v>4</v>
      </c>
      <c r="G14" s="7">
        <v>0.43</v>
      </c>
      <c r="H14" s="1">
        <v>55</v>
      </c>
      <c r="I14" s="1">
        <v>1010016024</v>
      </c>
      <c r="J14" s="1"/>
      <c r="K14" s="1">
        <f t="shared" si="4"/>
        <v>21</v>
      </c>
      <c r="L14" s="1"/>
      <c r="M14" s="1"/>
      <c r="N14" s="1">
        <v>90</v>
      </c>
      <c r="O14" s="1">
        <f t="shared" si="6"/>
        <v>4.2</v>
      </c>
      <c r="P14" s="5">
        <v>40</v>
      </c>
      <c r="Q14" s="5">
        <v>11</v>
      </c>
      <c r="R14" s="1"/>
      <c r="S14" s="1">
        <f t="shared" si="7"/>
        <v>31.904761904761905</v>
      </c>
      <c r="T14" s="1">
        <f t="shared" si="8"/>
        <v>22.38095238095238</v>
      </c>
      <c r="U14" s="1">
        <f>IFERROR(VLOOKUP(A14,[1]TDSheet!$A:$G,3,0),0)/5</f>
        <v>19.600000000000001</v>
      </c>
      <c r="V14" s="1">
        <v>0</v>
      </c>
      <c r="W14" s="1">
        <v>35.4</v>
      </c>
      <c r="X14" s="1">
        <v>-0.4</v>
      </c>
      <c r="Y14" s="1">
        <v>-0.2</v>
      </c>
      <c r="Z14" s="1">
        <v>0</v>
      </c>
      <c r="AA14" s="1">
        <v>0</v>
      </c>
      <c r="AB14" s="1">
        <v>-2.6</v>
      </c>
      <c r="AC14" s="1">
        <v>13.2</v>
      </c>
      <c r="AD14" s="1">
        <v>7.8</v>
      </c>
      <c r="AE14" s="1"/>
      <c r="AF14" s="1">
        <f t="shared" si="5"/>
        <v>17.2</v>
      </c>
      <c r="AG14" s="12">
        <v>2.58</v>
      </c>
      <c r="AH14" s="1">
        <f t="shared" si="9"/>
        <v>7.0000000000000009</v>
      </c>
      <c r="AI14" s="1">
        <f t="shared" si="10"/>
        <v>18.060000000000002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34</v>
      </c>
      <c r="C15" s="1">
        <v>512</v>
      </c>
      <c r="D15" s="1"/>
      <c r="E15" s="1">
        <v>118</v>
      </c>
      <c r="F15" s="1">
        <v>392</v>
      </c>
      <c r="G15" s="7">
        <v>0.375</v>
      </c>
      <c r="H15" s="1">
        <v>55</v>
      </c>
      <c r="I15" s="1">
        <v>1010023122</v>
      </c>
      <c r="J15" s="1"/>
      <c r="K15" s="1">
        <f t="shared" si="4"/>
        <v>118</v>
      </c>
      <c r="L15" s="1"/>
      <c r="M15" s="1"/>
      <c r="N15" s="1">
        <v>250</v>
      </c>
      <c r="O15" s="1">
        <f t="shared" si="6"/>
        <v>23.6</v>
      </c>
      <c r="P15" s="5"/>
      <c r="Q15" s="5"/>
      <c r="R15" s="1"/>
      <c r="S15" s="1">
        <f t="shared" si="7"/>
        <v>27.203389830508474</v>
      </c>
      <c r="T15" s="1">
        <f t="shared" si="8"/>
        <v>27.203389830508474</v>
      </c>
      <c r="U15" s="1">
        <f>IFERROR(VLOOKUP(A15,[1]TDSheet!$A:$G,3,0),0)/5</f>
        <v>32</v>
      </c>
      <c r="V15" s="1">
        <v>30.4</v>
      </c>
      <c r="W15" s="1">
        <v>73.599999999999994</v>
      </c>
      <c r="X15" s="1">
        <v>-1</v>
      </c>
      <c r="Y15" s="1">
        <v>11.8</v>
      </c>
      <c r="Z15" s="1">
        <v>23</v>
      </c>
      <c r="AA15" s="1">
        <v>-0.4</v>
      </c>
      <c r="AB15" s="1">
        <v>28.4</v>
      </c>
      <c r="AC15" s="1">
        <v>6.8</v>
      </c>
      <c r="AD15" s="1">
        <v>13.2</v>
      </c>
      <c r="AE15" s="1"/>
      <c r="AF15" s="1">
        <f t="shared" si="5"/>
        <v>0</v>
      </c>
      <c r="AG15" s="12">
        <v>2.25</v>
      </c>
      <c r="AH15" s="1">
        <f t="shared" si="9"/>
        <v>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34</v>
      </c>
      <c r="C16" s="1">
        <v>888</v>
      </c>
      <c r="D16" s="1"/>
      <c r="E16" s="1">
        <v>10</v>
      </c>
      <c r="F16" s="1">
        <v>877</v>
      </c>
      <c r="G16" s="7">
        <v>0.28000000000000003</v>
      </c>
      <c r="H16" s="1">
        <v>120</v>
      </c>
      <c r="I16" s="1">
        <v>1010030636</v>
      </c>
      <c r="J16" s="1"/>
      <c r="K16" s="1">
        <f t="shared" si="4"/>
        <v>10</v>
      </c>
      <c r="L16" s="1"/>
      <c r="M16" s="1"/>
      <c r="N16" s="1"/>
      <c r="O16" s="1">
        <f t="shared" si="6"/>
        <v>2</v>
      </c>
      <c r="P16" s="5"/>
      <c r="Q16" s="5"/>
      <c r="R16" s="1"/>
      <c r="S16" s="1">
        <f t="shared" si="7"/>
        <v>438.5</v>
      </c>
      <c r="T16" s="1">
        <f t="shared" si="8"/>
        <v>438.5</v>
      </c>
      <c r="U16" s="1">
        <f>IFERROR(VLOOKUP(A16,[1]TDSheet!$A:$G,3,0),0)/5</f>
        <v>3.4</v>
      </c>
      <c r="V16" s="1">
        <v>0.8</v>
      </c>
      <c r="W16" s="1">
        <v>5.6</v>
      </c>
      <c r="X16" s="1">
        <v>1</v>
      </c>
      <c r="Y16" s="1">
        <v>5</v>
      </c>
      <c r="Z16" s="1">
        <v>0</v>
      </c>
      <c r="AA16" s="1">
        <v>-5.2</v>
      </c>
      <c r="AB16" s="1">
        <v>10</v>
      </c>
      <c r="AC16" s="1">
        <v>6.8</v>
      </c>
      <c r="AD16" s="1">
        <v>2.4</v>
      </c>
      <c r="AE16" s="10" t="s">
        <v>56</v>
      </c>
      <c r="AF16" s="1">
        <f t="shared" si="5"/>
        <v>0</v>
      </c>
      <c r="AG16" s="12">
        <v>1.68</v>
      </c>
      <c r="AH16" s="1">
        <f t="shared" si="9"/>
        <v>0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34</v>
      </c>
      <c r="C17" s="1">
        <v>568</v>
      </c>
      <c r="D17" s="1"/>
      <c r="E17" s="1">
        <v>23</v>
      </c>
      <c r="F17" s="1">
        <v>539</v>
      </c>
      <c r="G17" s="7">
        <v>0.3</v>
      </c>
      <c r="H17" s="1">
        <v>120</v>
      </c>
      <c r="I17" s="1">
        <v>1010030879</v>
      </c>
      <c r="J17" s="1"/>
      <c r="K17" s="1">
        <f t="shared" si="4"/>
        <v>23</v>
      </c>
      <c r="L17" s="1"/>
      <c r="M17" s="1"/>
      <c r="N17" s="1"/>
      <c r="O17" s="1">
        <f t="shared" si="6"/>
        <v>4.5999999999999996</v>
      </c>
      <c r="P17" s="5"/>
      <c r="Q17" s="5"/>
      <c r="R17" s="1"/>
      <c r="S17" s="1">
        <f t="shared" si="7"/>
        <v>117.17391304347827</v>
      </c>
      <c r="T17" s="1">
        <f t="shared" si="8"/>
        <v>117.17391304347827</v>
      </c>
      <c r="U17" s="1">
        <f>IFERROR(VLOOKUP(A17,[1]TDSheet!$A:$G,3,0),0)/5</f>
        <v>-0.4</v>
      </c>
      <c r="V17" s="1">
        <v>2</v>
      </c>
      <c r="W17" s="1">
        <v>-1</v>
      </c>
      <c r="X17" s="1">
        <v>0.4</v>
      </c>
      <c r="Y17" s="1">
        <v>2.8</v>
      </c>
      <c r="Z17" s="1">
        <v>2.8</v>
      </c>
      <c r="AA17" s="1">
        <v>1.6</v>
      </c>
      <c r="AB17" s="1">
        <v>6.6</v>
      </c>
      <c r="AC17" s="1">
        <v>2.6</v>
      </c>
      <c r="AD17" s="1">
        <v>0</v>
      </c>
      <c r="AE17" s="10" t="s">
        <v>57</v>
      </c>
      <c r="AF17" s="1">
        <f t="shared" si="5"/>
        <v>0</v>
      </c>
      <c r="AG17" s="12">
        <v>1.7999999999999998</v>
      </c>
      <c r="AH17" s="1">
        <f t="shared" si="9"/>
        <v>0</v>
      </c>
      <c r="AI17" s="1">
        <f t="shared" si="10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34</v>
      </c>
      <c r="C18" s="1">
        <v>9</v>
      </c>
      <c r="D18" s="1"/>
      <c r="E18" s="1">
        <v>2</v>
      </c>
      <c r="F18" s="1">
        <v>6</v>
      </c>
      <c r="G18" s="7">
        <v>0.3</v>
      </c>
      <c r="H18" s="1">
        <v>150</v>
      </c>
      <c r="I18" s="1">
        <v>1010023983</v>
      </c>
      <c r="J18" s="1"/>
      <c r="K18" s="1">
        <f t="shared" si="4"/>
        <v>2</v>
      </c>
      <c r="L18" s="1"/>
      <c r="M18" s="1"/>
      <c r="N18" s="1">
        <v>400</v>
      </c>
      <c r="O18" s="1">
        <f t="shared" si="6"/>
        <v>0.4</v>
      </c>
      <c r="P18" s="5"/>
      <c r="Q18" s="5"/>
      <c r="R18" s="1"/>
      <c r="S18" s="1">
        <f t="shared" si="7"/>
        <v>1015</v>
      </c>
      <c r="T18" s="1">
        <f t="shared" si="8"/>
        <v>1015</v>
      </c>
      <c r="U18" s="1">
        <f>IFERROR(VLOOKUP(A18,[1]TDSheet!$A:$G,3,0),0)/5</f>
        <v>27.2</v>
      </c>
      <c r="V18" s="1">
        <v>23.2</v>
      </c>
      <c r="W18" s="1">
        <v>42.2</v>
      </c>
      <c r="X18" s="1">
        <v>-1.2</v>
      </c>
      <c r="Y18" s="1">
        <v>0.2</v>
      </c>
      <c r="Z18" s="1">
        <v>8.4</v>
      </c>
      <c r="AA18" s="1">
        <v>-1.8</v>
      </c>
      <c r="AB18" s="1">
        <v>25.8</v>
      </c>
      <c r="AC18" s="1">
        <v>7.2</v>
      </c>
      <c r="AD18" s="1">
        <v>12</v>
      </c>
      <c r="AE18" s="1"/>
      <c r="AF18" s="1">
        <f t="shared" si="5"/>
        <v>0</v>
      </c>
      <c r="AG18" s="12">
        <v>1.8</v>
      </c>
      <c r="AH18" s="1">
        <f t="shared" si="9"/>
        <v>0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34</v>
      </c>
      <c r="C19" s="1">
        <v>889</v>
      </c>
      <c r="D19" s="1"/>
      <c r="E19" s="1">
        <v>193</v>
      </c>
      <c r="F19" s="1">
        <v>695</v>
      </c>
      <c r="G19" s="7">
        <v>0.2</v>
      </c>
      <c r="H19" s="1">
        <v>90</v>
      </c>
      <c r="I19" s="1">
        <v>1010025585</v>
      </c>
      <c r="J19" s="1"/>
      <c r="K19" s="1">
        <f t="shared" si="4"/>
        <v>193</v>
      </c>
      <c r="L19" s="1"/>
      <c r="M19" s="1"/>
      <c r="N19" s="1"/>
      <c r="O19" s="1">
        <f t="shared" si="6"/>
        <v>38.6</v>
      </c>
      <c r="P19" s="5">
        <v>400</v>
      </c>
      <c r="Q19" s="5">
        <v>270</v>
      </c>
      <c r="R19" s="1"/>
      <c r="S19" s="1">
        <f t="shared" si="7"/>
        <v>28.367875647668392</v>
      </c>
      <c r="T19" s="1">
        <f t="shared" si="8"/>
        <v>18.005181347150259</v>
      </c>
      <c r="U19" s="1">
        <f>IFERROR(VLOOKUP(A19,[1]TDSheet!$A:$G,3,0),0)/5</f>
        <v>52.6</v>
      </c>
      <c r="V19" s="1">
        <v>33.799999999999997</v>
      </c>
      <c r="W19" s="1">
        <v>91.2</v>
      </c>
      <c r="X19" s="1">
        <v>-0.4</v>
      </c>
      <c r="Y19" s="1">
        <v>-3.4</v>
      </c>
      <c r="Z19" s="1">
        <v>28</v>
      </c>
      <c r="AA19" s="1">
        <v>2.2000000000000002</v>
      </c>
      <c r="AB19" s="1">
        <v>59.6</v>
      </c>
      <c r="AC19" s="1">
        <v>52.4</v>
      </c>
      <c r="AD19" s="1">
        <v>49</v>
      </c>
      <c r="AE19" s="1"/>
      <c r="AF19" s="1">
        <f t="shared" si="5"/>
        <v>80</v>
      </c>
      <c r="AG19" s="12">
        <v>2</v>
      </c>
      <c r="AH19" s="1">
        <f t="shared" si="9"/>
        <v>40</v>
      </c>
      <c r="AI19" s="1">
        <f t="shared" si="10"/>
        <v>80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34</v>
      </c>
      <c r="C20" s="1">
        <v>316</v>
      </c>
      <c r="D20" s="1"/>
      <c r="E20" s="1">
        <v>101</v>
      </c>
      <c r="F20" s="1">
        <v>204</v>
      </c>
      <c r="G20" s="7">
        <v>0.33</v>
      </c>
      <c r="H20" s="1">
        <v>55</v>
      </c>
      <c r="I20" s="1">
        <v>1010029655</v>
      </c>
      <c r="J20" s="1"/>
      <c r="K20" s="1">
        <f t="shared" si="4"/>
        <v>101</v>
      </c>
      <c r="L20" s="1"/>
      <c r="M20" s="1"/>
      <c r="N20" s="1">
        <v>500</v>
      </c>
      <c r="O20" s="1">
        <f t="shared" si="6"/>
        <v>20.2</v>
      </c>
      <c r="P20" s="5"/>
      <c r="Q20" s="5"/>
      <c r="R20" s="1"/>
      <c r="S20" s="1">
        <f t="shared" si="7"/>
        <v>34.851485148514854</v>
      </c>
      <c r="T20" s="1">
        <f t="shared" si="8"/>
        <v>34.851485148514854</v>
      </c>
      <c r="U20" s="1">
        <f>IFERROR(VLOOKUP(A20,[1]TDSheet!$A:$G,3,0),0)/5</f>
        <v>36.200000000000003</v>
      </c>
      <c r="V20" s="1">
        <v>23.6</v>
      </c>
      <c r="W20" s="1">
        <v>69.8</v>
      </c>
      <c r="X20" s="1">
        <v>-1.4</v>
      </c>
      <c r="Y20" s="1">
        <v>0.2</v>
      </c>
      <c r="Z20" s="1">
        <v>3.8</v>
      </c>
      <c r="AA20" s="1">
        <v>11</v>
      </c>
      <c r="AB20" s="1">
        <v>20.2</v>
      </c>
      <c r="AC20" s="1">
        <v>19.2</v>
      </c>
      <c r="AD20" s="1">
        <v>14.4</v>
      </c>
      <c r="AE20" s="1" t="s">
        <v>52</v>
      </c>
      <c r="AF20" s="1">
        <f t="shared" si="5"/>
        <v>0</v>
      </c>
      <c r="AG20" s="12">
        <v>1.98</v>
      </c>
      <c r="AH20" s="1">
        <f t="shared" si="9"/>
        <v>0</v>
      </c>
      <c r="AI20" s="1">
        <f t="shared" si="10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34</v>
      </c>
      <c r="C21" s="1">
        <v>400</v>
      </c>
      <c r="D21" s="1"/>
      <c r="E21" s="1">
        <v>85</v>
      </c>
      <c r="F21" s="1">
        <v>310</v>
      </c>
      <c r="G21" s="7">
        <v>0.375</v>
      </c>
      <c r="H21" s="1">
        <v>55</v>
      </c>
      <c r="I21" s="1">
        <v>1010022952</v>
      </c>
      <c r="J21" s="1"/>
      <c r="K21" s="1">
        <f t="shared" si="4"/>
        <v>85</v>
      </c>
      <c r="L21" s="1"/>
      <c r="M21" s="1"/>
      <c r="N21" s="1">
        <v>400</v>
      </c>
      <c r="O21" s="1">
        <f t="shared" si="6"/>
        <v>17</v>
      </c>
      <c r="P21" s="5"/>
      <c r="Q21" s="5"/>
      <c r="R21" s="1"/>
      <c r="S21" s="1">
        <f t="shared" si="7"/>
        <v>41.764705882352942</v>
      </c>
      <c r="T21" s="1">
        <f t="shared" si="8"/>
        <v>41.764705882352942</v>
      </c>
      <c r="U21" s="1">
        <f>IFERROR(VLOOKUP(A21,[1]TDSheet!$A:$G,3,0),0)/5</f>
        <v>25.2</v>
      </c>
      <c r="V21" s="1">
        <v>30.8</v>
      </c>
      <c r="W21" s="1">
        <v>61.2</v>
      </c>
      <c r="X21" s="1">
        <v>-1</v>
      </c>
      <c r="Y21" s="1">
        <v>2</v>
      </c>
      <c r="Z21" s="1">
        <v>7.4</v>
      </c>
      <c r="AA21" s="1">
        <v>7.2</v>
      </c>
      <c r="AB21" s="1">
        <v>17.600000000000001</v>
      </c>
      <c r="AC21" s="1">
        <v>10.6</v>
      </c>
      <c r="AD21" s="1">
        <v>3</v>
      </c>
      <c r="AE21" s="1" t="s">
        <v>54</v>
      </c>
      <c r="AF21" s="1">
        <f t="shared" si="5"/>
        <v>0</v>
      </c>
      <c r="AG21" s="12">
        <v>2.25</v>
      </c>
      <c r="AH21" s="1">
        <f t="shared" si="9"/>
        <v>0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34</v>
      </c>
      <c r="C22" s="1">
        <v>592</v>
      </c>
      <c r="D22" s="1"/>
      <c r="E22" s="1">
        <v>143</v>
      </c>
      <c r="F22" s="1">
        <v>434</v>
      </c>
      <c r="G22" s="7">
        <v>0.3</v>
      </c>
      <c r="H22" s="1">
        <v>150</v>
      </c>
      <c r="I22" s="1">
        <v>1010023830</v>
      </c>
      <c r="J22" s="1"/>
      <c r="K22" s="1">
        <f t="shared" si="4"/>
        <v>143</v>
      </c>
      <c r="L22" s="1"/>
      <c r="M22" s="1"/>
      <c r="N22" s="1">
        <v>200</v>
      </c>
      <c r="O22" s="1">
        <f t="shared" si="6"/>
        <v>28.6</v>
      </c>
      <c r="P22" s="5">
        <v>200</v>
      </c>
      <c r="Q22" s="5">
        <v>81</v>
      </c>
      <c r="R22" s="1"/>
      <c r="S22" s="1">
        <f t="shared" si="7"/>
        <v>29.16083916083916</v>
      </c>
      <c r="T22" s="1">
        <f t="shared" si="8"/>
        <v>22.167832167832167</v>
      </c>
      <c r="U22" s="1">
        <f>IFERROR(VLOOKUP(A22,[1]TDSheet!$A:$G,3,0),0)/5</f>
        <v>49.2</v>
      </c>
      <c r="V22" s="1">
        <v>31.4</v>
      </c>
      <c r="W22" s="1">
        <v>48.6</v>
      </c>
      <c r="X22" s="1">
        <v>28</v>
      </c>
      <c r="Y22" s="1">
        <v>61.4</v>
      </c>
      <c r="Z22" s="1">
        <v>25.4</v>
      </c>
      <c r="AA22" s="1">
        <v>58.4</v>
      </c>
      <c r="AB22" s="1">
        <v>81.599999999999994</v>
      </c>
      <c r="AC22" s="1">
        <v>48.4</v>
      </c>
      <c r="AD22" s="1">
        <v>54.2</v>
      </c>
      <c r="AE22" s="1"/>
      <c r="AF22" s="1">
        <f t="shared" si="5"/>
        <v>60</v>
      </c>
      <c r="AG22" s="12">
        <v>1.8</v>
      </c>
      <c r="AH22" s="1">
        <f t="shared" si="9"/>
        <v>33</v>
      </c>
      <c r="AI22" s="1">
        <f t="shared" si="10"/>
        <v>59.4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2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2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2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2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2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2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2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2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2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2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2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2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2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2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2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2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2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2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2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2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2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2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2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2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2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2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2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2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2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2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2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2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2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2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2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2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2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2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2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2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2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2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2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2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2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2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2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2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2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2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2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2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2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2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2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2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2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2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2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2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2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2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2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2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2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2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2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2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2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2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2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2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2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2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2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2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2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2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2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2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2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2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2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2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2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2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2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2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2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2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2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2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2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2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2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2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2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2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2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2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2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2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2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2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2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2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2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2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2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2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2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2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2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2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2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2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2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2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2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2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2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2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2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2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2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2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2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2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2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2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2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2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2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2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2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2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2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2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2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2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2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2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2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2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2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2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2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2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2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2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2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2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2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2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2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2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2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2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2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2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2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2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2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2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2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2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2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2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2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2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2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2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2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2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2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2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2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2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2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2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2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2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2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2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2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2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2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2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2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2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2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2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2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2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2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2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2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2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2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2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2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2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2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2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2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2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2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2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2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2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2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2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2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2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2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2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2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2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2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2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2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2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2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2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2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2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2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2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2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2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2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2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2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2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2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2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2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2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2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2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2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2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2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2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2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2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2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2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2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2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2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2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2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2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2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2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2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2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2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2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2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2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2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2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2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2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2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2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2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2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2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2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2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2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2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2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2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2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2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2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2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2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2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2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2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2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2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2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2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2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2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2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2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2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2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2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2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2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2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2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2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2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2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2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2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2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2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2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2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2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2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2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2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2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2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2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2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2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2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2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2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2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2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2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2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2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2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2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2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2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2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2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2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2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2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2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2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2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2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2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2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2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2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2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2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2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2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2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2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2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2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2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2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2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2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2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2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2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2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2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2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2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2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2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2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2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2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I22" xr:uid="{B906A4B9-BC07-434D-943E-AC64BB50954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2025-06-23T12:14:52Z</dcterms:created>
  <dcterms:modified xsi:type="dcterms:W3CDTF">2025-06-24T11:21:41Z</dcterms:modified>
</cp:coreProperties>
</file>