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СЫР филиалы\"/>
    </mc:Choice>
  </mc:AlternateContent>
  <xr:revisionPtr revIDLastSave="0" documentId="13_ncr:1_{61ABF33D-2F88-4057-873B-2F8DFD90CC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P31" i="1"/>
  <c r="P20" i="1"/>
  <c r="S20" i="1" s="1"/>
  <c r="P21" i="1"/>
  <c r="P37" i="1"/>
  <c r="S36" i="1"/>
  <c r="P32" i="1"/>
  <c r="P30" i="1"/>
  <c r="S28" i="1"/>
  <c r="P26" i="1"/>
  <c r="P23" i="1"/>
  <c r="P19" i="1"/>
  <c r="P17" i="1"/>
  <c r="P15" i="1"/>
  <c r="P10" i="1"/>
  <c r="P9" i="1"/>
  <c r="P8" i="1"/>
  <c r="S41" i="1"/>
  <c r="O41" i="1"/>
  <c r="T41" i="1" s="1"/>
  <c r="O40" i="1"/>
  <c r="S40" i="1" s="1"/>
  <c r="S39" i="1"/>
  <c r="O39" i="1"/>
  <c r="T39" i="1" s="1"/>
  <c r="S8" i="1"/>
  <c r="S12" i="1"/>
  <c r="S16" i="1"/>
  <c r="S25" i="1"/>
  <c r="S32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4" i="1"/>
  <c r="T24" i="1" s="1"/>
  <c r="O26" i="1"/>
  <c r="T26" i="1" s="1"/>
  <c r="O27" i="1"/>
  <c r="T27" i="1" s="1"/>
  <c r="O28" i="1"/>
  <c r="T28" i="1" s="1"/>
  <c r="O29" i="1"/>
  <c r="T29" i="1" s="1"/>
  <c r="O30" i="1"/>
  <c r="T30" i="1" s="1"/>
  <c r="O22" i="1"/>
  <c r="T22" i="1" s="1"/>
  <c r="O25" i="1"/>
  <c r="T25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6" i="1"/>
  <c r="S6" i="1" l="1"/>
  <c r="T6" i="1"/>
  <c r="S34" i="1"/>
  <c r="S30" i="1"/>
  <c r="S26" i="1"/>
  <c r="S23" i="1"/>
  <c r="S18" i="1"/>
  <c r="S14" i="1"/>
  <c r="S10" i="1"/>
  <c r="S37" i="1"/>
  <c r="S35" i="1"/>
  <c r="S33" i="1"/>
  <c r="S31" i="1"/>
  <c r="S29" i="1"/>
  <c r="S27" i="1"/>
  <c r="S24" i="1"/>
  <c r="S22" i="1"/>
  <c r="S21" i="1"/>
  <c r="S19" i="1"/>
  <c r="S17" i="1"/>
  <c r="S15" i="1"/>
  <c r="S13" i="1"/>
  <c r="S11" i="1"/>
  <c r="S9" i="1"/>
  <c r="S7" i="1"/>
  <c r="T40" i="1"/>
  <c r="AF37" i="1"/>
  <c r="K37" i="1"/>
  <c r="AF36" i="1"/>
  <c r="K36" i="1"/>
  <c r="AF35" i="1"/>
  <c r="K35" i="1"/>
  <c r="AF34" i="1"/>
  <c r="K34" i="1"/>
  <c r="AF33" i="1"/>
  <c r="K33" i="1"/>
  <c r="AF32" i="1"/>
  <c r="K32" i="1"/>
  <c r="AF31" i="1"/>
  <c r="K31" i="1"/>
  <c r="K25" i="1"/>
  <c r="K22" i="1"/>
  <c r="AF30" i="1"/>
  <c r="K30" i="1"/>
  <c r="AF29" i="1"/>
  <c r="K29" i="1"/>
  <c r="AF28" i="1"/>
  <c r="K28" i="1"/>
  <c r="AF27" i="1"/>
  <c r="K27" i="1"/>
  <c r="AF26" i="1"/>
  <c r="K26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AF10" i="1"/>
  <c r="K10" i="1"/>
  <c r="AF9" i="1"/>
  <c r="K9" i="1"/>
  <c r="K41" i="1"/>
  <c r="K39" i="1"/>
  <c r="AF8" i="1"/>
  <c r="K8" i="1"/>
  <c r="AF7" i="1"/>
  <c r="K7" i="1"/>
  <c r="AF6" i="1"/>
  <c r="K6" i="1"/>
  <c r="K40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AF5" i="1"/>
</calcChain>
</file>

<file path=xl/sharedStrings.xml><?xml version="1.0" encoding="utf-8"?>
<sst xmlns="http://schemas.openxmlformats.org/spreadsheetml/2006/main" count="129" uniqueCount="81">
  <si>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</si>
  <si>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</si>
  <si>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</si>
  <si>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</si>
  <si>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</si>
  <si>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</si>
  <si>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</si>
  <si>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</si>
  <si>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</si>
  <si>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</si>
  <si>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</si>
  <si>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</si>
  <si>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</si>
  <si>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</si>
  <si>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</si>
  <si>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</si>
  <si>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</si>
  <si>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</si>
  <si>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</si>
  <si>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</si>
  <si>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</si>
  <si>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</si>
  <si>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</si>
  <si>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</si>
  <si>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</si>
  <si>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</si>
  <si>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</si>
  <si>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</si>
  <si>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</si>
  <si>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</si>
  <si>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</si>
  <si>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</si>
  <si>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</si>
  <si>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</si>
  <si>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</si>
  <si>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</si>
  <si>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</si>
  <si>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</si>
  <si>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</si>
  <si>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</si>
  <si>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</si>
  <si>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</si>
  <si>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</si>
  <si>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</si>
  <si>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</si>
  <si>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</si>
  <si>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</si>
  <si>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</si>
  <si>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</si>
  <si>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</si>
  <si>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</si>
  <si>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</si>
  <si>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</si>
  <si>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</si>
  <si>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</si>
  <si>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</si>
  <si>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</si>
  <si>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</si>
  <si>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</si>
  <si>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</si>
  <si>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</si>
  <si>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</si>
  <si>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</si>
  <si>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</si>
  <si>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</si>
  <si>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</si>
  <si>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</si>
  <si>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</si>
  <si>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</si>
  <si>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</si>
  <si>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</si>
  <si>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</si>
  <si>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</si>
  <si>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</si>
  <si>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</si>
  <si>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</si>
  <si>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</si>
  <si>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</si>
  <si>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</si>
  <si>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17,02,25 завод не отгрузил</t>
  </si>
  <si>
    <t>нужно увеличить продажи / 03,03,25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</si>
</sst>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44.1406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5905.5820000000003</v>
      </c>
      <c r="F5" s="4">
        <f>SUM(F6:F496)</f>
        <v>9706.375</v>
      </c>
      <c r="G5" s="7"/>
      <c r="H5" s="1"/>
      <c r="I5" s="1"/>
      <c r="J5" s="4">
        <f>SUM(J6:J496)</f>
        <v>6335.7</v>
      </c>
      <c r="K5" s="4">
        <f>SUM(K6:K496)</f>
        <v>-430.11799999999999</v>
      </c>
      <c r="L5" s="4">
        <f>SUM(L6:L496)</f>
        <v>0</v>
      </c>
      <c r="M5" s="4">
        <f>SUM(M6:M496)</f>
        <v>0</v>
      </c>
      <c r="N5" s="4">
        <f>SUM(N6:N496)</f>
        <v>5612.1064000000006</v>
      </c>
      <c r="O5" s="4">
        <f>SUM(O6:O496)</f>
        <v>1181.1164000000001</v>
      </c>
      <c r="P5" s="4">
        <f>SUM(P6:P496)</f>
        <v>4125.1502</v>
      </c>
      <c r="Q5" s="4">
        <f>SUM(Q6:Q496)</f>
        <v>0</v>
      </c>
      <c r="R5" s="1"/>
      <c r="S5" s="1"/>
      <c r="T5" s="1"/>
      <c r="U5" s="4">
        <f>SUM(U6:U496)</f>
        <v>1326.1405999999999</v>
      </c>
      <c r="V5" s="4">
        <f>SUM(V6:V496)</f>
        <v>954.45879999999988</v>
      </c>
      <c r="W5" s="4">
        <f>SUM(W6:W496)</f>
        <v>1154.5550000000001</v>
      </c>
      <c r="X5" s="4">
        <f>SUM(X6:X496)</f>
        <v>1261.3428000000001</v>
      </c>
      <c r="Y5" s="4">
        <f>SUM(Y6:Y496)</f>
        <v>1293.7812000000004</v>
      </c>
      <c r="Z5" s="4">
        <f>SUM(Z6:Z496)</f>
        <v>1041.6307999999999</v>
      </c>
      <c r="AA5" s="4">
        <f>SUM(AA6:AA496)</f>
        <v>1152.1730000000002</v>
      </c>
      <c r="AB5" s="4">
        <f>SUM(AB6:AB496)</f>
        <v>973.99139999999989</v>
      </c>
      <c r="AC5" s="4">
        <f>SUM(AC6:AC496)</f>
        <v>1770.9970000000003</v>
      </c>
      <c r="AD5" s="4">
        <f>SUM(AD6:AD496)</f>
        <v>1773.9307999999999</v>
      </c>
      <c r="AE5" s="1"/>
      <c r="AF5" s="4">
        <f>SUM(AF6:AF496)</f>
        <v>1416.2541999999999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38</v>
      </c>
      <c r="B6" s="1" t="s">
        <v>35</v>
      </c>
      <c r="C6" s="1">
        <v>153</v>
      </c>
      <c r="D6" s="1"/>
      <c r="E6" s="1">
        <v>28</v>
      </c>
      <c r="F6" s="1">
        <v>125</v>
      </c>
      <c r="G6" s="7">
        <v>0.14000000000000001</v>
      </c>
      <c r="H6" s="1">
        <v>180</v>
      </c>
      <c r="I6" s="1">
        <v>9988421</v>
      </c>
      <c r="J6" s="1">
        <v>28</v>
      </c>
      <c r="K6" s="1">
        <f t="shared" ref="K6:K37" si="0">E6-J6</f>
        <v>0</v>
      </c>
      <c r="L6" s="1"/>
      <c r="M6" s="1"/>
      <c r="N6" s="1"/>
      <c r="O6" s="1">
        <f>E6/5</f>
        <v>5.6</v>
      </c>
      <c r="P6" s="5"/>
      <c r="Q6" s="5"/>
      <c r="R6" s="1"/>
      <c r="S6" s="1">
        <f>(F6+N6+P6)/O6</f>
        <v>22.321428571428573</v>
      </c>
      <c r="T6" s="1">
        <f>(F6+N6)/O6</f>
        <v>22.321428571428573</v>
      </c>
      <c r="U6" s="1">
        <v>7.8</v>
      </c>
      <c r="V6" s="1">
        <v>1.8</v>
      </c>
      <c r="W6" s="1">
        <v>5</v>
      </c>
      <c r="X6" s="1">
        <v>11.4</v>
      </c>
      <c r="Y6" s="1">
        <v>8.4</v>
      </c>
      <c r="Z6" s="1">
        <v>11.6</v>
      </c>
      <c r="AA6" s="1">
        <v>9.4</v>
      </c>
      <c r="AB6" s="1">
        <v>3.6</v>
      </c>
      <c r="AC6" s="1">
        <v>9.8000000000000007</v>
      </c>
      <c r="AD6" s="1">
        <v>9.8000000000000007</v>
      </c>
      <c r="AE6" s="30" t="s">
        <v>37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35</v>
      </c>
      <c r="C7" s="1">
        <v>83</v>
      </c>
      <c r="D7" s="1">
        <v>176</v>
      </c>
      <c r="E7" s="1">
        <v>80</v>
      </c>
      <c r="F7" s="1">
        <v>179</v>
      </c>
      <c r="G7" s="7">
        <v>0.18</v>
      </c>
      <c r="H7" s="1">
        <v>270</v>
      </c>
      <c r="I7" s="1">
        <v>9988438</v>
      </c>
      <c r="J7" s="1">
        <v>80</v>
      </c>
      <c r="K7" s="1">
        <f t="shared" si="0"/>
        <v>0</v>
      </c>
      <c r="L7" s="1"/>
      <c r="M7" s="1"/>
      <c r="N7" s="1">
        <v>176.8</v>
      </c>
      <c r="O7" s="1">
        <f t="shared" ref="O7:O37" si="1">E7/5</f>
        <v>16</v>
      </c>
      <c r="P7" s="5"/>
      <c r="Q7" s="5"/>
      <c r="R7" s="1"/>
      <c r="S7" s="1">
        <f t="shared" ref="S7:S37" si="2">(F7+N7+P7)/O7</f>
        <v>22.237500000000001</v>
      </c>
      <c r="T7" s="1">
        <f t="shared" ref="T7:T37" si="3">(F7+N7)/O7</f>
        <v>22.237500000000001</v>
      </c>
      <c r="U7" s="1">
        <v>23.6</v>
      </c>
      <c r="V7" s="1">
        <v>16</v>
      </c>
      <c r="W7" s="1">
        <v>14</v>
      </c>
      <c r="X7" s="1">
        <v>14.4</v>
      </c>
      <c r="Y7" s="1">
        <v>17.600000000000001</v>
      </c>
      <c r="Z7" s="1">
        <v>12.4</v>
      </c>
      <c r="AA7" s="1">
        <v>11.6</v>
      </c>
      <c r="AB7" s="1">
        <v>7.6</v>
      </c>
      <c r="AC7" s="1">
        <v>27.8</v>
      </c>
      <c r="AD7" s="1">
        <v>28.4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35</v>
      </c>
      <c r="C8" s="1">
        <v>138</v>
      </c>
      <c r="D8" s="1">
        <v>112</v>
      </c>
      <c r="E8" s="1">
        <v>78</v>
      </c>
      <c r="F8" s="1">
        <v>172</v>
      </c>
      <c r="G8" s="7">
        <v>0.18</v>
      </c>
      <c r="H8" s="1">
        <v>270</v>
      </c>
      <c r="I8" s="1">
        <v>9988445</v>
      </c>
      <c r="J8" s="1">
        <v>78</v>
      </c>
      <c r="K8" s="1">
        <f t="shared" si="0"/>
        <v>0</v>
      </c>
      <c r="L8" s="1"/>
      <c r="M8" s="1"/>
      <c r="N8" s="1">
        <v>89.800000000000011</v>
      </c>
      <c r="O8" s="1">
        <f t="shared" si="1"/>
        <v>15.6</v>
      </c>
      <c r="P8" s="5">
        <f t="shared" ref="P7:P11" si="4">20*O8-N8-F8</f>
        <v>50.199999999999989</v>
      </c>
      <c r="Q8" s="5"/>
      <c r="R8" s="1"/>
      <c r="S8" s="1">
        <f t="shared" si="2"/>
        <v>20</v>
      </c>
      <c r="T8" s="1">
        <f t="shared" si="3"/>
        <v>16.782051282051285</v>
      </c>
      <c r="U8" s="1">
        <v>18.600000000000001</v>
      </c>
      <c r="V8" s="1">
        <v>10.8</v>
      </c>
      <c r="W8" s="1">
        <v>18.8</v>
      </c>
      <c r="X8" s="1">
        <v>17.399999999999999</v>
      </c>
      <c r="Y8" s="1">
        <v>20.2</v>
      </c>
      <c r="Z8" s="1">
        <v>12.2</v>
      </c>
      <c r="AA8" s="1">
        <v>14.2</v>
      </c>
      <c r="AB8" s="1">
        <v>8.6</v>
      </c>
      <c r="AC8" s="1">
        <v>23.2</v>
      </c>
      <c r="AD8" s="1">
        <v>28.2</v>
      </c>
      <c r="AE8" s="1"/>
      <c r="AF8" s="1">
        <f>G8*P8</f>
        <v>9.0359999999999978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35</v>
      </c>
      <c r="C9" s="1">
        <v>87</v>
      </c>
      <c r="D9" s="1">
        <v>40</v>
      </c>
      <c r="E9" s="1">
        <v>32</v>
      </c>
      <c r="F9" s="1">
        <v>95</v>
      </c>
      <c r="G9" s="7">
        <v>0.4</v>
      </c>
      <c r="H9" s="1">
        <v>270</v>
      </c>
      <c r="I9" s="1">
        <v>9988452</v>
      </c>
      <c r="J9" s="1">
        <v>32</v>
      </c>
      <c r="K9" s="1">
        <f t="shared" si="0"/>
        <v>0</v>
      </c>
      <c r="L9" s="1"/>
      <c r="M9" s="1"/>
      <c r="N9" s="1">
        <v>11</v>
      </c>
      <c r="O9" s="1">
        <f t="shared" si="1"/>
        <v>6.4</v>
      </c>
      <c r="P9" s="5">
        <f t="shared" si="4"/>
        <v>22</v>
      </c>
      <c r="Q9" s="5"/>
      <c r="R9" s="1"/>
      <c r="S9" s="1">
        <f t="shared" si="2"/>
        <v>20</v>
      </c>
      <c r="T9" s="1">
        <f t="shared" si="3"/>
        <v>16.5625</v>
      </c>
      <c r="U9" s="1">
        <v>7.8</v>
      </c>
      <c r="V9" s="1">
        <v>5.4</v>
      </c>
      <c r="W9" s="1">
        <v>9.6</v>
      </c>
      <c r="X9" s="1">
        <v>4.5999999999999996</v>
      </c>
      <c r="Y9" s="1">
        <v>8.4</v>
      </c>
      <c r="Z9" s="1">
        <v>6.6</v>
      </c>
      <c r="AA9" s="1">
        <v>5.8</v>
      </c>
      <c r="AB9" s="1">
        <v>2.4</v>
      </c>
      <c r="AC9" s="1">
        <v>20</v>
      </c>
      <c r="AD9" s="1">
        <v>8.4</v>
      </c>
      <c r="AE9" s="1"/>
      <c r="AF9" s="1">
        <f>G9*P9</f>
        <v>8.8000000000000007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35</v>
      </c>
      <c r="C10" s="1">
        <v>128</v>
      </c>
      <c r="D10" s="1"/>
      <c r="E10" s="1">
        <v>31</v>
      </c>
      <c r="F10" s="1">
        <v>97</v>
      </c>
      <c r="G10" s="7">
        <v>0.4</v>
      </c>
      <c r="H10" s="1">
        <v>270</v>
      </c>
      <c r="I10" s="1">
        <v>9988476</v>
      </c>
      <c r="J10" s="1">
        <v>31</v>
      </c>
      <c r="K10" s="1">
        <f t="shared" si="0"/>
        <v>0</v>
      </c>
      <c r="L10" s="1"/>
      <c r="M10" s="1"/>
      <c r="N10" s="1"/>
      <c r="O10" s="1">
        <f t="shared" si="1"/>
        <v>6.2</v>
      </c>
      <c r="P10" s="5">
        <f t="shared" si="4"/>
        <v>27</v>
      </c>
      <c r="Q10" s="5"/>
      <c r="R10" s="1"/>
      <c r="S10" s="1">
        <f t="shared" si="2"/>
        <v>20</v>
      </c>
      <c r="T10" s="1">
        <f t="shared" si="3"/>
        <v>15.64516129032258</v>
      </c>
      <c r="U10" s="1">
        <v>3.8</v>
      </c>
      <c r="V10" s="1">
        <v>2.8</v>
      </c>
      <c r="W10" s="1">
        <v>4.5999999999999996</v>
      </c>
      <c r="X10" s="1">
        <v>0</v>
      </c>
      <c r="Y10" s="1">
        <v>5</v>
      </c>
      <c r="Z10" s="1">
        <v>9.8000000000000007</v>
      </c>
      <c r="AA10" s="1">
        <v>12.2</v>
      </c>
      <c r="AB10" s="1">
        <v>1.4</v>
      </c>
      <c r="AC10" s="1">
        <v>14.8</v>
      </c>
      <c r="AD10" s="1">
        <v>6</v>
      </c>
      <c r="AE10" s="31" t="s">
        <v>80</v>
      </c>
      <c r="AF10" s="1">
        <f>G10*P10</f>
        <v>10.8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48</v>
      </c>
      <c r="B11" s="1" t="s">
        <v>35</v>
      </c>
      <c r="C11" s="1">
        <v>73</v>
      </c>
      <c r="D11" s="1">
        <v>312</v>
      </c>
      <c r="E11" s="1">
        <v>71</v>
      </c>
      <c r="F11" s="1">
        <v>314</v>
      </c>
      <c r="G11" s="7">
        <v>0.18</v>
      </c>
      <c r="H11" s="1">
        <v>150</v>
      </c>
      <c r="I11" s="1">
        <v>5034819</v>
      </c>
      <c r="J11" s="1">
        <v>134</v>
      </c>
      <c r="K11" s="1">
        <f t="shared" si="0"/>
        <v>-63</v>
      </c>
      <c r="L11" s="1"/>
      <c r="M11" s="1"/>
      <c r="N11" s="1">
        <v>401.8</v>
      </c>
      <c r="O11" s="1">
        <f t="shared" si="1"/>
        <v>14.2</v>
      </c>
      <c r="P11" s="5"/>
      <c r="Q11" s="5"/>
      <c r="R11" s="1"/>
      <c r="S11" s="1">
        <f t="shared" si="2"/>
        <v>50.408450704225352</v>
      </c>
      <c r="T11" s="1">
        <f t="shared" si="3"/>
        <v>50.408450704225352</v>
      </c>
      <c r="U11" s="1">
        <v>43.8</v>
      </c>
      <c r="V11" s="1">
        <v>32.200000000000003</v>
      </c>
      <c r="W11" s="1">
        <v>11</v>
      </c>
      <c r="X11" s="1">
        <v>-0.2</v>
      </c>
      <c r="Y11" s="1">
        <v>18.8</v>
      </c>
      <c r="Z11" s="1">
        <v>30.4</v>
      </c>
      <c r="AA11" s="1">
        <v>19.2</v>
      </c>
      <c r="AB11" s="1">
        <v>-1</v>
      </c>
      <c r="AC11" s="1">
        <v>-0.2</v>
      </c>
      <c r="AD11" s="1">
        <v>11.8</v>
      </c>
      <c r="AE11" s="1" t="s">
        <v>49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0" t="s">
        <v>50</v>
      </c>
      <c r="B12" s="11" t="s">
        <v>46</v>
      </c>
      <c r="C12" s="11"/>
      <c r="D12" s="11"/>
      <c r="E12" s="11"/>
      <c r="F12" s="12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8" t="s">
        <v>45</v>
      </c>
      <c r="B13" s="19" t="s">
        <v>46</v>
      </c>
      <c r="C13" s="19">
        <v>73.2</v>
      </c>
      <c r="D13" s="19"/>
      <c r="E13" s="19">
        <v>2.552</v>
      </c>
      <c r="F13" s="20">
        <v>70.647999999999996</v>
      </c>
      <c r="G13" s="21">
        <v>0</v>
      </c>
      <c r="H13" s="22" t="e">
        <v>#N/A</v>
      </c>
      <c r="I13" s="22" t="s">
        <v>36</v>
      </c>
      <c r="J13" s="22">
        <v>3.2</v>
      </c>
      <c r="K13" s="22">
        <f>E13-J13</f>
        <v>-0.64800000000000013</v>
      </c>
      <c r="L13" s="22"/>
      <c r="M13" s="22"/>
      <c r="N13" s="22"/>
      <c r="O13" s="22">
        <f t="shared" si="1"/>
        <v>0.51039999999999996</v>
      </c>
      <c r="P13" s="23"/>
      <c r="Q13" s="23"/>
      <c r="R13" s="22"/>
      <c r="S13" s="22">
        <f t="shared" si="2"/>
        <v>138.41692789968653</v>
      </c>
      <c r="T13" s="22">
        <f t="shared" si="3"/>
        <v>138.41692789968653</v>
      </c>
      <c r="U13" s="22">
        <v>0.98759999999999992</v>
      </c>
      <c r="V13" s="22">
        <v>0.98439999999999994</v>
      </c>
      <c r="W13" s="22">
        <v>0.47520000000000001</v>
      </c>
      <c r="X13" s="22">
        <v>1.5528</v>
      </c>
      <c r="Y13" s="22">
        <v>0</v>
      </c>
      <c r="Z13" s="22">
        <v>1.8912</v>
      </c>
      <c r="AA13" s="22">
        <v>2.9769999999999999</v>
      </c>
      <c r="AB13" s="22">
        <v>0</v>
      </c>
      <c r="AC13" s="22">
        <v>0.97560000000000002</v>
      </c>
      <c r="AD13" s="22">
        <v>2.3740000000000001</v>
      </c>
      <c r="AE13" s="30" t="s">
        <v>47</v>
      </c>
      <c r="AF13" s="2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35</v>
      </c>
      <c r="C14" s="1">
        <v>6</v>
      </c>
      <c r="D14" s="1">
        <v>32</v>
      </c>
      <c r="E14" s="1">
        <v>4</v>
      </c>
      <c r="F14" s="1">
        <v>32</v>
      </c>
      <c r="G14" s="7">
        <v>0.1</v>
      </c>
      <c r="H14" s="1">
        <v>90</v>
      </c>
      <c r="I14" s="1">
        <v>8444163</v>
      </c>
      <c r="J14" s="1">
        <v>19</v>
      </c>
      <c r="K14" s="1">
        <f t="shared" si="0"/>
        <v>-15</v>
      </c>
      <c r="L14" s="1"/>
      <c r="M14" s="1"/>
      <c r="N14" s="1">
        <v>123.8</v>
      </c>
      <c r="O14" s="1">
        <f t="shared" si="1"/>
        <v>0.8</v>
      </c>
      <c r="P14" s="5"/>
      <c r="Q14" s="5"/>
      <c r="R14" s="1"/>
      <c r="S14" s="1">
        <f t="shared" si="2"/>
        <v>194.75</v>
      </c>
      <c r="T14" s="1">
        <f t="shared" si="3"/>
        <v>194.75</v>
      </c>
      <c r="U14" s="1">
        <v>10.6</v>
      </c>
      <c r="V14" s="1">
        <v>1.8</v>
      </c>
      <c r="W14" s="1">
        <v>6.2</v>
      </c>
      <c r="X14" s="1">
        <v>5.8</v>
      </c>
      <c r="Y14" s="1">
        <v>8.4</v>
      </c>
      <c r="Z14" s="1">
        <v>5.2</v>
      </c>
      <c r="AA14" s="1">
        <v>6.8</v>
      </c>
      <c r="AB14" s="1">
        <v>8.4</v>
      </c>
      <c r="AC14" s="1">
        <v>8.4</v>
      </c>
      <c r="AD14" s="1">
        <v>17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35</v>
      </c>
      <c r="C15" s="1">
        <v>602</v>
      </c>
      <c r="D15" s="1"/>
      <c r="E15" s="1">
        <v>334</v>
      </c>
      <c r="F15" s="1">
        <v>266</v>
      </c>
      <c r="G15" s="7">
        <v>0.18</v>
      </c>
      <c r="H15" s="1">
        <v>150</v>
      </c>
      <c r="I15" s="1">
        <v>5038411</v>
      </c>
      <c r="J15" s="1">
        <v>336</v>
      </c>
      <c r="K15" s="1">
        <f t="shared" si="0"/>
        <v>-2</v>
      </c>
      <c r="L15" s="1"/>
      <c r="M15" s="1"/>
      <c r="N15" s="1">
        <v>286.39999999999998</v>
      </c>
      <c r="O15" s="1">
        <f t="shared" si="1"/>
        <v>66.8</v>
      </c>
      <c r="P15" s="5">
        <f t="shared" ref="P14:P20" si="5">20*O15-N15-F15</f>
        <v>783.59999999999991</v>
      </c>
      <c r="Q15" s="5"/>
      <c r="R15" s="1"/>
      <c r="S15" s="1">
        <f t="shared" si="2"/>
        <v>20</v>
      </c>
      <c r="T15" s="1">
        <f t="shared" si="3"/>
        <v>8.2694610778443121</v>
      </c>
      <c r="U15" s="1">
        <v>52.8</v>
      </c>
      <c r="V15" s="1">
        <v>43.8</v>
      </c>
      <c r="W15" s="1">
        <v>50.4</v>
      </c>
      <c r="X15" s="1">
        <v>66</v>
      </c>
      <c r="Y15" s="1">
        <v>84.4</v>
      </c>
      <c r="Z15" s="1">
        <v>62.8</v>
      </c>
      <c r="AA15" s="1">
        <v>69.599999999999994</v>
      </c>
      <c r="AB15" s="1">
        <v>65</v>
      </c>
      <c r="AC15" s="1">
        <v>122.2</v>
      </c>
      <c r="AD15" s="1">
        <v>85.8</v>
      </c>
      <c r="AE15" s="1"/>
      <c r="AF15" s="1">
        <f>G15*P15</f>
        <v>141.04799999999997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35</v>
      </c>
      <c r="C16" s="1">
        <v>299</v>
      </c>
      <c r="D16" s="1">
        <v>530</v>
      </c>
      <c r="E16" s="1">
        <v>291</v>
      </c>
      <c r="F16" s="1">
        <v>532</v>
      </c>
      <c r="G16" s="7">
        <v>0.18</v>
      </c>
      <c r="H16" s="1">
        <v>150</v>
      </c>
      <c r="I16" s="1">
        <v>5038459</v>
      </c>
      <c r="J16" s="1">
        <v>409</v>
      </c>
      <c r="K16" s="1">
        <f t="shared" si="0"/>
        <v>-118</v>
      </c>
      <c r="L16" s="1"/>
      <c r="M16" s="1"/>
      <c r="N16" s="1">
        <v>658.2</v>
      </c>
      <c r="O16" s="1">
        <f t="shared" si="1"/>
        <v>58.2</v>
      </c>
      <c r="P16" s="5"/>
      <c r="Q16" s="5"/>
      <c r="R16" s="1"/>
      <c r="S16" s="1">
        <f t="shared" si="2"/>
        <v>20.45017182130584</v>
      </c>
      <c r="T16" s="1">
        <f t="shared" si="3"/>
        <v>20.45017182130584</v>
      </c>
      <c r="U16" s="1">
        <v>82.4</v>
      </c>
      <c r="V16" s="1">
        <v>48.2</v>
      </c>
      <c r="W16" s="1">
        <v>76.599999999999994</v>
      </c>
      <c r="X16" s="1">
        <v>70</v>
      </c>
      <c r="Y16" s="1">
        <v>83</v>
      </c>
      <c r="Z16" s="1">
        <v>70.599999999999994</v>
      </c>
      <c r="AA16" s="1">
        <v>77.599999999999994</v>
      </c>
      <c r="AB16" s="1">
        <v>60.8</v>
      </c>
      <c r="AC16" s="1">
        <v>131.80000000000001</v>
      </c>
      <c r="AD16" s="1">
        <v>110</v>
      </c>
      <c r="AE16" s="1" t="s">
        <v>54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35</v>
      </c>
      <c r="C17" s="1">
        <v>281</v>
      </c>
      <c r="D17" s="1">
        <v>110</v>
      </c>
      <c r="E17" s="1">
        <v>264</v>
      </c>
      <c r="F17" s="1">
        <v>123</v>
      </c>
      <c r="G17" s="7">
        <v>0.18</v>
      </c>
      <c r="H17" s="1">
        <v>150</v>
      </c>
      <c r="I17" s="1">
        <v>5038831</v>
      </c>
      <c r="J17" s="1">
        <v>287</v>
      </c>
      <c r="K17" s="1">
        <f t="shared" si="0"/>
        <v>-23</v>
      </c>
      <c r="L17" s="1"/>
      <c r="M17" s="1"/>
      <c r="N17" s="1">
        <v>184.00000000000011</v>
      </c>
      <c r="O17" s="1">
        <f t="shared" si="1"/>
        <v>52.8</v>
      </c>
      <c r="P17" s="5">
        <f t="shared" si="5"/>
        <v>748.99999999999989</v>
      </c>
      <c r="Q17" s="5"/>
      <c r="R17" s="1"/>
      <c r="S17" s="1">
        <f t="shared" si="2"/>
        <v>20</v>
      </c>
      <c r="T17" s="1">
        <f t="shared" si="3"/>
        <v>5.8143939393939421</v>
      </c>
      <c r="U17" s="1">
        <v>36.200000000000003</v>
      </c>
      <c r="V17" s="1">
        <v>31.4</v>
      </c>
      <c r="W17" s="1">
        <v>41.2</v>
      </c>
      <c r="X17" s="1">
        <v>47.2</v>
      </c>
      <c r="Y17" s="1">
        <v>41.6</v>
      </c>
      <c r="Z17" s="1">
        <v>26.2</v>
      </c>
      <c r="AA17" s="1">
        <v>39.799999999999997</v>
      </c>
      <c r="AB17" s="1">
        <v>25.6</v>
      </c>
      <c r="AC17" s="1">
        <v>98.8</v>
      </c>
      <c r="AD17" s="1">
        <v>74.599999999999994</v>
      </c>
      <c r="AE17" s="1" t="s">
        <v>56</v>
      </c>
      <c r="AF17" s="1">
        <f>G17*P17</f>
        <v>134.81999999999996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35</v>
      </c>
      <c r="C18" s="1">
        <v>61</v>
      </c>
      <c r="D18" s="1">
        <v>520</v>
      </c>
      <c r="E18" s="1">
        <v>50</v>
      </c>
      <c r="F18" s="1">
        <v>523</v>
      </c>
      <c r="G18" s="7">
        <v>0.18</v>
      </c>
      <c r="H18" s="1">
        <v>120</v>
      </c>
      <c r="I18" s="1">
        <v>5038855</v>
      </c>
      <c r="J18" s="1">
        <v>176</v>
      </c>
      <c r="K18" s="1">
        <f t="shared" si="0"/>
        <v>-126</v>
      </c>
      <c r="L18" s="1"/>
      <c r="M18" s="1"/>
      <c r="N18" s="1">
        <v>23.399999999999981</v>
      </c>
      <c r="O18" s="1">
        <f t="shared" si="1"/>
        <v>10</v>
      </c>
      <c r="P18" s="5"/>
      <c r="Q18" s="5"/>
      <c r="R18" s="1"/>
      <c r="S18" s="1">
        <f t="shared" si="2"/>
        <v>54.64</v>
      </c>
      <c r="T18" s="1">
        <f t="shared" si="3"/>
        <v>54.64</v>
      </c>
      <c r="U18" s="1">
        <v>33.799999999999997</v>
      </c>
      <c r="V18" s="1">
        <v>31.8</v>
      </c>
      <c r="W18" s="1">
        <v>48</v>
      </c>
      <c r="X18" s="1">
        <v>34</v>
      </c>
      <c r="Y18" s="1">
        <v>42.2</v>
      </c>
      <c r="Z18" s="1">
        <v>55.4</v>
      </c>
      <c r="AA18" s="1">
        <v>49.6</v>
      </c>
      <c r="AB18" s="1">
        <v>17.600000000000001</v>
      </c>
      <c r="AC18" s="1">
        <v>86</v>
      </c>
      <c r="AD18" s="1">
        <v>67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35</v>
      </c>
      <c r="C19" s="1">
        <v>506</v>
      </c>
      <c r="D19" s="1">
        <v>1110</v>
      </c>
      <c r="E19" s="1">
        <v>497</v>
      </c>
      <c r="F19" s="1">
        <v>1116</v>
      </c>
      <c r="G19" s="7">
        <v>0.18</v>
      </c>
      <c r="H19" s="1">
        <v>150</v>
      </c>
      <c r="I19" s="1">
        <v>5038435</v>
      </c>
      <c r="J19" s="1">
        <v>578</v>
      </c>
      <c r="K19" s="1">
        <f t="shared" si="0"/>
        <v>-81</v>
      </c>
      <c r="L19" s="1"/>
      <c r="M19" s="1"/>
      <c r="N19" s="1">
        <v>478.79999999999973</v>
      </c>
      <c r="O19" s="1">
        <f t="shared" si="1"/>
        <v>99.4</v>
      </c>
      <c r="P19" s="5">
        <f t="shared" si="5"/>
        <v>393.20000000000027</v>
      </c>
      <c r="Q19" s="5"/>
      <c r="R19" s="1"/>
      <c r="S19" s="1">
        <f t="shared" si="2"/>
        <v>20</v>
      </c>
      <c r="T19" s="1">
        <f t="shared" si="3"/>
        <v>16.044265593561363</v>
      </c>
      <c r="U19" s="1">
        <v>116.6</v>
      </c>
      <c r="V19" s="1">
        <v>102.6</v>
      </c>
      <c r="W19" s="1">
        <v>124.4</v>
      </c>
      <c r="X19" s="1">
        <v>110.2</v>
      </c>
      <c r="Y19" s="1">
        <v>117.8</v>
      </c>
      <c r="Z19" s="1">
        <v>101.6</v>
      </c>
      <c r="AA19" s="1">
        <v>116.2</v>
      </c>
      <c r="AB19" s="1">
        <v>86</v>
      </c>
      <c r="AC19" s="1">
        <v>170.6</v>
      </c>
      <c r="AD19" s="1">
        <v>141.6</v>
      </c>
      <c r="AE19" s="1"/>
      <c r="AF19" s="1">
        <f>G19*P19</f>
        <v>70.776000000000053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59</v>
      </c>
      <c r="B20" s="1" t="s">
        <v>35</v>
      </c>
      <c r="C20" s="1">
        <v>454</v>
      </c>
      <c r="D20" s="1">
        <v>70</v>
      </c>
      <c r="E20" s="1">
        <v>304</v>
      </c>
      <c r="F20" s="1">
        <v>219</v>
      </c>
      <c r="G20" s="7">
        <v>0.18</v>
      </c>
      <c r="H20" s="1">
        <v>120</v>
      </c>
      <c r="I20" s="1">
        <v>5038398</v>
      </c>
      <c r="J20" s="1">
        <v>305</v>
      </c>
      <c r="K20" s="1">
        <f t="shared" si="0"/>
        <v>-1</v>
      </c>
      <c r="L20" s="1"/>
      <c r="M20" s="1"/>
      <c r="N20" s="1">
        <v>166.1999999999999</v>
      </c>
      <c r="O20" s="1">
        <f t="shared" si="1"/>
        <v>60.8</v>
      </c>
      <c r="P20" s="5">
        <f>18*O20-N20-F20</f>
        <v>709.19999999999993</v>
      </c>
      <c r="Q20" s="5"/>
      <c r="R20" s="1"/>
      <c r="S20" s="1">
        <f t="shared" si="2"/>
        <v>18</v>
      </c>
      <c r="T20" s="1">
        <f t="shared" si="3"/>
        <v>6.3355263157894726</v>
      </c>
      <c r="U20" s="1">
        <v>38.4</v>
      </c>
      <c r="V20" s="1">
        <v>34.200000000000003</v>
      </c>
      <c r="W20" s="1">
        <v>37.4</v>
      </c>
      <c r="X20" s="1">
        <v>49.6</v>
      </c>
      <c r="Y20" s="1">
        <v>56.4</v>
      </c>
      <c r="Z20" s="1">
        <v>47.2</v>
      </c>
      <c r="AA20" s="1">
        <v>60.6</v>
      </c>
      <c r="AB20" s="1">
        <v>39.200000000000003</v>
      </c>
      <c r="AC20" s="1">
        <v>67.8</v>
      </c>
      <c r="AD20" s="1">
        <v>68.8</v>
      </c>
      <c r="AE20" s="1"/>
      <c r="AF20" s="1">
        <f>G20*P20</f>
        <v>127.65599999999998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60</v>
      </c>
      <c r="B21" s="16" t="s">
        <v>46</v>
      </c>
      <c r="C21" s="16">
        <v>33.5</v>
      </c>
      <c r="D21" s="16">
        <v>1.6559999999999999</v>
      </c>
      <c r="E21" s="16">
        <v>34.590000000000003</v>
      </c>
      <c r="F21" s="17"/>
      <c r="G21" s="7">
        <v>1</v>
      </c>
      <c r="H21" s="1">
        <v>150</v>
      </c>
      <c r="I21" s="1">
        <v>5038572</v>
      </c>
      <c r="J21" s="1">
        <v>35</v>
      </c>
      <c r="K21" s="1">
        <f t="shared" si="0"/>
        <v>-0.40999999999999659</v>
      </c>
      <c r="L21" s="1"/>
      <c r="M21" s="1"/>
      <c r="N21" s="1">
        <v>161.11320000000001</v>
      </c>
      <c r="O21" s="1">
        <f t="shared" si="1"/>
        <v>6.918000000000001</v>
      </c>
      <c r="P21" s="5">
        <f>20*(O21+O22)-N21-N22-F21-F22</f>
        <v>87.791799999999995</v>
      </c>
      <c r="Q21" s="5"/>
      <c r="R21" s="1"/>
      <c r="S21" s="1">
        <f t="shared" si="2"/>
        <v>35.979329285920784</v>
      </c>
      <c r="T21" s="1">
        <f t="shared" si="3"/>
        <v>23.288985255854289</v>
      </c>
      <c r="U21" s="1">
        <v>13.818</v>
      </c>
      <c r="V21" s="1">
        <v>9.4328000000000003</v>
      </c>
      <c r="W21" s="1">
        <v>8.8819999999999997</v>
      </c>
      <c r="X21" s="1">
        <v>18.325600000000001</v>
      </c>
      <c r="Y21" s="1">
        <v>9.1067999999999998</v>
      </c>
      <c r="Z21" s="1">
        <v>7.6242000000000001</v>
      </c>
      <c r="AA21" s="1">
        <v>6.1372</v>
      </c>
      <c r="AB21" s="1">
        <v>12.8978</v>
      </c>
      <c r="AC21" s="1">
        <v>19.7638</v>
      </c>
      <c r="AD21" s="1">
        <v>13.5702</v>
      </c>
      <c r="AE21" s="1"/>
      <c r="AF21" s="1">
        <f>G21*P21</f>
        <v>87.791799999999995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69</v>
      </c>
      <c r="B22" s="19" t="s">
        <v>46</v>
      </c>
      <c r="C22" s="19">
        <v>52.8</v>
      </c>
      <c r="D22" s="19"/>
      <c r="E22" s="19">
        <v>32.668999999999997</v>
      </c>
      <c r="F22" s="20">
        <v>20.131</v>
      </c>
      <c r="G22" s="21">
        <v>0</v>
      </c>
      <c r="H22" s="22" t="e">
        <v>#N/A</v>
      </c>
      <c r="I22" s="22" t="s">
        <v>36</v>
      </c>
      <c r="J22" s="22">
        <v>27.5</v>
      </c>
      <c r="K22" s="22">
        <f>E22-J22</f>
        <v>5.1689999999999969</v>
      </c>
      <c r="L22" s="22"/>
      <c r="M22" s="22"/>
      <c r="N22" s="22"/>
      <c r="O22" s="22">
        <f>E22/5</f>
        <v>6.5337999999999994</v>
      </c>
      <c r="P22" s="23"/>
      <c r="Q22" s="23"/>
      <c r="R22" s="22"/>
      <c r="S22" s="22">
        <f t="shared" si="2"/>
        <v>3.0810554348158807</v>
      </c>
      <c r="T22" s="22">
        <f t="shared" si="3"/>
        <v>3.0810554348158807</v>
      </c>
      <c r="U22" s="22">
        <v>2.5783999999999998</v>
      </c>
      <c r="V22" s="22">
        <v>0.69040000000000001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/>
      <c r="AF22" s="2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61</v>
      </c>
      <c r="B23" s="1" t="s">
        <v>46</v>
      </c>
      <c r="C23" s="1">
        <v>56.1</v>
      </c>
      <c r="D23" s="1"/>
      <c r="E23" s="1">
        <v>39.314</v>
      </c>
      <c r="F23" s="1">
        <v>15</v>
      </c>
      <c r="G23" s="7">
        <v>1</v>
      </c>
      <c r="H23" s="1">
        <v>150</v>
      </c>
      <c r="I23" s="1">
        <v>5038596</v>
      </c>
      <c r="J23" s="1">
        <v>40.5</v>
      </c>
      <c r="K23" s="1">
        <f t="shared" si="0"/>
        <v>-1.1859999999999999</v>
      </c>
      <c r="L23" s="1"/>
      <c r="M23" s="1"/>
      <c r="N23" s="1">
        <v>64.272399999999976</v>
      </c>
      <c r="O23" s="1">
        <f t="shared" si="1"/>
        <v>7.8628</v>
      </c>
      <c r="P23" s="5">
        <f>20*O23-N23-F23</f>
        <v>77.983600000000024</v>
      </c>
      <c r="Q23" s="5"/>
      <c r="R23" s="1"/>
      <c r="S23" s="1">
        <f t="shared" si="2"/>
        <v>20</v>
      </c>
      <c r="T23" s="1">
        <f t="shared" si="3"/>
        <v>10.081955537467566</v>
      </c>
      <c r="U23" s="1">
        <v>8.5451999999999995</v>
      </c>
      <c r="V23" s="1">
        <v>6.3984000000000014</v>
      </c>
      <c r="W23" s="1">
        <v>3.8359999999999999</v>
      </c>
      <c r="X23" s="1">
        <v>4.8802000000000003</v>
      </c>
      <c r="Y23" s="1">
        <v>6.3159999999999998</v>
      </c>
      <c r="Z23" s="1">
        <v>7.9831999999999992</v>
      </c>
      <c r="AA23" s="1">
        <v>7.1159999999999997</v>
      </c>
      <c r="AB23" s="1">
        <v>10.288</v>
      </c>
      <c r="AC23" s="1">
        <v>9.5207999999999995</v>
      </c>
      <c r="AD23" s="1">
        <v>6.2939999999999996</v>
      </c>
      <c r="AE23" s="1"/>
      <c r="AF23" s="1">
        <f>G23*P23</f>
        <v>77.983600000000024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4" t="s">
        <v>62</v>
      </c>
      <c r="B24" s="25" t="s">
        <v>46</v>
      </c>
      <c r="C24" s="25"/>
      <c r="D24" s="25"/>
      <c r="E24" s="25"/>
      <c r="F24" s="26"/>
      <c r="G24" s="27">
        <v>1</v>
      </c>
      <c r="H24" s="28">
        <v>120</v>
      </c>
      <c r="I24" s="28">
        <v>8785204</v>
      </c>
      <c r="J24" s="28"/>
      <c r="K24" s="28">
        <f t="shared" si="0"/>
        <v>0</v>
      </c>
      <c r="L24" s="28"/>
      <c r="M24" s="28"/>
      <c r="N24" s="28"/>
      <c r="O24" s="28">
        <f t="shared" si="1"/>
        <v>0</v>
      </c>
      <c r="P24" s="29"/>
      <c r="Q24" s="29"/>
      <c r="R24" s="28"/>
      <c r="S24" s="28" t="e">
        <f t="shared" si="2"/>
        <v>#DIV/0!</v>
      </c>
      <c r="T24" s="28" t="e">
        <f t="shared" si="3"/>
        <v>#DIV/0!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 t="s">
        <v>63</v>
      </c>
      <c r="AF24" s="28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8" t="s">
        <v>70</v>
      </c>
      <c r="B25" s="19" t="s">
        <v>46</v>
      </c>
      <c r="C25" s="19">
        <v>136.9</v>
      </c>
      <c r="D25" s="19"/>
      <c r="E25" s="19">
        <v>86.078000000000003</v>
      </c>
      <c r="F25" s="20">
        <v>50.822000000000003</v>
      </c>
      <c r="G25" s="21">
        <v>0</v>
      </c>
      <c r="H25" s="22" t="e">
        <v>#N/A</v>
      </c>
      <c r="I25" s="22" t="s">
        <v>36</v>
      </c>
      <c r="J25" s="22">
        <v>76</v>
      </c>
      <c r="K25" s="22">
        <f>E25-J25</f>
        <v>10.078000000000003</v>
      </c>
      <c r="L25" s="22"/>
      <c r="M25" s="22"/>
      <c r="N25" s="22"/>
      <c r="O25" s="22">
        <f>E25/5</f>
        <v>17.215600000000002</v>
      </c>
      <c r="P25" s="23"/>
      <c r="Q25" s="23"/>
      <c r="R25" s="22"/>
      <c r="S25" s="22">
        <f t="shared" si="2"/>
        <v>2.9520899649155417</v>
      </c>
      <c r="T25" s="22">
        <f t="shared" si="3"/>
        <v>2.9520899649155417</v>
      </c>
      <c r="U25" s="22">
        <v>13.950799999999999</v>
      </c>
      <c r="V25" s="22">
        <v>1.9184000000000001</v>
      </c>
      <c r="W25" s="22">
        <v>0</v>
      </c>
      <c r="X25" s="22">
        <v>19.023800000000001</v>
      </c>
      <c r="Y25" s="22">
        <v>22.2422</v>
      </c>
      <c r="Z25" s="22">
        <v>9.0191999999999997</v>
      </c>
      <c r="AA25" s="22">
        <v>10.777200000000001</v>
      </c>
      <c r="AB25" s="22">
        <v>0</v>
      </c>
      <c r="AC25" s="22">
        <v>0</v>
      </c>
      <c r="AD25" s="22">
        <v>32.8934</v>
      </c>
      <c r="AE25" s="22"/>
      <c r="AF25" s="2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46</v>
      </c>
      <c r="C26" s="1">
        <v>129</v>
      </c>
      <c r="D26" s="1"/>
      <c r="E26" s="1">
        <v>34.270000000000003</v>
      </c>
      <c r="F26" s="1">
        <v>94.73</v>
      </c>
      <c r="G26" s="7">
        <v>1</v>
      </c>
      <c r="H26" s="1">
        <v>180</v>
      </c>
      <c r="I26" s="1">
        <v>5038619</v>
      </c>
      <c r="J26" s="1">
        <v>38.5</v>
      </c>
      <c r="K26" s="1">
        <f t="shared" si="0"/>
        <v>-4.2299999999999969</v>
      </c>
      <c r="L26" s="1"/>
      <c r="M26" s="1"/>
      <c r="N26" s="1"/>
      <c r="O26" s="1">
        <f t="shared" si="1"/>
        <v>6.854000000000001</v>
      </c>
      <c r="P26" s="5">
        <f t="shared" ref="P26:P37" si="6">20*O26-N26-F26</f>
        <v>42.350000000000009</v>
      </c>
      <c r="Q26" s="5"/>
      <c r="R26" s="1"/>
      <c r="S26" s="1">
        <f t="shared" si="2"/>
        <v>20</v>
      </c>
      <c r="T26" s="1">
        <f t="shared" si="3"/>
        <v>13.821126349576888</v>
      </c>
      <c r="U26" s="1">
        <v>3.5364</v>
      </c>
      <c r="V26" s="1">
        <v>6.7388000000000003</v>
      </c>
      <c r="W26" s="1">
        <v>3.5726</v>
      </c>
      <c r="X26" s="1">
        <v>6.3921999999999999</v>
      </c>
      <c r="Y26" s="1">
        <v>3.0973999999999999</v>
      </c>
      <c r="Z26" s="1">
        <v>2.6960000000000002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42.350000000000009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35</v>
      </c>
      <c r="C27" s="1">
        <v>67</v>
      </c>
      <c r="D27" s="1"/>
      <c r="E27" s="1">
        <v>35</v>
      </c>
      <c r="F27" s="1">
        <v>28</v>
      </c>
      <c r="G27" s="7">
        <v>0.1</v>
      </c>
      <c r="H27" s="1">
        <v>60</v>
      </c>
      <c r="I27" s="1">
        <v>8444170</v>
      </c>
      <c r="J27" s="1">
        <v>45</v>
      </c>
      <c r="K27" s="1">
        <f t="shared" si="0"/>
        <v>-10</v>
      </c>
      <c r="L27" s="1"/>
      <c r="M27" s="1"/>
      <c r="N27" s="1">
        <v>81.400000000000006</v>
      </c>
      <c r="O27" s="1">
        <f t="shared" si="1"/>
        <v>7</v>
      </c>
      <c r="P27" s="5"/>
      <c r="Q27" s="5"/>
      <c r="R27" s="1"/>
      <c r="S27" s="1">
        <f t="shared" si="2"/>
        <v>15.62857142857143</v>
      </c>
      <c r="T27" s="1">
        <f t="shared" si="3"/>
        <v>15.62857142857143</v>
      </c>
      <c r="U27" s="1">
        <v>10.6</v>
      </c>
      <c r="V27" s="1">
        <v>5.8</v>
      </c>
      <c r="W27" s="1">
        <v>3</v>
      </c>
      <c r="X27" s="1">
        <v>10.8</v>
      </c>
      <c r="Y27" s="1">
        <v>11.2</v>
      </c>
      <c r="Z27" s="1">
        <v>5.6</v>
      </c>
      <c r="AA27" s="1">
        <v>8</v>
      </c>
      <c r="AB27" s="1">
        <v>-2</v>
      </c>
      <c r="AC27" s="1">
        <v>6.8</v>
      </c>
      <c r="AD27" s="1">
        <v>18.2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46</v>
      </c>
      <c r="C28" s="1"/>
      <c r="D28" s="1">
        <v>426.28699999999998</v>
      </c>
      <c r="E28" s="1"/>
      <c r="F28" s="1">
        <v>426.28699999999998</v>
      </c>
      <c r="G28" s="7">
        <v>1</v>
      </c>
      <c r="H28" s="1">
        <v>120</v>
      </c>
      <c r="I28" s="1">
        <v>5522704</v>
      </c>
      <c r="J28" s="1"/>
      <c r="K28" s="1">
        <f t="shared" si="0"/>
        <v>0</v>
      </c>
      <c r="L28" s="1"/>
      <c r="M28" s="1"/>
      <c r="N28" s="1">
        <v>201.4606</v>
      </c>
      <c r="O28" s="1">
        <f t="shared" si="1"/>
        <v>0</v>
      </c>
      <c r="P28" s="5"/>
      <c r="Q28" s="5"/>
      <c r="R28" s="1"/>
      <c r="S28" s="1" t="e">
        <f t="shared" si="2"/>
        <v>#DIV/0!</v>
      </c>
      <c r="T28" s="1" t="e">
        <f t="shared" si="3"/>
        <v>#DIV/0!</v>
      </c>
      <c r="U28" s="1">
        <v>34.7926</v>
      </c>
      <c r="V28" s="1">
        <v>27.7758</v>
      </c>
      <c r="W28" s="1">
        <v>20.173200000000001</v>
      </c>
      <c r="X28" s="1">
        <v>14.6778</v>
      </c>
      <c r="Y28" s="1">
        <v>19.623000000000001</v>
      </c>
      <c r="Z28" s="1">
        <v>17.326000000000001</v>
      </c>
      <c r="AA28" s="1">
        <v>24.252400000000002</v>
      </c>
      <c r="AB28" s="1">
        <v>19.9162</v>
      </c>
      <c r="AC28" s="1">
        <v>38.097799999999999</v>
      </c>
      <c r="AD28" s="1">
        <v>34.113999999999997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35</v>
      </c>
      <c r="C29" s="1">
        <v>235</v>
      </c>
      <c r="D29" s="1"/>
      <c r="E29" s="1">
        <v>37</v>
      </c>
      <c r="F29" s="1">
        <v>198</v>
      </c>
      <c r="G29" s="7">
        <v>0.14000000000000001</v>
      </c>
      <c r="H29" s="1">
        <v>180</v>
      </c>
      <c r="I29" s="1">
        <v>9988391</v>
      </c>
      <c r="J29" s="1">
        <v>37</v>
      </c>
      <c r="K29" s="1">
        <f t="shared" si="0"/>
        <v>0</v>
      </c>
      <c r="L29" s="1"/>
      <c r="M29" s="1"/>
      <c r="N29" s="1"/>
      <c r="O29" s="1">
        <f t="shared" si="1"/>
        <v>7.4</v>
      </c>
      <c r="P29" s="5"/>
      <c r="Q29" s="5"/>
      <c r="R29" s="1"/>
      <c r="S29" s="1">
        <f t="shared" si="2"/>
        <v>26.756756756756754</v>
      </c>
      <c r="T29" s="1">
        <f t="shared" si="3"/>
        <v>26.756756756756754</v>
      </c>
      <c r="U29" s="1">
        <v>9.6</v>
      </c>
      <c r="V29" s="1">
        <v>3</v>
      </c>
      <c r="W29" s="1">
        <v>13.4</v>
      </c>
      <c r="X29" s="1">
        <v>16.399999999999999</v>
      </c>
      <c r="Y29" s="1">
        <v>12.2</v>
      </c>
      <c r="Z29" s="1">
        <v>11</v>
      </c>
      <c r="AA29" s="1">
        <v>8</v>
      </c>
      <c r="AB29" s="1">
        <v>10.199999999999999</v>
      </c>
      <c r="AC29" s="1">
        <v>18.2</v>
      </c>
      <c r="AD29" s="1">
        <v>21.8</v>
      </c>
      <c r="AE29" s="30" t="s">
        <v>37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35</v>
      </c>
      <c r="C30" s="1">
        <v>251</v>
      </c>
      <c r="D30" s="1">
        <v>384</v>
      </c>
      <c r="E30" s="1">
        <v>180</v>
      </c>
      <c r="F30" s="1">
        <v>455</v>
      </c>
      <c r="G30" s="7">
        <v>0.18</v>
      </c>
      <c r="H30" s="1">
        <v>270</v>
      </c>
      <c r="I30" s="1">
        <v>9988681</v>
      </c>
      <c r="J30" s="1">
        <v>180</v>
      </c>
      <c r="K30" s="1">
        <f t="shared" si="0"/>
        <v>0</v>
      </c>
      <c r="L30" s="1"/>
      <c r="M30" s="1"/>
      <c r="N30" s="1">
        <v>113.40000000000011</v>
      </c>
      <c r="O30" s="1">
        <f t="shared" si="1"/>
        <v>36</v>
      </c>
      <c r="P30" s="5">
        <f t="shared" si="6"/>
        <v>151.59999999999991</v>
      </c>
      <c r="Q30" s="5"/>
      <c r="R30" s="1"/>
      <c r="S30" s="1">
        <f t="shared" si="2"/>
        <v>20</v>
      </c>
      <c r="T30" s="1">
        <f t="shared" si="3"/>
        <v>15.788888888888891</v>
      </c>
      <c r="U30" s="1">
        <v>41.6</v>
      </c>
      <c r="V30" s="1">
        <v>24</v>
      </c>
      <c r="W30" s="1">
        <v>46.8</v>
      </c>
      <c r="X30" s="1">
        <v>39.6</v>
      </c>
      <c r="Y30" s="1">
        <v>45.6</v>
      </c>
      <c r="Z30" s="1">
        <v>36</v>
      </c>
      <c r="AA30" s="1">
        <v>32</v>
      </c>
      <c r="AB30" s="1">
        <v>30</v>
      </c>
      <c r="AC30" s="1">
        <v>63.2</v>
      </c>
      <c r="AD30" s="1">
        <v>46.8</v>
      </c>
      <c r="AE30" s="1"/>
      <c r="AF30" s="1">
        <f>G30*P30</f>
        <v>27.287999999999982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46</v>
      </c>
      <c r="C31" s="1">
        <v>184.4</v>
      </c>
      <c r="D31" s="1">
        <v>60.206000000000003</v>
      </c>
      <c r="E31" s="1">
        <v>141.90799999999999</v>
      </c>
      <c r="F31" s="1">
        <v>102.69799999999999</v>
      </c>
      <c r="G31" s="7">
        <v>1</v>
      </c>
      <c r="H31" s="1">
        <v>120</v>
      </c>
      <c r="I31" s="1">
        <v>8785198</v>
      </c>
      <c r="J31" s="1">
        <v>120.5</v>
      </c>
      <c r="K31" s="1">
        <f t="shared" si="0"/>
        <v>21.407999999999987</v>
      </c>
      <c r="L31" s="1"/>
      <c r="M31" s="1"/>
      <c r="N31" s="1">
        <v>36.747799999999977</v>
      </c>
      <c r="O31" s="1">
        <f t="shared" si="1"/>
        <v>28.381599999999999</v>
      </c>
      <c r="P31" s="5">
        <f>18*O31-N31-F31</f>
        <v>371.423</v>
      </c>
      <c r="Q31" s="5"/>
      <c r="R31" s="1"/>
      <c r="S31" s="1">
        <f t="shared" si="2"/>
        <v>18</v>
      </c>
      <c r="T31" s="1">
        <f t="shared" si="3"/>
        <v>4.9132466104800283</v>
      </c>
      <c r="U31" s="1">
        <v>15.5876</v>
      </c>
      <c r="V31" s="1">
        <v>15.648199999999999</v>
      </c>
      <c r="W31" s="1">
        <v>12.099399999999999</v>
      </c>
      <c r="X31" s="1">
        <v>17.868200000000002</v>
      </c>
      <c r="Y31" s="1">
        <v>22.085000000000001</v>
      </c>
      <c r="Z31" s="1">
        <v>13.0434</v>
      </c>
      <c r="AA31" s="1">
        <v>18.978200000000001</v>
      </c>
      <c r="AB31" s="1">
        <v>17.318000000000001</v>
      </c>
      <c r="AC31" s="1">
        <v>29.2422</v>
      </c>
      <c r="AD31" s="1">
        <v>25.956399999999999</v>
      </c>
      <c r="AE31" s="1"/>
      <c r="AF31" s="1">
        <f>G31*P31</f>
        <v>371.423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35</v>
      </c>
      <c r="C32" s="1">
        <v>84</v>
      </c>
      <c r="D32" s="1"/>
      <c r="E32" s="1">
        <v>81</v>
      </c>
      <c r="F32" s="1"/>
      <c r="G32" s="7">
        <v>0.1</v>
      </c>
      <c r="H32" s="1">
        <v>60</v>
      </c>
      <c r="I32" s="1">
        <v>8444187</v>
      </c>
      <c r="J32" s="1">
        <v>90</v>
      </c>
      <c r="K32" s="1">
        <f t="shared" si="0"/>
        <v>-9</v>
      </c>
      <c r="L32" s="1"/>
      <c r="M32" s="1"/>
      <c r="N32" s="1">
        <v>176.4</v>
      </c>
      <c r="O32" s="1">
        <f t="shared" si="1"/>
        <v>16.2</v>
      </c>
      <c r="P32" s="5">
        <f t="shared" si="6"/>
        <v>147.6</v>
      </c>
      <c r="Q32" s="5"/>
      <c r="R32" s="1"/>
      <c r="S32" s="1">
        <f t="shared" si="2"/>
        <v>20</v>
      </c>
      <c r="T32" s="1">
        <f t="shared" si="3"/>
        <v>10.888888888888889</v>
      </c>
      <c r="U32" s="1">
        <v>18.600000000000001</v>
      </c>
      <c r="V32" s="1">
        <v>9.8000000000000007</v>
      </c>
      <c r="W32" s="1">
        <v>11</v>
      </c>
      <c r="X32" s="1">
        <v>16.8</v>
      </c>
      <c r="Y32" s="1">
        <v>17.600000000000001</v>
      </c>
      <c r="Z32" s="1">
        <v>12</v>
      </c>
      <c r="AA32" s="1">
        <v>20.2</v>
      </c>
      <c r="AB32" s="1">
        <v>20.8</v>
      </c>
      <c r="AC32" s="1">
        <v>27.6</v>
      </c>
      <c r="AD32" s="1">
        <v>26</v>
      </c>
      <c r="AE32" s="1"/>
      <c r="AF32" s="1">
        <f>G32*P32</f>
        <v>14.76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35</v>
      </c>
      <c r="C33" s="1">
        <v>12</v>
      </c>
      <c r="D33" s="1">
        <v>114</v>
      </c>
      <c r="E33" s="1">
        <v>8</v>
      </c>
      <c r="F33" s="1">
        <v>114</v>
      </c>
      <c r="G33" s="7">
        <v>0.1</v>
      </c>
      <c r="H33" s="1">
        <v>90</v>
      </c>
      <c r="I33" s="1">
        <v>8444194</v>
      </c>
      <c r="J33" s="1">
        <v>24</v>
      </c>
      <c r="K33" s="1">
        <f t="shared" si="0"/>
        <v>-16</v>
      </c>
      <c r="L33" s="1"/>
      <c r="M33" s="1"/>
      <c r="N33" s="1">
        <v>263</v>
      </c>
      <c r="O33" s="1">
        <f t="shared" si="1"/>
        <v>1.6</v>
      </c>
      <c r="P33" s="5"/>
      <c r="Q33" s="5"/>
      <c r="R33" s="1"/>
      <c r="S33" s="1">
        <f t="shared" si="2"/>
        <v>235.625</v>
      </c>
      <c r="T33" s="1">
        <f t="shared" si="3"/>
        <v>235.625</v>
      </c>
      <c r="U33" s="1">
        <v>23</v>
      </c>
      <c r="V33" s="1">
        <v>14</v>
      </c>
      <c r="W33" s="1">
        <v>8.6</v>
      </c>
      <c r="X33" s="1">
        <v>16</v>
      </c>
      <c r="Y33" s="1">
        <v>18</v>
      </c>
      <c r="Z33" s="1">
        <v>14.4</v>
      </c>
      <c r="AA33" s="1">
        <v>22</v>
      </c>
      <c r="AB33" s="1">
        <v>18.399999999999999</v>
      </c>
      <c r="AC33" s="1">
        <v>24.2</v>
      </c>
      <c r="AD33" s="1">
        <v>28.8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35</v>
      </c>
      <c r="C34" s="1">
        <v>447</v>
      </c>
      <c r="D34" s="1">
        <v>220</v>
      </c>
      <c r="E34" s="1">
        <v>218</v>
      </c>
      <c r="F34" s="1">
        <v>449</v>
      </c>
      <c r="G34" s="7">
        <v>0.2</v>
      </c>
      <c r="H34" s="1">
        <v>120</v>
      </c>
      <c r="I34" s="1">
        <v>783798</v>
      </c>
      <c r="J34" s="1">
        <v>218</v>
      </c>
      <c r="K34" s="1">
        <f t="shared" si="0"/>
        <v>0</v>
      </c>
      <c r="L34" s="1"/>
      <c r="M34" s="1"/>
      <c r="N34" s="1">
        <v>103.8000000000001</v>
      </c>
      <c r="O34" s="1">
        <f t="shared" si="1"/>
        <v>43.6</v>
      </c>
      <c r="P34" s="5">
        <f>19*O34-N34-F34</f>
        <v>275.59999999999991</v>
      </c>
      <c r="Q34" s="5"/>
      <c r="R34" s="1"/>
      <c r="S34" s="1">
        <f t="shared" si="2"/>
        <v>19</v>
      </c>
      <c r="T34" s="1">
        <f t="shared" si="3"/>
        <v>12.678899082568808</v>
      </c>
      <c r="U34" s="1">
        <v>42.6</v>
      </c>
      <c r="V34" s="1">
        <v>40.6</v>
      </c>
      <c r="W34" s="1">
        <v>11.2</v>
      </c>
      <c r="X34" s="1">
        <v>45</v>
      </c>
      <c r="Y34" s="1">
        <v>35</v>
      </c>
      <c r="Z34" s="1">
        <v>29.6</v>
      </c>
      <c r="AA34" s="1">
        <v>40.200000000000003</v>
      </c>
      <c r="AB34" s="1">
        <v>36.200000000000003</v>
      </c>
      <c r="AC34" s="1">
        <v>42.4</v>
      </c>
      <c r="AD34" s="1">
        <v>45</v>
      </c>
      <c r="AE34" s="1" t="s">
        <v>75</v>
      </c>
      <c r="AF34" s="1">
        <f>G34*P34</f>
        <v>55.119999999999983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46</v>
      </c>
      <c r="C35" s="1">
        <v>171.3</v>
      </c>
      <c r="D35" s="1"/>
      <c r="E35" s="1">
        <v>83.010999999999996</v>
      </c>
      <c r="F35" s="1">
        <v>88.289000000000001</v>
      </c>
      <c r="G35" s="7">
        <v>1</v>
      </c>
      <c r="H35" s="1">
        <v>120</v>
      </c>
      <c r="I35" s="1">
        <v>783811</v>
      </c>
      <c r="J35" s="1">
        <v>85.5</v>
      </c>
      <c r="K35" s="1">
        <f t="shared" si="0"/>
        <v>-2.4890000000000043</v>
      </c>
      <c r="L35" s="1"/>
      <c r="M35" s="1"/>
      <c r="N35" s="1">
        <v>252.72419999999991</v>
      </c>
      <c r="O35" s="1">
        <f t="shared" si="1"/>
        <v>16.6022</v>
      </c>
      <c r="P35" s="5"/>
      <c r="Q35" s="5"/>
      <c r="R35" s="1"/>
      <c r="S35" s="1">
        <f t="shared" si="2"/>
        <v>20.540241654720454</v>
      </c>
      <c r="T35" s="1">
        <f t="shared" si="3"/>
        <v>20.540241654720454</v>
      </c>
      <c r="U35" s="1">
        <v>24.942599999999999</v>
      </c>
      <c r="V35" s="1">
        <v>14.0686</v>
      </c>
      <c r="W35" s="1">
        <v>13.606</v>
      </c>
      <c r="X35" s="1">
        <v>13.818199999999999</v>
      </c>
      <c r="Y35" s="1">
        <v>19.9694</v>
      </c>
      <c r="Z35" s="1">
        <v>6.3895999999999997</v>
      </c>
      <c r="AA35" s="1">
        <v>10.301</v>
      </c>
      <c r="AB35" s="1">
        <v>15.679600000000001</v>
      </c>
      <c r="AC35" s="1">
        <v>17.388200000000001</v>
      </c>
      <c r="AD35" s="1">
        <v>19.626000000000001</v>
      </c>
      <c r="AE35" s="30" t="s">
        <v>47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35</v>
      </c>
      <c r="C36" s="1">
        <v>26</v>
      </c>
      <c r="D36" s="1">
        <v>300</v>
      </c>
      <c r="E36" s="1">
        <v>23</v>
      </c>
      <c r="F36" s="1">
        <v>300</v>
      </c>
      <c r="G36" s="7">
        <v>0.2</v>
      </c>
      <c r="H36" s="1">
        <v>120</v>
      </c>
      <c r="I36" s="1">
        <v>783804</v>
      </c>
      <c r="J36" s="1">
        <v>54</v>
      </c>
      <c r="K36" s="1">
        <f t="shared" si="0"/>
        <v>-31</v>
      </c>
      <c r="L36" s="1"/>
      <c r="M36" s="1"/>
      <c r="N36" s="1">
        <v>163.19999999999999</v>
      </c>
      <c r="O36" s="1">
        <f t="shared" si="1"/>
        <v>4.5999999999999996</v>
      </c>
      <c r="P36" s="5"/>
      <c r="Q36" s="5"/>
      <c r="R36" s="1"/>
      <c r="S36" s="1">
        <f t="shared" si="2"/>
        <v>100.69565217391305</v>
      </c>
      <c r="T36" s="1">
        <f t="shared" si="3"/>
        <v>100.69565217391305</v>
      </c>
      <c r="U36" s="1">
        <v>27.4</v>
      </c>
      <c r="V36" s="1">
        <v>14.8</v>
      </c>
      <c r="W36" s="1">
        <v>33</v>
      </c>
      <c r="X36" s="1">
        <v>25.6</v>
      </c>
      <c r="Y36" s="1">
        <v>18.8</v>
      </c>
      <c r="Z36" s="1">
        <v>18.8</v>
      </c>
      <c r="AA36" s="1">
        <v>18.399999999999999</v>
      </c>
      <c r="AB36" s="1">
        <v>12.6</v>
      </c>
      <c r="AC36" s="1">
        <v>36.4</v>
      </c>
      <c r="AD36" s="1">
        <v>26.6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46</v>
      </c>
      <c r="C37" s="1">
        <v>362.2</v>
      </c>
      <c r="D37" s="1">
        <v>527.76</v>
      </c>
      <c r="E37" s="1">
        <v>264.19</v>
      </c>
      <c r="F37" s="1">
        <v>625.77</v>
      </c>
      <c r="G37" s="7">
        <v>1</v>
      </c>
      <c r="H37" s="1">
        <v>120</v>
      </c>
      <c r="I37" s="1">
        <v>783828</v>
      </c>
      <c r="J37" s="1">
        <v>266</v>
      </c>
      <c r="K37" s="1">
        <f t="shared" si="0"/>
        <v>-1.8100000000000023</v>
      </c>
      <c r="L37" s="1"/>
      <c r="M37" s="1"/>
      <c r="N37" s="1">
        <v>194.3881999999999</v>
      </c>
      <c r="O37" s="1">
        <f t="shared" si="1"/>
        <v>52.838000000000001</v>
      </c>
      <c r="P37" s="5">
        <f t="shared" si="6"/>
        <v>236.60180000000014</v>
      </c>
      <c r="Q37" s="5"/>
      <c r="R37" s="1"/>
      <c r="S37" s="1">
        <f t="shared" si="2"/>
        <v>20</v>
      </c>
      <c r="T37" s="1">
        <f t="shared" si="3"/>
        <v>15.522128013929366</v>
      </c>
      <c r="U37" s="1">
        <v>55.401400000000002</v>
      </c>
      <c r="V37" s="1">
        <v>58.203000000000003</v>
      </c>
      <c r="W37" s="1">
        <v>53.310600000000001</v>
      </c>
      <c r="X37" s="1">
        <v>76.603999999999999</v>
      </c>
      <c r="Y37" s="1">
        <v>51.3414</v>
      </c>
      <c r="Z37" s="1">
        <v>37.457999999999998</v>
      </c>
      <c r="AA37" s="1">
        <v>36.033999999999999</v>
      </c>
      <c r="AB37" s="1">
        <v>45.291800000000002</v>
      </c>
      <c r="AC37" s="1">
        <v>87.608599999999996</v>
      </c>
      <c r="AD37" s="1">
        <v>89.902799999999999</v>
      </c>
      <c r="AE37" s="1" t="s">
        <v>79</v>
      </c>
      <c r="AF37" s="1">
        <f>G37*P37</f>
        <v>236.60180000000014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41</v>
      </c>
      <c r="B39" s="16" t="s">
        <v>35</v>
      </c>
      <c r="C39" s="16"/>
      <c r="D39" s="16">
        <v>900</v>
      </c>
      <c r="E39" s="16">
        <v>11</v>
      </c>
      <c r="F39" s="17">
        <v>888</v>
      </c>
      <c r="G39" s="7">
        <v>0.18</v>
      </c>
      <c r="H39" s="1">
        <v>120</v>
      </c>
      <c r="I39" s="1"/>
      <c r="J39" s="1">
        <v>10</v>
      </c>
      <c r="K39" s="1">
        <f>E39-J39</f>
        <v>1</v>
      </c>
      <c r="L39" s="1"/>
      <c r="M39" s="1"/>
      <c r="N39" s="1"/>
      <c r="O39" s="1">
        <f t="shared" ref="O39:O41" si="7">E39/5</f>
        <v>2.2000000000000002</v>
      </c>
      <c r="P39" s="5"/>
      <c r="Q39" s="5"/>
      <c r="R39" s="1"/>
      <c r="S39" s="1">
        <f t="shared" ref="S39:S41" si="8">(F39+N39+P39)/O39</f>
        <v>403.63636363636363</v>
      </c>
      <c r="T39" s="1">
        <f t="shared" ref="T39:T41" si="9">(F39+N39)/O39</f>
        <v>403.63636363636363</v>
      </c>
      <c r="U39" s="1">
        <v>97.6</v>
      </c>
      <c r="V39" s="1">
        <v>91.6</v>
      </c>
      <c r="W39" s="1">
        <v>126</v>
      </c>
      <c r="X39" s="1">
        <v>125</v>
      </c>
      <c r="Y39" s="1">
        <v>126.2</v>
      </c>
      <c r="Z39" s="1">
        <v>100.4</v>
      </c>
      <c r="AA39" s="1">
        <v>90.2</v>
      </c>
      <c r="AB39" s="1">
        <v>119.8</v>
      </c>
      <c r="AC39" s="1">
        <v>111.8</v>
      </c>
      <c r="AD39" s="1">
        <v>205.8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8" t="s">
        <v>34</v>
      </c>
      <c r="B40" s="19" t="s">
        <v>35</v>
      </c>
      <c r="C40" s="19">
        <v>732</v>
      </c>
      <c r="D40" s="19"/>
      <c r="E40" s="19">
        <v>640</v>
      </c>
      <c r="F40" s="20">
        <v>92</v>
      </c>
      <c r="G40" s="21">
        <v>0</v>
      </c>
      <c r="H40" s="22" t="e">
        <v>#N/A</v>
      </c>
      <c r="I40" s="22" t="s">
        <v>36</v>
      </c>
      <c r="J40" s="22">
        <v>597</v>
      </c>
      <c r="K40" s="22">
        <f>E40-J40</f>
        <v>43</v>
      </c>
      <c r="L40" s="22"/>
      <c r="M40" s="22"/>
      <c r="N40" s="22"/>
      <c r="O40" s="22">
        <f t="shared" si="7"/>
        <v>128</v>
      </c>
      <c r="P40" s="23"/>
      <c r="Q40" s="23"/>
      <c r="R40" s="22"/>
      <c r="S40" s="22">
        <f t="shared" si="8"/>
        <v>0.71875</v>
      </c>
      <c r="T40" s="22">
        <f t="shared" si="9"/>
        <v>0.71875</v>
      </c>
      <c r="U40" s="22">
        <v>30.6</v>
      </c>
      <c r="V40" s="22">
        <v>0</v>
      </c>
      <c r="W40" s="22">
        <v>-2.8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/>
      <c r="AF40" s="2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42</v>
      </c>
      <c r="B41" s="1" t="s">
        <v>35</v>
      </c>
      <c r="C41" s="1">
        <v>2386</v>
      </c>
      <c r="D41" s="1">
        <v>1400</v>
      </c>
      <c r="E41" s="1">
        <v>1890</v>
      </c>
      <c r="F41" s="1">
        <v>1895</v>
      </c>
      <c r="G41" s="7">
        <v>0.18</v>
      </c>
      <c r="H41" s="1">
        <v>120</v>
      </c>
      <c r="I41" s="1"/>
      <c r="J41" s="1">
        <v>1895</v>
      </c>
      <c r="K41" s="1">
        <f>E41-J41</f>
        <v>-5</v>
      </c>
      <c r="L41" s="1"/>
      <c r="M41" s="1"/>
      <c r="N41" s="1">
        <v>1200</v>
      </c>
      <c r="O41" s="1">
        <f t="shared" si="7"/>
        <v>378</v>
      </c>
      <c r="P41" s="5"/>
      <c r="Q41" s="5"/>
      <c r="R41" s="1"/>
      <c r="S41" s="1">
        <f t="shared" si="8"/>
        <v>8.1878306878306883</v>
      </c>
      <c r="T41" s="1">
        <f t="shared" si="9"/>
        <v>8.1878306878306883</v>
      </c>
      <c r="U41" s="1">
        <v>374.2</v>
      </c>
      <c r="V41" s="1">
        <v>246.2</v>
      </c>
      <c r="W41" s="1">
        <v>341.2</v>
      </c>
      <c r="X41" s="1">
        <v>362.6</v>
      </c>
      <c r="Y41" s="1">
        <v>343.2</v>
      </c>
      <c r="Z41" s="1">
        <v>258.39999999999998</v>
      </c>
      <c r="AA41" s="1">
        <v>304</v>
      </c>
      <c r="AB41" s="1">
        <v>281.39999999999998</v>
      </c>
      <c r="AC41" s="1">
        <v>456.8</v>
      </c>
      <c r="AD41" s="1">
        <v>472.8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F37" xr:uid="{DF66BE4B-60DC-423D-A375-DDA09778557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2025-06-23T11:29:05Z</dcterms:created>
  <dcterms:modified xsi:type="dcterms:W3CDTF">2025-06-23T11:40:42Z</dcterms:modified>
</cp:coreProperties>
</file>