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4,06,25 Ост КИ филиалы\"/>
    </mc:Choice>
  </mc:AlternateContent>
  <xr:revisionPtr revIDLastSave="0" documentId="13_ncr:1_{DC8F8B67-F854-45D4-A1D0-A3518CD7C16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6" i="1" l="1"/>
  <c r="Q66" i="1" s="1"/>
  <c r="R66" i="1" s="1"/>
  <c r="F85" i="1"/>
  <c r="Q7" i="1"/>
  <c r="Q8" i="1"/>
  <c r="Q9" i="1"/>
  <c r="Q10" i="1"/>
  <c r="Q11" i="1"/>
  <c r="Q12" i="1"/>
  <c r="Q13" i="1"/>
  <c r="Q14" i="1"/>
  <c r="Q15" i="1"/>
  <c r="Q16" i="1"/>
  <c r="Q17" i="1"/>
  <c r="R17" i="1" s="1"/>
  <c r="Q18" i="1"/>
  <c r="Q19" i="1"/>
  <c r="Q20" i="1"/>
  <c r="Q21" i="1"/>
  <c r="Q22" i="1"/>
  <c r="Q23" i="1"/>
  <c r="Q24" i="1"/>
  <c r="Q25" i="1"/>
  <c r="Q26" i="1"/>
  <c r="Q27" i="1"/>
  <c r="U27" i="1" s="1"/>
  <c r="Q28" i="1"/>
  <c r="R28" i="1" s="1"/>
  <c r="Q29" i="1"/>
  <c r="U29" i="1" s="1"/>
  <c r="Q30" i="1"/>
  <c r="Q31" i="1"/>
  <c r="Q32" i="1"/>
  <c r="R32" i="1" s="1"/>
  <c r="Q33" i="1"/>
  <c r="Q34" i="1"/>
  <c r="Q35" i="1"/>
  <c r="Q36" i="1"/>
  <c r="Q37" i="1"/>
  <c r="Q38" i="1"/>
  <c r="R38" i="1" s="1"/>
  <c r="Q39" i="1"/>
  <c r="Q40" i="1"/>
  <c r="Q41" i="1"/>
  <c r="Q42" i="1"/>
  <c r="R42" i="1" s="1"/>
  <c r="Q43" i="1"/>
  <c r="Q44" i="1"/>
  <c r="Q45" i="1"/>
  <c r="Q46" i="1"/>
  <c r="Q47" i="1"/>
  <c r="Q48" i="1"/>
  <c r="Q49" i="1"/>
  <c r="U49" i="1" s="1"/>
  <c r="Q50" i="1"/>
  <c r="R50" i="1" s="1"/>
  <c r="Q51" i="1"/>
  <c r="Q52" i="1"/>
  <c r="Q53" i="1"/>
  <c r="Q54" i="1"/>
  <c r="R54" i="1" s="1"/>
  <c r="Q55" i="1"/>
  <c r="Q56" i="1"/>
  <c r="Q57" i="1"/>
  <c r="Q58" i="1"/>
  <c r="Q59" i="1"/>
  <c r="Q60" i="1"/>
  <c r="Q61" i="1"/>
  <c r="U61" i="1" s="1"/>
  <c r="Q62" i="1"/>
  <c r="Q63" i="1"/>
  <c r="Q64" i="1"/>
  <c r="U64" i="1" s="1"/>
  <c r="Q65" i="1"/>
  <c r="Q67" i="1"/>
  <c r="R67" i="1" s="1"/>
  <c r="Q68" i="1"/>
  <c r="Q69" i="1"/>
  <c r="Q70" i="1"/>
  <c r="Q71" i="1"/>
  <c r="Q72" i="1"/>
  <c r="Q73" i="1"/>
  <c r="Q74" i="1"/>
  <c r="Q75" i="1"/>
  <c r="Q76" i="1"/>
  <c r="R76" i="1" s="1"/>
  <c r="Q77" i="1"/>
  <c r="Q78" i="1"/>
  <c r="Q79" i="1"/>
  <c r="Q80" i="1"/>
  <c r="Q81" i="1"/>
  <c r="U81" i="1" s="1"/>
  <c r="Q82" i="1"/>
  <c r="Q83" i="1"/>
  <c r="Q84" i="1"/>
  <c r="Q85" i="1"/>
  <c r="R85" i="1" s="1"/>
  <c r="Q86" i="1"/>
  <c r="Q87" i="1"/>
  <c r="R87" i="1" s="1"/>
  <c r="Q88" i="1"/>
  <c r="Q89" i="1"/>
  <c r="Q90" i="1"/>
  <c r="Q91" i="1"/>
  <c r="V91" i="1" s="1"/>
  <c r="Q92" i="1"/>
  <c r="Q93" i="1"/>
  <c r="V93" i="1" s="1"/>
  <c r="Q94" i="1"/>
  <c r="Q95" i="1"/>
  <c r="V95" i="1" s="1"/>
  <c r="Q96" i="1"/>
  <c r="Q97" i="1"/>
  <c r="V97" i="1" s="1"/>
  <c r="Q98" i="1"/>
  <c r="V98" i="1" s="1"/>
  <c r="Q99" i="1"/>
  <c r="V99" i="1" s="1"/>
  <c r="Q100" i="1"/>
  <c r="V100" i="1" s="1"/>
  <c r="Q101" i="1"/>
  <c r="V101" i="1" s="1"/>
  <c r="Q102" i="1"/>
  <c r="V102" i="1" s="1"/>
  <c r="Q6" i="1"/>
  <c r="R99" i="1" l="1"/>
  <c r="AH99" i="1" s="1"/>
  <c r="R91" i="1"/>
  <c r="R95" i="1"/>
  <c r="AH95" i="1" s="1"/>
  <c r="U91" i="1"/>
  <c r="R97" i="1"/>
  <c r="U97" i="1" s="1"/>
  <c r="V96" i="1"/>
  <c r="V94" i="1"/>
  <c r="V92" i="1"/>
  <c r="U90" i="1"/>
  <c r="R88" i="1"/>
  <c r="U88" i="1" s="1"/>
  <c r="R86" i="1"/>
  <c r="U86" i="1" s="1"/>
  <c r="U84" i="1"/>
  <c r="R82" i="1"/>
  <c r="U82" i="1" s="1"/>
  <c r="U80" i="1"/>
  <c r="U78" i="1"/>
  <c r="U76" i="1"/>
  <c r="R74" i="1"/>
  <c r="U74" i="1" s="1"/>
  <c r="U72" i="1"/>
  <c r="U70" i="1"/>
  <c r="R68" i="1"/>
  <c r="U68" i="1" s="1"/>
  <c r="U65" i="1"/>
  <c r="U63" i="1"/>
  <c r="R59" i="1"/>
  <c r="U59" i="1" s="1"/>
  <c r="U57" i="1"/>
  <c r="U55" i="1"/>
  <c r="U53" i="1"/>
  <c r="U51" i="1"/>
  <c r="U47" i="1"/>
  <c r="R45" i="1"/>
  <c r="U45" i="1" s="1"/>
  <c r="R43" i="1"/>
  <c r="U43" i="1" s="1"/>
  <c r="U66" i="1"/>
  <c r="AH9" i="1"/>
  <c r="U13" i="1"/>
  <c r="AH17" i="1"/>
  <c r="R21" i="1"/>
  <c r="U21" i="1" s="1"/>
  <c r="R25" i="1"/>
  <c r="AH25" i="1" s="1"/>
  <c r="R31" i="1"/>
  <c r="U31" i="1" s="1"/>
  <c r="R35" i="1"/>
  <c r="U35" i="1" s="1"/>
  <c r="R39" i="1"/>
  <c r="U39" i="1" s="1"/>
  <c r="R7" i="1"/>
  <c r="U7" i="1" s="1"/>
  <c r="R11" i="1"/>
  <c r="U11" i="1" s="1"/>
  <c r="U15" i="1"/>
  <c r="U19" i="1"/>
  <c r="U23" i="1"/>
  <c r="R33" i="1"/>
  <c r="U33" i="1" s="1"/>
  <c r="R37" i="1"/>
  <c r="AH37" i="1" s="1"/>
  <c r="R41" i="1"/>
  <c r="U41" i="1" s="1"/>
  <c r="R6" i="1"/>
  <c r="U6" i="1" s="1"/>
  <c r="R8" i="1"/>
  <c r="AH8" i="1" s="1"/>
  <c r="R10" i="1"/>
  <c r="U10" i="1" s="1"/>
  <c r="AH12" i="1"/>
  <c r="R14" i="1"/>
  <c r="U14" i="1" s="1"/>
  <c r="R16" i="1"/>
  <c r="AH16" i="1" s="1"/>
  <c r="R18" i="1"/>
  <c r="U18" i="1" s="1"/>
  <c r="AH20" i="1"/>
  <c r="R22" i="1"/>
  <c r="U22" i="1" s="1"/>
  <c r="R24" i="1"/>
  <c r="AH24" i="1" s="1"/>
  <c r="R26" i="1"/>
  <c r="U26" i="1" s="1"/>
  <c r="R30" i="1"/>
  <c r="AH30" i="1" s="1"/>
  <c r="U32" i="1"/>
  <c r="R34" i="1"/>
  <c r="AH34" i="1" s="1"/>
  <c r="R36" i="1"/>
  <c r="U36" i="1" s="1"/>
  <c r="AH38" i="1"/>
  <c r="R40" i="1"/>
  <c r="U40" i="1" s="1"/>
  <c r="AH42" i="1"/>
  <c r="U44" i="1"/>
  <c r="AH46" i="1"/>
  <c r="R48" i="1"/>
  <c r="U48" i="1" s="1"/>
  <c r="R62" i="1"/>
  <c r="AH62" i="1" s="1"/>
  <c r="U67" i="1"/>
  <c r="R69" i="1"/>
  <c r="U69" i="1" s="1"/>
  <c r="R71" i="1"/>
  <c r="U71" i="1" s="1"/>
  <c r="R73" i="1"/>
  <c r="U73" i="1" s="1"/>
  <c r="R75" i="1"/>
  <c r="U75" i="1" s="1"/>
  <c r="U77" i="1"/>
  <c r="U79" i="1"/>
  <c r="U99" i="1"/>
  <c r="U89" i="1"/>
  <c r="U87" i="1"/>
  <c r="U83" i="1"/>
  <c r="U60" i="1"/>
  <c r="U58" i="1"/>
  <c r="U56" i="1"/>
  <c r="U54" i="1"/>
  <c r="U52" i="1"/>
  <c r="U50" i="1"/>
  <c r="U28" i="1"/>
  <c r="U85" i="1"/>
  <c r="U93" i="1"/>
  <c r="V77" i="1"/>
  <c r="V61" i="1"/>
  <c r="V45" i="1"/>
  <c r="U101" i="1"/>
  <c r="V85" i="1"/>
  <c r="V69" i="1"/>
  <c r="V53" i="1"/>
  <c r="V37" i="1"/>
  <c r="V30" i="1"/>
  <c r="V22" i="1"/>
  <c r="V14" i="1"/>
  <c r="V89" i="1"/>
  <c r="V81" i="1"/>
  <c r="V73" i="1"/>
  <c r="V65" i="1"/>
  <c r="V57" i="1"/>
  <c r="V49" i="1"/>
  <c r="V41" i="1"/>
  <c r="V34" i="1"/>
  <c r="V26" i="1"/>
  <c r="V18" i="1"/>
  <c r="V10" i="1"/>
  <c r="V6" i="1"/>
  <c r="U95" i="1"/>
  <c r="V87" i="1"/>
  <c r="V83" i="1"/>
  <c r="V79" i="1"/>
  <c r="V75" i="1"/>
  <c r="V71" i="1"/>
  <c r="V67" i="1"/>
  <c r="V63" i="1"/>
  <c r="V59" i="1"/>
  <c r="V55" i="1"/>
  <c r="V51" i="1"/>
  <c r="V47" i="1"/>
  <c r="V43" i="1"/>
  <c r="V39" i="1"/>
  <c r="V35" i="1"/>
  <c r="V32" i="1"/>
  <c r="V28" i="1"/>
  <c r="V24" i="1"/>
  <c r="V20" i="1"/>
  <c r="V16" i="1"/>
  <c r="V12" i="1"/>
  <c r="V8" i="1"/>
  <c r="U102" i="1"/>
  <c r="U100" i="1"/>
  <c r="U98" i="1"/>
  <c r="U96" i="1"/>
  <c r="U94" i="1"/>
  <c r="U92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K102" i="1"/>
  <c r="K101" i="1"/>
  <c r="K100" i="1"/>
  <c r="K99" i="1"/>
  <c r="K98" i="1"/>
  <c r="K97" i="1"/>
  <c r="AH96" i="1"/>
  <c r="K96" i="1"/>
  <c r="K95" i="1"/>
  <c r="AH94" i="1"/>
  <c r="K94" i="1"/>
  <c r="AH93" i="1"/>
  <c r="K93" i="1"/>
  <c r="AH92" i="1"/>
  <c r="K92" i="1"/>
  <c r="K91" i="1"/>
  <c r="AH90" i="1"/>
  <c r="K90" i="1"/>
  <c r="AH89" i="1"/>
  <c r="K89" i="1"/>
  <c r="K88" i="1"/>
  <c r="AH87" i="1"/>
  <c r="K87" i="1"/>
  <c r="K86" i="1"/>
  <c r="AH85" i="1"/>
  <c r="K85" i="1"/>
  <c r="AH84" i="1"/>
  <c r="K84" i="1"/>
  <c r="AH83" i="1"/>
  <c r="K83" i="1"/>
  <c r="K82" i="1"/>
  <c r="K81" i="1"/>
  <c r="AH80" i="1"/>
  <c r="K80" i="1"/>
  <c r="AH79" i="1"/>
  <c r="K79" i="1"/>
  <c r="AH78" i="1"/>
  <c r="K78" i="1"/>
  <c r="AH77" i="1"/>
  <c r="K77" i="1"/>
  <c r="AH76" i="1"/>
  <c r="K76" i="1"/>
  <c r="K75" i="1"/>
  <c r="K74" i="1"/>
  <c r="K73" i="1"/>
  <c r="AH72" i="1"/>
  <c r="K72" i="1"/>
  <c r="K71" i="1"/>
  <c r="AH70" i="1"/>
  <c r="K70" i="1"/>
  <c r="AH69" i="1"/>
  <c r="K69" i="1"/>
  <c r="K68" i="1"/>
  <c r="K67" i="1"/>
  <c r="AH66" i="1"/>
  <c r="K66" i="1"/>
  <c r="AH65" i="1"/>
  <c r="K65" i="1"/>
  <c r="K64" i="1"/>
  <c r="AH63" i="1"/>
  <c r="K63" i="1"/>
  <c r="K62" i="1"/>
  <c r="K61" i="1"/>
  <c r="AH60" i="1"/>
  <c r="K60" i="1"/>
  <c r="K59" i="1"/>
  <c r="AH58" i="1"/>
  <c r="K58" i="1"/>
  <c r="AH57" i="1"/>
  <c r="K57" i="1"/>
  <c r="AH56" i="1"/>
  <c r="K56" i="1"/>
  <c r="AH55" i="1"/>
  <c r="K55" i="1"/>
  <c r="AH54" i="1"/>
  <c r="K54" i="1"/>
  <c r="AH53" i="1"/>
  <c r="K53" i="1"/>
  <c r="AH52" i="1"/>
  <c r="K52" i="1"/>
  <c r="AH51" i="1"/>
  <c r="K51" i="1"/>
  <c r="AH50" i="1"/>
  <c r="K50" i="1"/>
  <c r="K49" i="1"/>
  <c r="AH48" i="1"/>
  <c r="K48" i="1"/>
  <c r="AH47" i="1"/>
  <c r="K47" i="1"/>
  <c r="K46" i="1"/>
  <c r="K45" i="1"/>
  <c r="AH44" i="1"/>
  <c r="K44" i="1"/>
  <c r="AH43" i="1"/>
  <c r="K43" i="1"/>
  <c r="K42" i="1"/>
  <c r="AH41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AH28" i="1"/>
  <c r="K28" i="1"/>
  <c r="K27" i="1"/>
  <c r="K26" i="1"/>
  <c r="K25" i="1"/>
  <c r="K24" i="1"/>
  <c r="K23" i="1"/>
  <c r="K22" i="1"/>
  <c r="K21" i="1"/>
  <c r="K20" i="1"/>
  <c r="AH19" i="1"/>
  <c r="K19" i="1"/>
  <c r="K18" i="1"/>
  <c r="K17" i="1"/>
  <c r="K16" i="1"/>
  <c r="K15" i="1"/>
  <c r="K14" i="1"/>
  <c r="AH13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Q5" i="1"/>
  <c r="P5" i="1"/>
  <c r="O5" i="1"/>
  <c r="N5" i="1"/>
  <c r="M5" i="1"/>
  <c r="L5" i="1"/>
  <c r="J5" i="1"/>
  <c r="F5" i="1"/>
  <c r="E5" i="1"/>
  <c r="AH33" i="1" l="1"/>
  <c r="AH97" i="1"/>
  <c r="AH31" i="1"/>
  <c r="AH39" i="1"/>
  <c r="AH73" i="1"/>
  <c r="AH6" i="1"/>
  <c r="AH14" i="1"/>
  <c r="AH22" i="1"/>
  <c r="AH32" i="1"/>
  <c r="AH36" i="1"/>
  <c r="AH40" i="1"/>
  <c r="AH67" i="1"/>
  <c r="AH68" i="1"/>
  <c r="AH71" i="1"/>
  <c r="AH74" i="1"/>
  <c r="AH75" i="1"/>
  <c r="AH86" i="1"/>
  <c r="AH88" i="1"/>
  <c r="AH21" i="1"/>
  <c r="R5" i="1"/>
  <c r="AH10" i="1"/>
  <c r="AH11" i="1"/>
  <c r="AH18" i="1"/>
  <c r="AH26" i="1"/>
  <c r="AH45" i="1"/>
  <c r="AH59" i="1"/>
  <c r="AH82" i="1"/>
  <c r="AH91" i="1"/>
  <c r="U8" i="1"/>
  <c r="U12" i="1"/>
  <c r="U16" i="1"/>
  <c r="U20" i="1"/>
  <c r="U24" i="1"/>
  <c r="U30" i="1"/>
  <c r="U34" i="1"/>
  <c r="U38" i="1"/>
  <c r="U42" i="1"/>
  <c r="U46" i="1"/>
  <c r="U62" i="1"/>
  <c r="U9" i="1"/>
  <c r="U17" i="1"/>
  <c r="U25" i="1"/>
  <c r="U37" i="1"/>
  <c r="AH7" i="1"/>
  <c r="AH15" i="1"/>
  <c r="AH23" i="1"/>
  <c r="AH35" i="1"/>
  <c r="K5" i="1"/>
  <c r="AH5" i="1" l="1"/>
</calcChain>
</file>

<file path=xl/sharedStrings.xml><?xml version="1.0" encoding="utf-8"?>
<sst xmlns="http://schemas.openxmlformats.org/spreadsheetml/2006/main" count="384" uniqueCount="161">
  <si>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</si>
  <si>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</si>
  <si>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</si>
  <si>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</si>
  <si>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</si>
  <si>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</si>
  <si>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</si>
  <si>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</si>
  <si>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</si>
  <si>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</si>
  <si>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</si>
  <si>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</si>
  <si>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</si>
  <si>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</si>
  <si>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</si>
  <si>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</si>
  <si>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</si>
  <si>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</si>
  <si>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</si>
  <si>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</si>
  <si>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</si>
  <si>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</si>
  <si>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</si>
  <si>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21,06,(1)</t>
  </si>
  <si>
    <t>21,06,(2)</t>
  </si>
  <si>
    <t>23,06,</t>
  </si>
  <si>
    <t>24,06,</t>
  </si>
  <si>
    <t>17,06,</t>
  </si>
  <si>
    <t>09,06,</t>
  </si>
  <si>
    <t>03,06,</t>
  </si>
  <si>
    <t>27,05,</t>
  </si>
  <si>
    <t>20,05,</t>
  </si>
  <si>
    <t>13,05,</t>
  </si>
  <si>
    <t>02,05,</t>
  </si>
  <si>
    <t>25,04,</t>
  </si>
  <si>
    <t>22,04,</t>
  </si>
  <si>
    <t>15,04,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</si>
  <si>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</si>
  <si>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</si>
  <si>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</si>
  <si>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</si>
  <si>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</si>
  <si>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</t>
  </si>
  <si>
    <t>4063 МЯСНАЯ Папа может вар п/о_Л   ОСТАНКИНО</t>
  </si>
  <si>
    <t>4117 ЭКСТРА Папа может с/к в/у_Л   ОСТАНКИНО</t>
  </si>
  <si>
    <t>нужно увеличить продажи!!!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</si>
  <si>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</si>
  <si>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</si>
  <si>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</si>
  <si>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</si>
  <si>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</si>
  <si>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</si>
  <si>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</si>
  <si>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</si>
  <si>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</si>
  <si>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</si>
  <si>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</si>
  <si>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</si>
  <si>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</si>
  <si>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</si>
  <si>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</si>
  <si>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</si>
  <si>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</si>
  <si>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</si>
  <si>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6341 ДОМАШНИЙ РЕЦЕПТ СО ШПИКОМ Коровино 0,5кг  Останкино</t>
  </si>
  <si>
    <t>не в матрице</t>
  </si>
  <si>
    <t>6353 ЭКСТРА Папа может вар п/о 0.4кг 8шт.  ОСТАНКИНО</t>
  </si>
  <si>
    <t>6364 СЕРВЕЛАТ ЗЕРНИСТЫЙ ПМ в/к в/у 0.35кг  ОСТАНКИНО</t>
  </si>
  <si>
    <t>дубль на 7154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</si>
  <si>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</si>
  <si>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</si>
  <si>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</si>
  <si>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</si>
  <si>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</si>
  <si>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</si>
  <si>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</si>
  <si>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</si>
  <si>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</si>
  <si>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</si>
  <si>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</si>
  <si>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</si>
  <si>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</si>
  <si>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</si>
  <si>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</si>
  <si>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</si>
  <si>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</si>
  <si>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</si>
  <si>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</si>
  <si>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</si>
  <si>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Мкд Трейд / завод не отгрузил</t>
  </si>
  <si>
    <t>6764 СЛИИВОЧНЫЕ сос ц/о мгс 1*4  Останкино</t>
  </si>
  <si>
    <t>нет потребности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</si>
  <si>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</si>
  <si>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</si>
  <si>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</si>
  <si>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</si>
  <si>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</si>
  <si>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нужно увеличить продажи / 29,05,25 в уценку 7шт. / 14,01,25 в уценку 31 шт. / Мкд Трейд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</si>
  <si>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</si>
  <si>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</si>
  <si>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</si>
  <si>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</si>
  <si>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</si>
  <si>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</si>
  <si>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</si>
  <si>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</si>
  <si>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</si>
  <si>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</si>
  <si>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</si>
  <si>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6877 В ОБВЯЗКЕ вар п/о  Останкино</t>
  </si>
  <si>
    <t>вывод 27,05,25</t>
  </si>
  <si>
    <t>6888 С ГРУДИНОЙ вар п/о в/у срез 0,4 кг 8 шт  Останкино</t>
  </si>
  <si>
    <t>02,04,25 в уценку 14шт. / завод не отгружает</t>
  </si>
  <si>
    <t>6909 ДЛЯ ДЕТЕЙ сос п/о мгс 0,33кг 8шт  Останкино</t>
  </si>
  <si>
    <t>27,12,24 в уценку 95шт. / есть дубль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</si>
  <si>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</si>
  <si>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</si>
  <si>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</si>
  <si>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</si>
  <si>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</si>
  <si>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</si>
  <si>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</si>
  <si>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</si>
  <si>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</si>
  <si>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</si>
  <si>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</si>
  <si>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</si>
  <si>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</si>
  <si>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</si>
  <si>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</si>
  <si>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</si>
  <si>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</si>
  <si>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</si>
  <si>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7154 СЕРВЕЛАТ ЗЕРНИСТЫЙ ПМ в/к в/у 0,35кг_50с  Останкино</t>
  </si>
  <si>
    <t>есть дубль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</si>
  <si>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</si>
  <si>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</si>
  <si>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</si>
  <si>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</si>
  <si>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новинка / 18,06,25 Зверев обнулил (нет на заводе)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</si>
  <si>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</si>
  <si>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</si>
  <si>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</si>
  <si>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</t>
  </si>
  <si>
    <t>новинка / завод не отгрузил</t>
  </si>
  <si>
    <t>7232 БОЯNСКАЯ ПМ п/к в/у 0,28кг 8шт_209к  Останкино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</si>
  <si>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</si>
  <si>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</si>
  <si>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</si>
  <si>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7241 САЛЯМИ Папа может п/к в/у 0,28кг ОСТАНКИНО</t>
  </si>
  <si>
    <t>вместо 6773</t>
  </si>
  <si>
    <t>7257 ФИЛЕЙНЫЕ ПМ сос ц/о мгс 0.33кг 8шт.</t>
  </si>
  <si>
    <t>7276 СЛИВОЧНЫЕ ПМ сос п/о мгс 0,3кг 7шт  Останкино</t>
  </si>
  <si>
    <t>7284 ДЛЯ ДЕТЕЙ сос п/о мгс 0,33кг 6шт  Останкино</t>
  </si>
  <si>
    <t>дубль на 6909 или ротация ????</t>
  </si>
  <si>
    <t>Сервелат Финский в/к в/у ОСТАНКИНО</t>
  </si>
  <si>
    <t>У_5341 СЕРВЕЛАТ ОХОТНИЧИЙ в/к в/у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</si>
  <si>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29,05,25 в уценку 16кг / 31,03,25 списание (недостача) / Мкд Трейд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</si>
  <si>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02,04,25 в уценку 50кг / Мкд Трейд</t>
    </r>
  </si>
  <si>
    <t>Мкд Трейд / Пекарня</t>
  </si>
  <si>
    <t>нужно увеличить продажи / 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</si>
</sst>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6" fillId="0" borderId="1" xfId="1" applyNumberFormat="1" applyFont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9" width="7" customWidth="1"/>
    <col min="20" max="20" width="21" customWidth="1"/>
    <col min="21" max="22" width="5" customWidth="1"/>
    <col min="23" max="32" width="6" customWidth="1"/>
    <col min="33" max="33" width="42.7109375" customWidth="1"/>
    <col min="34" max="34" width="7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12289.443000000001</v>
      </c>
      <c r="F5" s="4">
        <f>SUM(F6:F499)</f>
        <v>3891.7860000000001</v>
      </c>
      <c r="G5" s="7"/>
      <c r="H5" s="1"/>
      <c r="I5" s="1"/>
      <c r="J5" s="4">
        <f t="shared" ref="J5:S5" si="0">SUM(J6:J499)</f>
        <v>13629.332000000002</v>
      </c>
      <c r="K5" s="4">
        <f t="shared" si="0"/>
        <v>-1339.8889999999999</v>
      </c>
      <c r="L5" s="4">
        <f t="shared" si="0"/>
        <v>0</v>
      </c>
      <c r="M5" s="4">
        <f t="shared" si="0"/>
        <v>0</v>
      </c>
      <c r="N5" s="4">
        <f t="shared" si="0"/>
        <v>7130</v>
      </c>
      <c r="O5" s="4">
        <f t="shared" si="0"/>
        <v>10080</v>
      </c>
      <c r="P5" s="4">
        <f t="shared" si="0"/>
        <v>5330</v>
      </c>
      <c r="Q5" s="4">
        <f t="shared" si="0"/>
        <v>2457.8886000000007</v>
      </c>
      <c r="R5" s="4">
        <f t="shared" si="0"/>
        <v>9513.4100000000035</v>
      </c>
      <c r="S5" s="4">
        <f t="shared" si="0"/>
        <v>0</v>
      </c>
      <c r="T5" s="1"/>
      <c r="U5" s="1"/>
      <c r="V5" s="1"/>
      <c r="W5" s="4">
        <f t="shared" ref="W5:AF5" si="1">SUM(W6:W499)</f>
        <v>2637.3281999999995</v>
      </c>
      <c r="X5" s="4">
        <f t="shared" si="1"/>
        <v>1850.4364000000003</v>
      </c>
      <c r="Y5" s="4">
        <f t="shared" si="1"/>
        <v>1888.5242000000001</v>
      </c>
      <c r="Z5" s="4">
        <f t="shared" si="1"/>
        <v>1708.0454000000004</v>
      </c>
      <c r="AA5" s="4">
        <f t="shared" si="1"/>
        <v>2288.6824000000001</v>
      </c>
      <c r="AB5" s="4">
        <f t="shared" si="1"/>
        <v>1509.8298</v>
      </c>
      <c r="AC5" s="4">
        <f t="shared" si="1"/>
        <v>1741.8572000000004</v>
      </c>
      <c r="AD5" s="4">
        <f t="shared" si="1"/>
        <v>1311.9189999999999</v>
      </c>
      <c r="AE5" s="4">
        <f t="shared" si="1"/>
        <v>1250.7885999999996</v>
      </c>
      <c r="AF5" s="4">
        <f t="shared" si="1"/>
        <v>1720.5039999999999</v>
      </c>
      <c r="AG5" s="1"/>
      <c r="AH5" s="4">
        <f>SUM(AH6:AH499)</f>
        <v>4775.072000000001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38</v>
      </c>
      <c r="C6" s="1">
        <v>297</v>
      </c>
      <c r="D6" s="1">
        <v>281</v>
      </c>
      <c r="E6" s="1">
        <v>352</v>
      </c>
      <c r="F6" s="1">
        <v>83</v>
      </c>
      <c r="G6" s="7">
        <v>0.4</v>
      </c>
      <c r="H6" s="1">
        <v>60</v>
      </c>
      <c r="I6" s="1" t="s">
        <v>39</v>
      </c>
      <c r="J6" s="1">
        <v>362</v>
      </c>
      <c r="K6" s="1">
        <f t="shared" ref="K6:K36" si="2">E6-J6</f>
        <v>-10</v>
      </c>
      <c r="L6" s="1"/>
      <c r="M6" s="1"/>
      <c r="N6" s="1">
        <v>200</v>
      </c>
      <c r="O6" s="1">
        <v>200</v>
      </c>
      <c r="P6" s="1">
        <v>100</v>
      </c>
      <c r="Q6" s="1">
        <f>E6/5</f>
        <v>70.400000000000006</v>
      </c>
      <c r="R6" s="5">
        <f>14*Q6-P6-O6-N6-F6</f>
        <v>402.60000000000014</v>
      </c>
      <c r="S6" s="5"/>
      <c r="T6" s="1"/>
      <c r="U6" s="1">
        <f>(F6+N6+O6+P6+R6)/Q6</f>
        <v>14</v>
      </c>
      <c r="V6" s="1">
        <f>(F6+N6+O6+P6)/Q6</f>
        <v>8.28125</v>
      </c>
      <c r="W6" s="1">
        <v>63.8</v>
      </c>
      <c r="X6" s="1">
        <v>50.810400000000001</v>
      </c>
      <c r="Y6" s="1">
        <v>55.4</v>
      </c>
      <c r="Z6" s="1">
        <v>40.200000000000003</v>
      </c>
      <c r="AA6" s="1">
        <v>53.4</v>
      </c>
      <c r="AB6" s="1">
        <v>33</v>
      </c>
      <c r="AC6" s="1">
        <v>33.6</v>
      </c>
      <c r="AD6" s="1">
        <v>26</v>
      </c>
      <c r="AE6" s="1">
        <v>23</v>
      </c>
      <c r="AF6" s="1">
        <v>42.6</v>
      </c>
      <c r="AG6" s="1"/>
      <c r="AH6" s="1">
        <f t="shared" ref="AH6:AH26" si="3">G6*R6</f>
        <v>161.04000000000008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41</v>
      </c>
      <c r="C7" s="1">
        <v>26.242000000000001</v>
      </c>
      <c r="D7" s="1">
        <v>0.97499999999999998</v>
      </c>
      <c r="E7" s="1">
        <v>14.59</v>
      </c>
      <c r="F7" s="1">
        <v>11.632</v>
      </c>
      <c r="G7" s="7">
        <v>1</v>
      </c>
      <c r="H7" s="1">
        <v>120</v>
      </c>
      <c r="I7" s="1" t="s">
        <v>39</v>
      </c>
      <c r="J7" s="1">
        <v>20.100000000000001</v>
      </c>
      <c r="K7" s="1">
        <f t="shared" si="2"/>
        <v>-5.5100000000000016</v>
      </c>
      <c r="L7" s="1"/>
      <c r="M7" s="1"/>
      <c r="N7" s="1"/>
      <c r="O7" s="1">
        <v>13</v>
      </c>
      <c r="P7" s="1"/>
      <c r="Q7" s="1">
        <f t="shared" ref="Q7:Q69" si="4">E7/5</f>
        <v>2.9180000000000001</v>
      </c>
      <c r="R7" s="5">
        <f t="shared" ref="R7:R26" si="5">14*Q7-P7-O7-N7-F7</f>
        <v>16.220000000000006</v>
      </c>
      <c r="S7" s="5"/>
      <c r="T7" s="1"/>
      <c r="U7" s="1">
        <f t="shared" ref="U7:U69" si="6">(F7+N7+O7+P7+R7)/Q7</f>
        <v>14</v>
      </c>
      <c r="V7" s="1">
        <f t="shared" ref="V7:V69" si="7">(F7+N7+O7+P7)/Q7</f>
        <v>8.441398217957504</v>
      </c>
      <c r="W7" s="1">
        <v>3.012</v>
      </c>
      <c r="X7" s="1">
        <v>1.7</v>
      </c>
      <c r="Y7" s="1">
        <v>2.0933999999999999</v>
      </c>
      <c r="Z7" s="1">
        <v>1.4814000000000001</v>
      </c>
      <c r="AA7" s="1">
        <v>4.4378000000000002</v>
      </c>
      <c r="AB7" s="1">
        <v>0.98680000000000001</v>
      </c>
      <c r="AC7" s="1">
        <v>2.7136</v>
      </c>
      <c r="AD7" s="1">
        <v>1.1741999999999999</v>
      </c>
      <c r="AE7" s="1">
        <v>1.1719999999999999</v>
      </c>
      <c r="AF7" s="1">
        <v>3.9036</v>
      </c>
      <c r="AG7" s="1"/>
      <c r="AH7" s="1">
        <f t="shared" si="3"/>
        <v>16.220000000000006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43</v>
      </c>
      <c r="B8" s="1" t="s">
        <v>41</v>
      </c>
      <c r="C8" s="1">
        <v>125.50700000000001</v>
      </c>
      <c r="D8" s="1">
        <v>431.22399999999999</v>
      </c>
      <c r="E8" s="1">
        <v>295.83499999999998</v>
      </c>
      <c r="F8" s="1">
        <v>128.417</v>
      </c>
      <c r="G8" s="7">
        <v>1</v>
      </c>
      <c r="H8" s="1">
        <v>60</v>
      </c>
      <c r="I8" s="1" t="s">
        <v>39</v>
      </c>
      <c r="J8" s="1">
        <v>284.60000000000002</v>
      </c>
      <c r="K8" s="1">
        <f t="shared" si="2"/>
        <v>11.234999999999957</v>
      </c>
      <c r="L8" s="1"/>
      <c r="M8" s="1"/>
      <c r="N8" s="1">
        <v>200</v>
      </c>
      <c r="O8" s="1">
        <v>240</v>
      </c>
      <c r="P8" s="1">
        <v>100</v>
      </c>
      <c r="Q8" s="1">
        <f t="shared" si="4"/>
        <v>59.166999999999994</v>
      </c>
      <c r="R8" s="5">
        <f t="shared" si="5"/>
        <v>159.92099999999996</v>
      </c>
      <c r="S8" s="5"/>
      <c r="T8" s="1"/>
      <c r="U8" s="1">
        <f t="shared" si="6"/>
        <v>14</v>
      </c>
      <c r="V8" s="1">
        <f t="shared" si="7"/>
        <v>11.297125086619232</v>
      </c>
      <c r="W8" s="1">
        <v>64.551199999999994</v>
      </c>
      <c r="X8" s="1">
        <v>48.4604</v>
      </c>
      <c r="Y8" s="1">
        <v>44.602400000000003</v>
      </c>
      <c r="Z8" s="1">
        <v>51.341200000000001</v>
      </c>
      <c r="AA8" s="1">
        <v>47.250399999999999</v>
      </c>
      <c r="AB8" s="1">
        <v>9.9383999999999997</v>
      </c>
      <c r="AC8" s="1">
        <v>44.921399999999998</v>
      </c>
      <c r="AD8" s="1">
        <v>34.717399999999998</v>
      </c>
      <c r="AE8" s="1">
        <v>43.004600000000003</v>
      </c>
      <c r="AF8" s="1">
        <v>59.079799999999999</v>
      </c>
      <c r="AG8" s="1"/>
      <c r="AH8" s="1">
        <f t="shared" si="3"/>
        <v>159.92099999999996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41</v>
      </c>
      <c r="C9" s="1">
        <v>56.88</v>
      </c>
      <c r="D9" s="1">
        <v>0.5</v>
      </c>
      <c r="E9" s="1">
        <v>7.5949999999999998</v>
      </c>
      <c r="F9" s="1">
        <v>48.79</v>
      </c>
      <c r="G9" s="7">
        <v>1</v>
      </c>
      <c r="H9" s="1">
        <v>120</v>
      </c>
      <c r="I9" s="1" t="s">
        <v>39</v>
      </c>
      <c r="J9" s="1">
        <v>8.6</v>
      </c>
      <c r="K9" s="1">
        <f t="shared" si="2"/>
        <v>-1.0049999999999999</v>
      </c>
      <c r="L9" s="1"/>
      <c r="M9" s="1"/>
      <c r="N9" s="1"/>
      <c r="O9" s="1">
        <v>0</v>
      </c>
      <c r="P9" s="1"/>
      <c r="Q9" s="1">
        <f t="shared" si="4"/>
        <v>1.5189999999999999</v>
      </c>
      <c r="R9" s="5"/>
      <c r="S9" s="5"/>
      <c r="T9" s="1"/>
      <c r="U9" s="1">
        <f t="shared" si="6"/>
        <v>32.119815668202769</v>
      </c>
      <c r="V9" s="1">
        <f t="shared" si="7"/>
        <v>32.119815668202769</v>
      </c>
      <c r="W9" s="1">
        <v>1.1160000000000001</v>
      </c>
      <c r="X9" s="1">
        <v>1.1108</v>
      </c>
      <c r="Y9" s="1">
        <v>0.90340000000000009</v>
      </c>
      <c r="Z9" s="1">
        <v>0.90659999999999996</v>
      </c>
      <c r="AA9" s="1">
        <v>2.8965999999999998</v>
      </c>
      <c r="AB9" s="1">
        <v>1.4934000000000001</v>
      </c>
      <c r="AC9" s="1">
        <v>1.8755999999999999</v>
      </c>
      <c r="AD9" s="1">
        <v>0.80640000000000001</v>
      </c>
      <c r="AE9" s="1">
        <v>0.49940000000000001</v>
      </c>
      <c r="AF9" s="1">
        <v>1.8664000000000001</v>
      </c>
      <c r="AG9" s="20" t="s">
        <v>45</v>
      </c>
      <c r="AH9" s="1">
        <f t="shared" si="3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46</v>
      </c>
      <c r="B10" s="1" t="s">
        <v>41</v>
      </c>
      <c r="C10" s="1">
        <v>9.4600000000000009</v>
      </c>
      <c r="D10" s="1">
        <v>132.297</v>
      </c>
      <c r="E10" s="1">
        <v>37.773000000000003</v>
      </c>
      <c r="F10" s="1">
        <v>69.091999999999999</v>
      </c>
      <c r="G10" s="7">
        <v>1</v>
      </c>
      <c r="H10" s="1">
        <v>60</v>
      </c>
      <c r="I10" s="1" t="s">
        <v>39</v>
      </c>
      <c r="J10" s="1">
        <v>37</v>
      </c>
      <c r="K10" s="1">
        <f t="shared" si="2"/>
        <v>0.77300000000000324</v>
      </c>
      <c r="L10" s="1"/>
      <c r="M10" s="1"/>
      <c r="N10" s="1"/>
      <c r="O10" s="1">
        <v>28</v>
      </c>
      <c r="P10" s="1"/>
      <c r="Q10" s="1">
        <f t="shared" si="4"/>
        <v>7.5546000000000006</v>
      </c>
      <c r="R10" s="5">
        <f t="shared" si="5"/>
        <v>8.6724000000000103</v>
      </c>
      <c r="S10" s="5"/>
      <c r="T10" s="1"/>
      <c r="U10" s="1">
        <f t="shared" si="6"/>
        <v>14</v>
      </c>
      <c r="V10" s="1">
        <f t="shared" si="7"/>
        <v>12.852037169406717</v>
      </c>
      <c r="W10" s="1">
        <v>9.1760000000000002</v>
      </c>
      <c r="X10" s="1">
        <v>9.9947999999999997</v>
      </c>
      <c r="Y10" s="1">
        <v>5.7972000000000001</v>
      </c>
      <c r="Z10" s="1">
        <v>5.1412000000000004</v>
      </c>
      <c r="AA10" s="1">
        <v>9.1845999999999997</v>
      </c>
      <c r="AB10" s="1">
        <v>5.0052000000000003</v>
      </c>
      <c r="AC10" s="1">
        <v>5.4042000000000003</v>
      </c>
      <c r="AD10" s="1">
        <v>5.6585999999999999</v>
      </c>
      <c r="AE10" s="1">
        <v>6.4896000000000003</v>
      </c>
      <c r="AF10" s="1">
        <v>9.5370000000000008</v>
      </c>
      <c r="AG10" s="1"/>
      <c r="AH10" s="1">
        <f t="shared" si="3"/>
        <v>8.6724000000000103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47</v>
      </c>
      <c r="B11" s="1" t="s">
        <v>41</v>
      </c>
      <c r="C11" s="1">
        <v>152.51900000000001</v>
      </c>
      <c r="D11" s="1">
        <v>339.88099999999997</v>
      </c>
      <c r="E11" s="1">
        <v>296.34699999999998</v>
      </c>
      <c r="F11" s="1">
        <v>78.319000000000003</v>
      </c>
      <c r="G11" s="7">
        <v>1</v>
      </c>
      <c r="H11" s="1">
        <v>60</v>
      </c>
      <c r="I11" s="1" t="s">
        <v>39</v>
      </c>
      <c r="J11" s="1">
        <v>291.7</v>
      </c>
      <c r="K11" s="1">
        <f t="shared" si="2"/>
        <v>4.6469999999999914</v>
      </c>
      <c r="L11" s="1"/>
      <c r="M11" s="1"/>
      <c r="N11" s="1">
        <v>200</v>
      </c>
      <c r="O11" s="1">
        <v>200</v>
      </c>
      <c r="P11" s="1">
        <v>100</v>
      </c>
      <c r="Q11" s="1">
        <f t="shared" si="4"/>
        <v>59.269399999999997</v>
      </c>
      <c r="R11" s="5">
        <f t="shared" si="5"/>
        <v>251.4525999999999</v>
      </c>
      <c r="S11" s="5"/>
      <c r="T11" s="1"/>
      <c r="U11" s="1">
        <f t="shared" si="6"/>
        <v>13.999999999999998</v>
      </c>
      <c r="V11" s="1">
        <f t="shared" si="7"/>
        <v>9.7574633790792547</v>
      </c>
      <c r="W11" s="1">
        <v>59.8962</v>
      </c>
      <c r="X11" s="1">
        <v>44.464599999999997</v>
      </c>
      <c r="Y11" s="1">
        <v>44.052399999999999</v>
      </c>
      <c r="Z11" s="1">
        <v>46.494999999999997</v>
      </c>
      <c r="AA11" s="1">
        <v>53.258800000000001</v>
      </c>
      <c r="AB11" s="1">
        <v>42.049399999999999</v>
      </c>
      <c r="AC11" s="1">
        <v>40.803600000000003</v>
      </c>
      <c r="AD11" s="1">
        <v>26.503399999999999</v>
      </c>
      <c r="AE11" s="1">
        <v>35.898200000000003</v>
      </c>
      <c r="AF11" s="1">
        <v>45.847200000000001</v>
      </c>
      <c r="AG11" s="1"/>
      <c r="AH11" s="1">
        <f t="shared" si="3"/>
        <v>251.4525999999999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38</v>
      </c>
      <c r="C12" s="1"/>
      <c r="D12" s="1">
        <v>373</v>
      </c>
      <c r="E12" s="1">
        <v>99</v>
      </c>
      <c r="F12" s="1">
        <v>265</v>
      </c>
      <c r="G12" s="7">
        <v>0.25</v>
      </c>
      <c r="H12" s="1">
        <v>120</v>
      </c>
      <c r="I12" s="1" t="s">
        <v>39</v>
      </c>
      <c r="J12" s="1">
        <v>139</v>
      </c>
      <c r="K12" s="1">
        <f t="shared" si="2"/>
        <v>-40</v>
      </c>
      <c r="L12" s="1"/>
      <c r="M12" s="1"/>
      <c r="N12" s="1"/>
      <c r="O12" s="1">
        <v>40</v>
      </c>
      <c r="P12" s="1"/>
      <c r="Q12" s="1">
        <f t="shared" si="4"/>
        <v>19.8</v>
      </c>
      <c r="R12" s="5">
        <v>100</v>
      </c>
      <c r="S12" s="5"/>
      <c r="T12" s="1"/>
      <c r="U12" s="1">
        <f t="shared" si="6"/>
        <v>20.454545454545453</v>
      </c>
      <c r="V12" s="1">
        <f t="shared" si="7"/>
        <v>15.404040404040403</v>
      </c>
      <c r="W12" s="1">
        <v>24.6</v>
      </c>
      <c r="X12" s="1">
        <v>35.6</v>
      </c>
      <c r="Y12" s="1">
        <v>21</v>
      </c>
      <c r="Z12" s="1">
        <v>20</v>
      </c>
      <c r="AA12" s="1">
        <v>33.4</v>
      </c>
      <c r="AB12" s="1">
        <v>15.6</v>
      </c>
      <c r="AC12" s="1">
        <v>34.799999999999997</v>
      </c>
      <c r="AD12" s="1">
        <v>15.2</v>
      </c>
      <c r="AE12" s="1">
        <v>18.600000000000001</v>
      </c>
      <c r="AF12" s="1">
        <v>31</v>
      </c>
      <c r="AG12" s="1"/>
      <c r="AH12" s="1">
        <f t="shared" si="3"/>
        <v>25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41</v>
      </c>
      <c r="C13" s="1">
        <v>13.821999999999999</v>
      </c>
      <c r="D13" s="1">
        <v>133.923</v>
      </c>
      <c r="E13" s="1">
        <v>77.007000000000005</v>
      </c>
      <c r="F13" s="1">
        <v>4.1580000000000004</v>
      </c>
      <c r="G13" s="7">
        <v>1</v>
      </c>
      <c r="H13" s="1">
        <v>60</v>
      </c>
      <c r="I13" s="1" t="s">
        <v>39</v>
      </c>
      <c r="J13" s="1">
        <v>87.2</v>
      </c>
      <c r="K13" s="1">
        <f t="shared" si="2"/>
        <v>-10.192999999999998</v>
      </c>
      <c r="L13" s="1"/>
      <c r="M13" s="1"/>
      <c r="N13" s="1">
        <v>100</v>
      </c>
      <c r="O13" s="1">
        <v>150</v>
      </c>
      <c r="P13" s="1"/>
      <c r="Q13" s="1">
        <f t="shared" si="4"/>
        <v>15.401400000000001</v>
      </c>
      <c r="R13" s="5"/>
      <c r="S13" s="5"/>
      <c r="T13" s="1"/>
      <c r="U13" s="1">
        <f t="shared" si="6"/>
        <v>16.50226602776371</v>
      </c>
      <c r="V13" s="1">
        <f t="shared" si="7"/>
        <v>16.50226602776371</v>
      </c>
      <c r="W13" s="1">
        <v>24.360600000000002</v>
      </c>
      <c r="X13" s="1">
        <v>13.0006</v>
      </c>
      <c r="Y13" s="1">
        <v>13.3714</v>
      </c>
      <c r="Z13" s="1">
        <v>20.087199999999999</v>
      </c>
      <c r="AA13" s="1">
        <v>17.638200000000001</v>
      </c>
      <c r="AB13" s="1">
        <v>13.5764</v>
      </c>
      <c r="AC13" s="1">
        <v>14.115399999999999</v>
      </c>
      <c r="AD13" s="1">
        <v>10.1776</v>
      </c>
      <c r="AE13" s="1">
        <v>9.2433999999999994</v>
      </c>
      <c r="AF13" s="1">
        <v>16.335000000000001</v>
      </c>
      <c r="AG13" s="1"/>
      <c r="AH13" s="1">
        <f t="shared" si="3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38</v>
      </c>
      <c r="C14" s="1">
        <v>131</v>
      </c>
      <c r="D14" s="1">
        <v>128</v>
      </c>
      <c r="E14" s="1">
        <v>201</v>
      </c>
      <c r="F14" s="1">
        <v>27</v>
      </c>
      <c r="G14" s="7">
        <v>0.25</v>
      </c>
      <c r="H14" s="1">
        <v>120</v>
      </c>
      <c r="I14" s="1" t="s">
        <v>39</v>
      </c>
      <c r="J14" s="1">
        <v>222</v>
      </c>
      <c r="K14" s="1">
        <f t="shared" si="2"/>
        <v>-21</v>
      </c>
      <c r="L14" s="1"/>
      <c r="M14" s="1"/>
      <c r="N14" s="1">
        <v>150</v>
      </c>
      <c r="O14" s="1">
        <v>170</v>
      </c>
      <c r="P14" s="1">
        <v>100</v>
      </c>
      <c r="Q14" s="1">
        <f t="shared" si="4"/>
        <v>40.200000000000003</v>
      </c>
      <c r="R14" s="5">
        <f t="shared" si="5"/>
        <v>115.80000000000007</v>
      </c>
      <c r="S14" s="5"/>
      <c r="T14" s="1"/>
      <c r="U14" s="1">
        <f t="shared" si="6"/>
        <v>14</v>
      </c>
      <c r="V14" s="1">
        <f t="shared" si="7"/>
        <v>11.119402985074625</v>
      </c>
      <c r="W14" s="1">
        <v>44.2</v>
      </c>
      <c r="X14" s="1">
        <v>32.200000000000003</v>
      </c>
      <c r="Y14" s="1">
        <v>30.4</v>
      </c>
      <c r="Z14" s="1">
        <v>30.2</v>
      </c>
      <c r="AA14" s="1">
        <v>30.6</v>
      </c>
      <c r="AB14" s="1">
        <v>26.4</v>
      </c>
      <c r="AC14" s="1">
        <v>28.8</v>
      </c>
      <c r="AD14" s="1">
        <v>32.799999999999997</v>
      </c>
      <c r="AE14" s="1">
        <v>20.6</v>
      </c>
      <c r="AF14" s="1">
        <v>10.8</v>
      </c>
      <c r="AG14" s="1"/>
      <c r="AH14" s="1">
        <f t="shared" si="3"/>
        <v>28.950000000000017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38</v>
      </c>
      <c r="C15" s="1">
        <v>73</v>
      </c>
      <c r="D15" s="1">
        <v>63</v>
      </c>
      <c r="E15" s="1">
        <v>72</v>
      </c>
      <c r="F15" s="1"/>
      <c r="G15" s="7">
        <v>0.4</v>
      </c>
      <c r="H15" s="1">
        <v>60</v>
      </c>
      <c r="I15" s="1" t="s">
        <v>39</v>
      </c>
      <c r="J15" s="1">
        <v>90</v>
      </c>
      <c r="K15" s="1">
        <f t="shared" si="2"/>
        <v>-18</v>
      </c>
      <c r="L15" s="1"/>
      <c r="M15" s="1"/>
      <c r="N15" s="1">
        <v>100</v>
      </c>
      <c r="O15" s="1">
        <v>160</v>
      </c>
      <c r="P15" s="1"/>
      <c r="Q15" s="1">
        <f t="shared" si="4"/>
        <v>14.4</v>
      </c>
      <c r="R15" s="5"/>
      <c r="S15" s="5"/>
      <c r="T15" s="1"/>
      <c r="U15" s="1">
        <f t="shared" si="6"/>
        <v>18.055555555555554</v>
      </c>
      <c r="V15" s="1">
        <f t="shared" si="7"/>
        <v>18.055555555555554</v>
      </c>
      <c r="W15" s="1">
        <v>25</v>
      </c>
      <c r="X15" s="1">
        <v>6.8</v>
      </c>
      <c r="Y15" s="1">
        <v>11.8</v>
      </c>
      <c r="Z15" s="1">
        <v>13</v>
      </c>
      <c r="AA15" s="1">
        <v>25.4</v>
      </c>
      <c r="AB15" s="1">
        <v>9.6</v>
      </c>
      <c r="AC15" s="1">
        <v>13.6</v>
      </c>
      <c r="AD15" s="1">
        <v>2.2000000000000002</v>
      </c>
      <c r="AE15" s="1">
        <v>5</v>
      </c>
      <c r="AF15" s="1">
        <v>26.4</v>
      </c>
      <c r="AG15" s="1"/>
      <c r="AH15" s="1">
        <f t="shared" si="3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41</v>
      </c>
      <c r="C16" s="1">
        <v>165.297</v>
      </c>
      <c r="D16" s="1">
        <v>205.19499999999999</v>
      </c>
      <c r="E16" s="1">
        <v>197.465</v>
      </c>
      <c r="F16" s="1">
        <v>94.087000000000003</v>
      </c>
      <c r="G16" s="7">
        <v>1</v>
      </c>
      <c r="H16" s="1">
        <v>45</v>
      </c>
      <c r="I16" s="1" t="s">
        <v>39</v>
      </c>
      <c r="J16" s="1">
        <v>182.9</v>
      </c>
      <c r="K16" s="1">
        <f t="shared" si="2"/>
        <v>14.564999999999998</v>
      </c>
      <c r="L16" s="1"/>
      <c r="M16" s="1"/>
      <c r="N16" s="1">
        <v>100</v>
      </c>
      <c r="O16" s="1">
        <v>80</v>
      </c>
      <c r="P16" s="1"/>
      <c r="Q16" s="1">
        <f t="shared" si="4"/>
        <v>39.493000000000002</v>
      </c>
      <c r="R16" s="5">
        <f t="shared" si="5"/>
        <v>278.81500000000005</v>
      </c>
      <c r="S16" s="5"/>
      <c r="T16" s="1"/>
      <c r="U16" s="1">
        <f t="shared" si="6"/>
        <v>14</v>
      </c>
      <c r="V16" s="1">
        <f t="shared" si="7"/>
        <v>6.9401412908616713</v>
      </c>
      <c r="W16" s="1">
        <v>32.0244</v>
      </c>
      <c r="X16" s="1">
        <v>28.138400000000001</v>
      </c>
      <c r="Y16" s="1">
        <v>28.421399999999998</v>
      </c>
      <c r="Z16" s="1">
        <v>24.861599999999999</v>
      </c>
      <c r="AA16" s="1">
        <v>29.393599999999999</v>
      </c>
      <c r="AB16" s="1">
        <v>30.391999999999999</v>
      </c>
      <c r="AC16" s="1">
        <v>27.1556</v>
      </c>
      <c r="AD16" s="1">
        <v>27.648</v>
      </c>
      <c r="AE16" s="1">
        <v>23.827999999999999</v>
      </c>
      <c r="AF16" s="1">
        <v>32.348199999999999</v>
      </c>
      <c r="AG16" s="1" t="s">
        <v>53</v>
      </c>
      <c r="AH16" s="1">
        <f t="shared" si="3"/>
        <v>278.81500000000005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38</v>
      </c>
      <c r="C17" s="1">
        <v>159</v>
      </c>
      <c r="D17" s="1">
        <v>3</v>
      </c>
      <c r="E17" s="1">
        <v>157</v>
      </c>
      <c r="F17" s="1"/>
      <c r="G17" s="7">
        <v>0.12</v>
      </c>
      <c r="H17" s="1">
        <v>60</v>
      </c>
      <c r="I17" s="1" t="s">
        <v>39</v>
      </c>
      <c r="J17" s="1">
        <v>166</v>
      </c>
      <c r="K17" s="1">
        <f t="shared" si="2"/>
        <v>-9</v>
      </c>
      <c r="L17" s="1"/>
      <c r="M17" s="1"/>
      <c r="N17" s="1"/>
      <c r="O17" s="1">
        <v>90</v>
      </c>
      <c r="P17" s="1"/>
      <c r="Q17" s="1">
        <f t="shared" si="4"/>
        <v>31.4</v>
      </c>
      <c r="R17" s="5">
        <f>12*Q17-P17-O17-N17-F17</f>
        <v>286.79999999999995</v>
      </c>
      <c r="S17" s="5"/>
      <c r="T17" s="1"/>
      <c r="U17" s="1">
        <f t="shared" si="6"/>
        <v>11.999999999999998</v>
      </c>
      <c r="V17" s="1">
        <f t="shared" si="7"/>
        <v>2.8662420382165608</v>
      </c>
      <c r="W17" s="1">
        <v>17</v>
      </c>
      <c r="X17" s="1">
        <v>19.2</v>
      </c>
      <c r="Y17" s="1">
        <v>24.6</v>
      </c>
      <c r="Z17" s="1">
        <v>3.2</v>
      </c>
      <c r="AA17" s="1">
        <v>19</v>
      </c>
      <c r="AB17" s="1">
        <v>8</v>
      </c>
      <c r="AC17" s="1">
        <v>10.6</v>
      </c>
      <c r="AD17" s="1">
        <v>5.8</v>
      </c>
      <c r="AE17" s="1">
        <v>8.8000000000000007</v>
      </c>
      <c r="AF17" s="1">
        <v>13.8</v>
      </c>
      <c r="AG17" s="1"/>
      <c r="AH17" s="1">
        <f t="shared" si="3"/>
        <v>34.415999999999997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38</v>
      </c>
      <c r="C18" s="1">
        <v>114</v>
      </c>
      <c r="D18" s="1">
        <v>265</v>
      </c>
      <c r="E18" s="1">
        <v>323</v>
      </c>
      <c r="F18" s="1">
        <v>18</v>
      </c>
      <c r="G18" s="7">
        <v>0.25</v>
      </c>
      <c r="H18" s="1">
        <v>120</v>
      </c>
      <c r="I18" s="1" t="s">
        <v>39</v>
      </c>
      <c r="J18" s="1">
        <v>335</v>
      </c>
      <c r="K18" s="1">
        <f t="shared" si="2"/>
        <v>-12</v>
      </c>
      <c r="L18" s="1"/>
      <c r="M18" s="1"/>
      <c r="N18" s="1">
        <v>250</v>
      </c>
      <c r="O18" s="1">
        <v>260</v>
      </c>
      <c r="P18" s="1">
        <v>200</v>
      </c>
      <c r="Q18" s="1">
        <f t="shared" si="4"/>
        <v>64.599999999999994</v>
      </c>
      <c r="R18" s="5">
        <f t="shared" si="5"/>
        <v>176.39999999999986</v>
      </c>
      <c r="S18" s="5"/>
      <c r="T18" s="1"/>
      <c r="U18" s="1">
        <f t="shared" si="6"/>
        <v>14</v>
      </c>
      <c r="V18" s="1">
        <f t="shared" si="7"/>
        <v>11.269349845201239</v>
      </c>
      <c r="W18" s="1">
        <v>72.2</v>
      </c>
      <c r="X18" s="1">
        <v>48</v>
      </c>
      <c r="Y18" s="1">
        <v>43.2</v>
      </c>
      <c r="Z18" s="1">
        <v>31.8</v>
      </c>
      <c r="AA18" s="1">
        <v>56</v>
      </c>
      <c r="AB18" s="1">
        <v>24.6</v>
      </c>
      <c r="AC18" s="1">
        <v>40.200000000000003</v>
      </c>
      <c r="AD18" s="1">
        <v>24.2</v>
      </c>
      <c r="AE18" s="1">
        <v>25.6</v>
      </c>
      <c r="AF18" s="1">
        <v>31.8</v>
      </c>
      <c r="AG18" s="1"/>
      <c r="AH18" s="1">
        <f t="shared" si="3"/>
        <v>44.099999999999966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41</v>
      </c>
      <c r="C19" s="1">
        <v>2.6629999999999998</v>
      </c>
      <c r="D19" s="1">
        <v>8.9649999999999999</v>
      </c>
      <c r="E19" s="1">
        <v>1.516</v>
      </c>
      <c r="F19" s="1">
        <v>1E-3</v>
      </c>
      <c r="G19" s="7">
        <v>1</v>
      </c>
      <c r="H19" s="1">
        <v>120</v>
      </c>
      <c r="I19" s="1" t="s">
        <v>39</v>
      </c>
      <c r="J19" s="1">
        <v>7.5</v>
      </c>
      <c r="K19" s="1">
        <f t="shared" si="2"/>
        <v>-5.984</v>
      </c>
      <c r="L19" s="1"/>
      <c r="M19" s="1"/>
      <c r="N19" s="1"/>
      <c r="O19" s="1">
        <v>40</v>
      </c>
      <c r="P19" s="1"/>
      <c r="Q19" s="1">
        <f t="shared" si="4"/>
        <v>0.30320000000000003</v>
      </c>
      <c r="R19" s="5"/>
      <c r="S19" s="5"/>
      <c r="T19" s="1"/>
      <c r="U19" s="1">
        <f t="shared" si="6"/>
        <v>131.92941952506595</v>
      </c>
      <c r="V19" s="1">
        <f t="shared" si="7"/>
        <v>131.92941952506595</v>
      </c>
      <c r="W19" s="1">
        <v>2.8298000000000001</v>
      </c>
      <c r="X19" s="1">
        <v>1.1970000000000001</v>
      </c>
      <c r="Y19" s="1">
        <v>1.0998000000000001</v>
      </c>
      <c r="Z19" s="1">
        <v>0.20380000000000001</v>
      </c>
      <c r="AA19" s="1">
        <v>1.9092</v>
      </c>
      <c r="AB19" s="1">
        <v>0.95140000000000002</v>
      </c>
      <c r="AC19" s="1">
        <v>2.5760000000000001</v>
      </c>
      <c r="AD19" s="1">
        <v>1.1008</v>
      </c>
      <c r="AE19" s="1">
        <v>0.92700000000000005</v>
      </c>
      <c r="AF19" s="1">
        <v>2.6654</v>
      </c>
      <c r="AG19" s="1"/>
      <c r="AH19" s="1">
        <f t="shared" si="3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38</v>
      </c>
      <c r="C20" s="1">
        <v>38</v>
      </c>
      <c r="D20" s="1">
        <v>100</v>
      </c>
      <c r="E20" s="1">
        <v>114</v>
      </c>
      <c r="F20" s="1">
        <v>15</v>
      </c>
      <c r="G20" s="7">
        <v>0.4</v>
      </c>
      <c r="H20" s="1">
        <v>45</v>
      </c>
      <c r="I20" s="1" t="s">
        <v>39</v>
      </c>
      <c r="J20" s="1">
        <v>141</v>
      </c>
      <c r="K20" s="1">
        <f t="shared" si="2"/>
        <v>-27</v>
      </c>
      <c r="L20" s="1"/>
      <c r="M20" s="1"/>
      <c r="N20" s="1">
        <v>150</v>
      </c>
      <c r="O20" s="1">
        <v>220</v>
      </c>
      <c r="P20" s="1">
        <v>100</v>
      </c>
      <c r="Q20" s="1">
        <f t="shared" si="4"/>
        <v>22.8</v>
      </c>
      <c r="R20" s="5"/>
      <c r="S20" s="5"/>
      <c r="T20" s="1"/>
      <c r="U20" s="1">
        <f t="shared" si="6"/>
        <v>21.271929824561404</v>
      </c>
      <c r="V20" s="1">
        <f t="shared" si="7"/>
        <v>21.271929824561404</v>
      </c>
      <c r="W20" s="1">
        <v>42.8</v>
      </c>
      <c r="X20" s="1">
        <v>11.2</v>
      </c>
      <c r="Y20" s="1">
        <v>18.2</v>
      </c>
      <c r="Z20" s="1">
        <v>12.8</v>
      </c>
      <c r="AA20" s="1">
        <v>40.200000000000003</v>
      </c>
      <c r="AB20" s="1">
        <v>12.8</v>
      </c>
      <c r="AC20" s="1">
        <v>27.6</v>
      </c>
      <c r="AD20" s="1">
        <v>12.2</v>
      </c>
      <c r="AE20" s="1">
        <v>13.2</v>
      </c>
      <c r="AF20" s="1">
        <v>30</v>
      </c>
      <c r="AG20" s="1" t="s">
        <v>53</v>
      </c>
      <c r="AH20" s="1">
        <f t="shared" si="3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58</v>
      </c>
      <c r="B21" s="1" t="s">
        <v>41</v>
      </c>
      <c r="C21" s="1">
        <v>105.797</v>
      </c>
      <c r="D21" s="1">
        <v>155.047</v>
      </c>
      <c r="E21" s="1">
        <v>134.917</v>
      </c>
      <c r="F21" s="1">
        <v>123.265</v>
      </c>
      <c r="G21" s="7">
        <v>1</v>
      </c>
      <c r="H21" s="1">
        <v>60</v>
      </c>
      <c r="I21" s="1" t="s">
        <v>39</v>
      </c>
      <c r="J21" s="1">
        <v>127.5</v>
      </c>
      <c r="K21" s="1">
        <f t="shared" si="2"/>
        <v>7.4170000000000016</v>
      </c>
      <c r="L21" s="1"/>
      <c r="M21" s="1"/>
      <c r="N21" s="1">
        <v>100</v>
      </c>
      <c r="O21" s="1">
        <v>100</v>
      </c>
      <c r="P21" s="1"/>
      <c r="Q21" s="1">
        <f t="shared" si="4"/>
        <v>26.9834</v>
      </c>
      <c r="R21" s="5">
        <f t="shared" si="5"/>
        <v>54.502600000000015</v>
      </c>
      <c r="S21" s="5"/>
      <c r="T21" s="1"/>
      <c r="U21" s="1">
        <f t="shared" si="6"/>
        <v>14</v>
      </c>
      <c r="V21" s="1">
        <f t="shared" si="7"/>
        <v>11.980143347391358</v>
      </c>
      <c r="W21" s="1">
        <v>25.380800000000001</v>
      </c>
      <c r="X21" s="1">
        <v>18.959599999999998</v>
      </c>
      <c r="Y21" s="1">
        <v>20.030999999999999</v>
      </c>
      <c r="Z21" s="1">
        <v>30.1722</v>
      </c>
      <c r="AA21" s="1">
        <v>23.7468</v>
      </c>
      <c r="AB21" s="1">
        <v>18.1572</v>
      </c>
      <c r="AC21" s="1">
        <v>20.360600000000002</v>
      </c>
      <c r="AD21" s="1">
        <v>17.090199999999999</v>
      </c>
      <c r="AE21" s="1">
        <v>16.121400000000001</v>
      </c>
      <c r="AF21" s="1">
        <v>25.002800000000001</v>
      </c>
      <c r="AG21" s="1"/>
      <c r="AH21" s="1">
        <f t="shared" si="3"/>
        <v>54.502600000000015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38</v>
      </c>
      <c r="C22" s="1">
        <v>162</v>
      </c>
      <c r="D22" s="1">
        <v>14</v>
      </c>
      <c r="E22" s="1">
        <v>160</v>
      </c>
      <c r="F22" s="1"/>
      <c r="G22" s="7">
        <v>0.22</v>
      </c>
      <c r="H22" s="1">
        <v>120</v>
      </c>
      <c r="I22" s="1" t="s">
        <v>39</v>
      </c>
      <c r="J22" s="1">
        <v>178</v>
      </c>
      <c r="K22" s="1">
        <f t="shared" si="2"/>
        <v>-18</v>
      </c>
      <c r="L22" s="1"/>
      <c r="M22" s="1"/>
      <c r="N22" s="1"/>
      <c r="O22" s="1">
        <v>190</v>
      </c>
      <c r="P22" s="1">
        <v>100</v>
      </c>
      <c r="Q22" s="1">
        <f t="shared" si="4"/>
        <v>32</v>
      </c>
      <c r="R22" s="5">
        <f t="shared" si="5"/>
        <v>158</v>
      </c>
      <c r="S22" s="5"/>
      <c r="T22" s="1"/>
      <c r="U22" s="1">
        <f t="shared" si="6"/>
        <v>14</v>
      </c>
      <c r="V22" s="1">
        <f t="shared" si="7"/>
        <v>9.0625</v>
      </c>
      <c r="W22" s="1">
        <v>31.2</v>
      </c>
      <c r="X22" s="1">
        <v>20.6</v>
      </c>
      <c r="Y22" s="1">
        <v>17.2</v>
      </c>
      <c r="Z22" s="1">
        <v>25.8</v>
      </c>
      <c r="AA22" s="1">
        <v>25.8</v>
      </c>
      <c r="AB22" s="1">
        <v>17.8</v>
      </c>
      <c r="AC22" s="1">
        <v>20.6</v>
      </c>
      <c r="AD22" s="1">
        <v>17.2</v>
      </c>
      <c r="AE22" s="1">
        <v>19.600000000000001</v>
      </c>
      <c r="AF22" s="1">
        <v>18</v>
      </c>
      <c r="AG22" s="1"/>
      <c r="AH22" s="1">
        <f t="shared" si="3"/>
        <v>34.76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60</v>
      </c>
      <c r="B23" s="1" t="s">
        <v>38</v>
      </c>
      <c r="C23" s="1">
        <v>5</v>
      </c>
      <c r="D23" s="1"/>
      <c r="E23" s="1"/>
      <c r="F23" s="1">
        <v>1</v>
      </c>
      <c r="G23" s="7">
        <v>0.09</v>
      </c>
      <c r="H23" s="1">
        <v>45</v>
      </c>
      <c r="I23" s="1" t="s">
        <v>39</v>
      </c>
      <c r="J23" s="1">
        <v>13</v>
      </c>
      <c r="K23" s="1">
        <f t="shared" si="2"/>
        <v>-13</v>
      </c>
      <c r="L23" s="1"/>
      <c r="M23" s="1"/>
      <c r="N23" s="1"/>
      <c r="O23" s="1">
        <v>120</v>
      </c>
      <c r="P23" s="1"/>
      <c r="Q23" s="1">
        <f t="shared" si="4"/>
        <v>0</v>
      </c>
      <c r="R23" s="5"/>
      <c r="S23" s="5"/>
      <c r="T23" s="1"/>
      <c r="U23" s="1" t="e">
        <f t="shared" si="6"/>
        <v>#DIV/0!</v>
      </c>
      <c r="V23" s="1" t="e">
        <f t="shared" si="7"/>
        <v>#DIV/0!</v>
      </c>
      <c r="W23" s="1">
        <v>10</v>
      </c>
      <c r="X23" s="1">
        <v>8.1999999999999993</v>
      </c>
      <c r="Y23" s="1">
        <v>7.2</v>
      </c>
      <c r="Z23" s="1">
        <v>5.2</v>
      </c>
      <c r="AA23" s="1">
        <v>12</v>
      </c>
      <c r="AB23" s="1">
        <v>7.4</v>
      </c>
      <c r="AC23" s="1">
        <v>7.4</v>
      </c>
      <c r="AD23" s="1">
        <v>1.2</v>
      </c>
      <c r="AE23" s="1">
        <v>-1.2</v>
      </c>
      <c r="AF23" s="1">
        <v>12</v>
      </c>
      <c r="AG23" s="1"/>
      <c r="AH23" s="1">
        <f t="shared" si="3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41</v>
      </c>
      <c r="C24" s="1">
        <v>290.053</v>
      </c>
      <c r="D24" s="1">
        <v>40.951000000000001</v>
      </c>
      <c r="E24" s="1">
        <v>173.14099999999999</v>
      </c>
      <c r="F24" s="1">
        <v>109.809</v>
      </c>
      <c r="G24" s="7">
        <v>1</v>
      </c>
      <c r="H24" s="1">
        <v>45</v>
      </c>
      <c r="I24" s="1" t="s">
        <v>39</v>
      </c>
      <c r="J24" s="1">
        <v>176.7</v>
      </c>
      <c r="K24" s="1">
        <f t="shared" si="2"/>
        <v>-3.5589999999999975</v>
      </c>
      <c r="L24" s="1"/>
      <c r="M24" s="1"/>
      <c r="N24" s="1"/>
      <c r="O24" s="1">
        <v>80</v>
      </c>
      <c r="P24" s="1"/>
      <c r="Q24" s="1">
        <f t="shared" si="4"/>
        <v>34.6282</v>
      </c>
      <c r="R24" s="5">
        <f t="shared" si="5"/>
        <v>294.98580000000004</v>
      </c>
      <c r="S24" s="5"/>
      <c r="T24" s="1"/>
      <c r="U24" s="1">
        <f t="shared" si="6"/>
        <v>14</v>
      </c>
      <c r="V24" s="1">
        <f t="shared" si="7"/>
        <v>5.4813417965704252</v>
      </c>
      <c r="W24" s="1">
        <v>25.047599999999999</v>
      </c>
      <c r="X24" s="1">
        <v>28.323799999999999</v>
      </c>
      <c r="Y24" s="1">
        <v>35.013599999999997</v>
      </c>
      <c r="Z24" s="1">
        <v>25.408799999999999</v>
      </c>
      <c r="AA24" s="1">
        <v>24.853400000000001</v>
      </c>
      <c r="AB24" s="1">
        <v>32.701000000000001</v>
      </c>
      <c r="AC24" s="1">
        <v>28.6462</v>
      </c>
      <c r="AD24" s="1">
        <v>25.0474</v>
      </c>
      <c r="AE24" s="1">
        <v>18.091799999999999</v>
      </c>
      <c r="AF24" s="1">
        <v>31.63</v>
      </c>
      <c r="AG24" s="1"/>
      <c r="AH24" s="1">
        <f t="shared" si="3"/>
        <v>294.98580000000004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 t="s">
        <v>38</v>
      </c>
      <c r="C25" s="1">
        <v>99</v>
      </c>
      <c r="D25" s="1">
        <v>141</v>
      </c>
      <c r="E25" s="1">
        <v>138</v>
      </c>
      <c r="F25" s="1"/>
      <c r="G25" s="7">
        <v>0.4</v>
      </c>
      <c r="H25" s="1">
        <v>60</v>
      </c>
      <c r="I25" s="1" t="s">
        <v>39</v>
      </c>
      <c r="J25" s="1">
        <v>151</v>
      </c>
      <c r="K25" s="1">
        <f t="shared" si="2"/>
        <v>-13</v>
      </c>
      <c r="L25" s="1"/>
      <c r="M25" s="1"/>
      <c r="N25" s="1">
        <v>100</v>
      </c>
      <c r="O25" s="1">
        <v>130</v>
      </c>
      <c r="P25" s="1"/>
      <c r="Q25" s="1">
        <f t="shared" si="4"/>
        <v>27.6</v>
      </c>
      <c r="R25" s="5">
        <f t="shared" si="5"/>
        <v>156.40000000000003</v>
      </c>
      <c r="S25" s="5"/>
      <c r="T25" s="1"/>
      <c r="U25" s="1">
        <f t="shared" si="6"/>
        <v>14</v>
      </c>
      <c r="V25" s="1">
        <f t="shared" si="7"/>
        <v>8.3333333333333321</v>
      </c>
      <c r="W25" s="1">
        <v>25.6</v>
      </c>
      <c r="X25" s="1">
        <v>19</v>
      </c>
      <c r="Y25" s="1">
        <v>21.2</v>
      </c>
      <c r="Z25" s="1">
        <v>22.6</v>
      </c>
      <c r="AA25" s="1">
        <v>21.2</v>
      </c>
      <c r="AB25" s="1">
        <v>16.8</v>
      </c>
      <c r="AC25" s="1">
        <v>10.4</v>
      </c>
      <c r="AD25" s="1">
        <v>11.6</v>
      </c>
      <c r="AE25" s="1">
        <v>19</v>
      </c>
      <c r="AF25" s="1">
        <v>13</v>
      </c>
      <c r="AG25" s="1" t="s">
        <v>53</v>
      </c>
      <c r="AH25" s="1">
        <f t="shared" si="3"/>
        <v>62.560000000000016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38</v>
      </c>
      <c r="C26" s="1">
        <v>74</v>
      </c>
      <c r="D26" s="1">
        <v>465</v>
      </c>
      <c r="E26" s="1">
        <v>363</v>
      </c>
      <c r="F26" s="1">
        <v>137</v>
      </c>
      <c r="G26" s="7">
        <v>0.4</v>
      </c>
      <c r="H26" s="1">
        <v>60</v>
      </c>
      <c r="I26" s="1" t="s">
        <v>39</v>
      </c>
      <c r="J26" s="1">
        <v>404</v>
      </c>
      <c r="K26" s="1">
        <f t="shared" si="2"/>
        <v>-41</v>
      </c>
      <c r="L26" s="1"/>
      <c r="M26" s="1"/>
      <c r="N26" s="1">
        <v>300</v>
      </c>
      <c r="O26" s="1">
        <v>330</v>
      </c>
      <c r="P26" s="1">
        <v>240</v>
      </c>
      <c r="Q26" s="1">
        <f t="shared" si="4"/>
        <v>72.599999999999994</v>
      </c>
      <c r="R26" s="5">
        <f t="shared" si="5"/>
        <v>9.3999999999998636</v>
      </c>
      <c r="S26" s="5"/>
      <c r="T26" s="1"/>
      <c r="U26" s="1">
        <f t="shared" si="6"/>
        <v>14</v>
      </c>
      <c r="V26" s="1">
        <f t="shared" si="7"/>
        <v>13.870523415977962</v>
      </c>
      <c r="W26" s="1">
        <v>90.8</v>
      </c>
      <c r="X26" s="1">
        <v>66.400000000000006</v>
      </c>
      <c r="Y26" s="1">
        <v>55.2</v>
      </c>
      <c r="Z26" s="1">
        <v>38.4</v>
      </c>
      <c r="AA26" s="1">
        <v>92.2</v>
      </c>
      <c r="AB26" s="1">
        <v>-0.4</v>
      </c>
      <c r="AC26" s="1">
        <v>60.2</v>
      </c>
      <c r="AD26" s="1">
        <v>50.4</v>
      </c>
      <c r="AE26" s="1">
        <v>51.6</v>
      </c>
      <c r="AF26" s="1">
        <v>89</v>
      </c>
      <c r="AG26" s="1"/>
      <c r="AH26" s="1">
        <f t="shared" si="3"/>
        <v>3.7599999999999456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1" t="s">
        <v>64</v>
      </c>
      <c r="B27" s="11" t="s">
        <v>38</v>
      </c>
      <c r="C27" s="11">
        <v>3</v>
      </c>
      <c r="D27" s="11"/>
      <c r="E27" s="11"/>
      <c r="F27" s="11">
        <v>3</v>
      </c>
      <c r="G27" s="12">
        <v>0</v>
      </c>
      <c r="H27" s="11">
        <v>60</v>
      </c>
      <c r="I27" s="11" t="s">
        <v>65</v>
      </c>
      <c r="J27" s="11"/>
      <c r="K27" s="11">
        <f t="shared" si="2"/>
        <v>0</v>
      </c>
      <c r="L27" s="11"/>
      <c r="M27" s="11"/>
      <c r="N27" s="11"/>
      <c r="O27" s="11">
        <v>0</v>
      </c>
      <c r="P27" s="11"/>
      <c r="Q27" s="11">
        <f t="shared" si="4"/>
        <v>0</v>
      </c>
      <c r="R27" s="13"/>
      <c r="S27" s="13"/>
      <c r="T27" s="11"/>
      <c r="U27" s="11" t="e">
        <f t="shared" si="6"/>
        <v>#DIV/0!</v>
      </c>
      <c r="V27" s="11" t="e">
        <f t="shared" si="7"/>
        <v>#DIV/0!</v>
      </c>
      <c r="W27" s="11">
        <v>-0.2</v>
      </c>
      <c r="X27" s="11">
        <v>0.4</v>
      </c>
      <c r="Y27" s="11">
        <v>1.2</v>
      </c>
      <c r="Z27" s="11">
        <v>-0.2</v>
      </c>
      <c r="AA27" s="11">
        <v>0</v>
      </c>
      <c r="AB27" s="11">
        <v>-0.2</v>
      </c>
      <c r="AC27" s="11">
        <v>0.4</v>
      </c>
      <c r="AD27" s="11">
        <v>0.6</v>
      </c>
      <c r="AE27" s="11">
        <v>0.4</v>
      </c>
      <c r="AF27" s="11">
        <v>0</v>
      </c>
      <c r="AG27" s="11"/>
      <c r="AH27" s="1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38</v>
      </c>
      <c r="C28" s="1">
        <v>338</v>
      </c>
      <c r="D28" s="1">
        <v>346</v>
      </c>
      <c r="E28" s="1">
        <v>377</v>
      </c>
      <c r="F28" s="1">
        <v>106</v>
      </c>
      <c r="G28" s="7">
        <v>0.4</v>
      </c>
      <c r="H28" s="1">
        <v>60</v>
      </c>
      <c r="I28" s="1" t="s">
        <v>39</v>
      </c>
      <c r="J28" s="1">
        <v>389</v>
      </c>
      <c r="K28" s="1">
        <f t="shared" si="2"/>
        <v>-12</v>
      </c>
      <c r="L28" s="1"/>
      <c r="M28" s="1"/>
      <c r="N28" s="1">
        <v>200</v>
      </c>
      <c r="O28" s="1">
        <v>300</v>
      </c>
      <c r="P28" s="1">
        <v>200</v>
      </c>
      <c r="Q28" s="1">
        <f t="shared" si="4"/>
        <v>75.400000000000006</v>
      </c>
      <c r="R28" s="5">
        <f>14*Q28-P28-O28-N28-F28</f>
        <v>249.60000000000014</v>
      </c>
      <c r="S28" s="5"/>
      <c r="T28" s="1"/>
      <c r="U28" s="1">
        <f t="shared" si="6"/>
        <v>14</v>
      </c>
      <c r="V28" s="1">
        <f t="shared" si="7"/>
        <v>10.689655172413792</v>
      </c>
      <c r="W28" s="1">
        <v>81</v>
      </c>
      <c r="X28" s="1">
        <v>60.8</v>
      </c>
      <c r="Y28" s="1">
        <v>67.8</v>
      </c>
      <c r="Z28" s="1">
        <v>60.4</v>
      </c>
      <c r="AA28" s="1">
        <v>63</v>
      </c>
      <c r="AB28" s="1">
        <v>60</v>
      </c>
      <c r="AC28" s="1">
        <v>48</v>
      </c>
      <c r="AD28" s="1">
        <v>45.4</v>
      </c>
      <c r="AE28" s="1">
        <v>40</v>
      </c>
      <c r="AF28" s="1">
        <v>67</v>
      </c>
      <c r="AG28" s="1" t="s">
        <v>53</v>
      </c>
      <c r="AH28" s="1">
        <f>G28*R28</f>
        <v>99.84000000000006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1" t="s">
        <v>67</v>
      </c>
      <c r="B29" s="11" t="s">
        <v>38</v>
      </c>
      <c r="C29" s="11">
        <v>-6</v>
      </c>
      <c r="D29" s="11"/>
      <c r="E29" s="11"/>
      <c r="F29" s="19">
        <v>-6</v>
      </c>
      <c r="G29" s="12">
        <v>0</v>
      </c>
      <c r="H29" s="11" t="e">
        <v>#N/A</v>
      </c>
      <c r="I29" s="11" t="s">
        <v>65</v>
      </c>
      <c r="J29" s="11"/>
      <c r="K29" s="11">
        <f t="shared" si="2"/>
        <v>0</v>
      </c>
      <c r="L29" s="11"/>
      <c r="M29" s="11"/>
      <c r="N29" s="11"/>
      <c r="O29" s="11">
        <v>0</v>
      </c>
      <c r="P29" s="11"/>
      <c r="Q29" s="11">
        <f t="shared" si="4"/>
        <v>0</v>
      </c>
      <c r="R29" s="13"/>
      <c r="S29" s="13"/>
      <c r="T29" s="11"/>
      <c r="U29" s="11" t="e">
        <f t="shared" si="6"/>
        <v>#DIV/0!</v>
      </c>
      <c r="V29" s="11" t="e">
        <f t="shared" si="7"/>
        <v>#DIV/0!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 t="s">
        <v>68</v>
      </c>
      <c r="AH29" s="1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38</v>
      </c>
      <c r="C30" s="1">
        <v>260</v>
      </c>
      <c r="D30" s="1">
        <v>525</v>
      </c>
      <c r="E30" s="1">
        <v>455</v>
      </c>
      <c r="F30" s="1">
        <v>178</v>
      </c>
      <c r="G30" s="7">
        <v>0.4</v>
      </c>
      <c r="H30" s="1">
        <v>60</v>
      </c>
      <c r="I30" s="1" t="s">
        <v>39</v>
      </c>
      <c r="J30" s="1">
        <v>461.2</v>
      </c>
      <c r="K30" s="1">
        <f t="shared" si="2"/>
        <v>-6.1999999999999886</v>
      </c>
      <c r="L30" s="1"/>
      <c r="M30" s="1"/>
      <c r="N30" s="1">
        <v>300</v>
      </c>
      <c r="O30" s="1">
        <v>350</v>
      </c>
      <c r="P30" s="1">
        <v>300</v>
      </c>
      <c r="Q30" s="1">
        <f t="shared" si="4"/>
        <v>91</v>
      </c>
      <c r="R30" s="5">
        <f t="shared" ref="R30:R48" si="8">14*Q30-P30-O30-N30-F30</f>
        <v>146</v>
      </c>
      <c r="S30" s="5"/>
      <c r="T30" s="1"/>
      <c r="U30" s="1">
        <f t="shared" si="6"/>
        <v>14</v>
      </c>
      <c r="V30" s="1">
        <f t="shared" si="7"/>
        <v>12.395604395604396</v>
      </c>
      <c r="W30" s="1">
        <v>106.8</v>
      </c>
      <c r="X30" s="1">
        <v>78.2</v>
      </c>
      <c r="Y30" s="1">
        <v>74.8</v>
      </c>
      <c r="Z30" s="1">
        <v>49.4</v>
      </c>
      <c r="AA30" s="1">
        <v>102</v>
      </c>
      <c r="AB30" s="1">
        <v>51</v>
      </c>
      <c r="AC30" s="1">
        <v>66.599999999999994</v>
      </c>
      <c r="AD30" s="1">
        <v>44.2</v>
      </c>
      <c r="AE30" s="1">
        <v>43.2</v>
      </c>
      <c r="AF30" s="1">
        <v>69.8</v>
      </c>
      <c r="AG30" s="1" t="s">
        <v>53</v>
      </c>
      <c r="AH30" s="1">
        <f t="shared" ref="AH30:AH48" si="9">G30*R30</f>
        <v>58.400000000000006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38</v>
      </c>
      <c r="C31" s="1">
        <v>86</v>
      </c>
      <c r="D31" s="1">
        <v>115</v>
      </c>
      <c r="E31" s="1">
        <v>86</v>
      </c>
      <c r="F31" s="1">
        <v>42</v>
      </c>
      <c r="G31" s="7">
        <v>0.1</v>
      </c>
      <c r="H31" s="1">
        <v>45</v>
      </c>
      <c r="I31" s="1" t="s">
        <v>39</v>
      </c>
      <c r="J31" s="1">
        <v>108</v>
      </c>
      <c r="K31" s="1">
        <f t="shared" si="2"/>
        <v>-22</v>
      </c>
      <c r="L31" s="1"/>
      <c r="M31" s="1"/>
      <c r="N31" s="1"/>
      <c r="O31" s="1">
        <v>70</v>
      </c>
      <c r="P31" s="1"/>
      <c r="Q31" s="1">
        <f t="shared" si="4"/>
        <v>17.2</v>
      </c>
      <c r="R31" s="5">
        <f t="shared" si="8"/>
        <v>128.79999999999998</v>
      </c>
      <c r="S31" s="5"/>
      <c r="T31" s="1"/>
      <c r="U31" s="1">
        <f t="shared" si="6"/>
        <v>14</v>
      </c>
      <c r="V31" s="1">
        <f t="shared" si="7"/>
        <v>6.5116279069767442</v>
      </c>
      <c r="W31" s="1">
        <v>14.4</v>
      </c>
      <c r="X31" s="1">
        <v>16.2</v>
      </c>
      <c r="Y31" s="1">
        <v>14.2</v>
      </c>
      <c r="Z31" s="1">
        <v>3.6</v>
      </c>
      <c r="AA31" s="1">
        <v>17.2</v>
      </c>
      <c r="AB31" s="1">
        <v>7.4</v>
      </c>
      <c r="AC31" s="1">
        <v>8.1999999999999993</v>
      </c>
      <c r="AD31" s="1">
        <v>0.4</v>
      </c>
      <c r="AE31" s="1">
        <v>8.4</v>
      </c>
      <c r="AF31" s="1">
        <v>19.8</v>
      </c>
      <c r="AG31" s="1"/>
      <c r="AH31" s="1">
        <f t="shared" si="9"/>
        <v>12.879999999999999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38</v>
      </c>
      <c r="C32" s="1">
        <v>72</v>
      </c>
      <c r="D32" s="1">
        <v>173</v>
      </c>
      <c r="E32" s="1">
        <v>167</v>
      </c>
      <c r="F32" s="1">
        <v>33</v>
      </c>
      <c r="G32" s="7">
        <v>0.1</v>
      </c>
      <c r="H32" s="1">
        <v>60</v>
      </c>
      <c r="I32" s="1" t="s">
        <v>39</v>
      </c>
      <c r="J32" s="1">
        <v>167</v>
      </c>
      <c r="K32" s="1">
        <f t="shared" si="2"/>
        <v>0</v>
      </c>
      <c r="L32" s="1"/>
      <c r="M32" s="1"/>
      <c r="N32" s="1"/>
      <c r="O32" s="1">
        <v>40</v>
      </c>
      <c r="P32" s="1"/>
      <c r="Q32" s="1">
        <f t="shared" si="4"/>
        <v>33.4</v>
      </c>
      <c r="R32" s="5">
        <f>11*Q32-P32-O32-N32-F32</f>
        <v>294.39999999999998</v>
      </c>
      <c r="S32" s="5"/>
      <c r="T32" s="1"/>
      <c r="U32" s="1">
        <f t="shared" si="6"/>
        <v>11</v>
      </c>
      <c r="V32" s="1">
        <f t="shared" si="7"/>
        <v>2.1856287425149703</v>
      </c>
      <c r="W32" s="1">
        <v>16.399999999999999</v>
      </c>
      <c r="X32" s="1">
        <v>20.6</v>
      </c>
      <c r="Y32" s="1">
        <v>14.6</v>
      </c>
      <c r="Z32" s="1">
        <v>11</v>
      </c>
      <c r="AA32" s="1">
        <v>20</v>
      </c>
      <c r="AB32" s="1">
        <v>12</v>
      </c>
      <c r="AC32" s="1">
        <v>12.6</v>
      </c>
      <c r="AD32" s="1">
        <v>14.2</v>
      </c>
      <c r="AE32" s="1">
        <v>11.8</v>
      </c>
      <c r="AF32" s="1">
        <v>14.6</v>
      </c>
      <c r="AG32" s="1" t="s">
        <v>53</v>
      </c>
      <c r="AH32" s="1">
        <f t="shared" si="9"/>
        <v>29.439999999999998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38</v>
      </c>
      <c r="C33" s="1">
        <v>191</v>
      </c>
      <c r="D33" s="1">
        <v>111</v>
      </c>
      <c r="E33" s="1">
        <v>181</v>
      </c>
      <c r="F33" s="1">
        <v>1</v>
      </c>
      <c r="G33" s="7">
        <v>0.1</v>
      </c>
      <c r="H33" s="1">
        <v>60</v>
      </c>
      <c r="I33" s="1" t="s">
        <v>39</v>
      </c>
      <c r="J33" s="1">
        <v>181</v>
      </c>
      <c r="K33" s="1">
        <f t="shared" si="2"/>
        <v>0</v>
      </c>
      <c r="L33" s="1"/>
      <c r="M33" s="1"/>
      <c r="N33" s="1"/>
      <c r="O33" s="1">
        <v>190</v>
      </c>
      <c r="P33" s="1"/>
      <c r="Q33" s="1">
        <f t="shared" si="4"/>
        <v>36.200000000000003</v>
      </c>
      <c r="R33" s="5">
        <f t="shared" si="8"/>
        <v>315.80000000000007</v>
      </c>
      <c r="S33" s="5"/>
      <c r="T33" s="1"/>
      <c r="U33" s="1">
        <f t="shared" si="6"/>
        <v>14</v>
      </c>
      <c r="V33" s="1">
        <f t="shared" si="7"/>
        <v>5.2762430939226519</v>
      </c>
      <c r="W33" s="1">
        <v>25.8</v>
      </c>
      <c r="X33" s="1">
        <v>19.8</v>
      </c>
      <c r="Y33" s="1">
        <v>23.4</v>
      </c>
      <c r="Z33" s="1">
        <v>19.2</v>
      </c>
      <c r="AA33" s="1">
        <v>17.600000000000001</v>
      </c>
      <c r="AB33" s="1">
        <v>12</v>
      </c>
      <c r="AC33" s="1">
        <v>10.6</v>
      </c>
      <c r="AD33" s="1">
        <v>12.6</v>
      </c>
      <c r="AE33" s="1">
        <v>15.8</v>
      </c>
      <c r="AF33" s="1">
        <v>10.8</v>
      </c>
      <c r="AG33" s="1"/>
      <c r="AH33" s="1">
        <f t="shared" si="9"/>
        <v>31.580000000000009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38</v>
      </c>
      <c r="C34" s="1">
        <v>234</v>
      </c>
      <c r="D34" s="1">
        <v>130</v>
      </c>
      <c r="E34" s="1">
        <v>234</v>
      </c>
      <c r="F34" s="1"/>
      <c r="G34" s="7">
        <v>0.4</v>
      </c>
      <c r="H34" s="1">
        <v>45</v>
      </c>
      <c r="I34" s="1" t="s">
        <v>39</v>
      </c>
      <c r="J34" s="1">
        <v>268</v>
      </c>
      <c r="K34" s="1">
        <f t="shared" si="2"/>
        <v>-34</v>
      </c>
      <c r="L34" s="1"/>
      <c r="M34" s="1"/>
      <c r="N34" s="1">
        <v>250</v>
      </c>
      <c r="O34" s="1">
        <v>110</v>
      </c>
      <c r="P34" s="1">
        <v>100</v>
      </c>
      <c r="Q34" s="1">
        <f t="shared" si="4"/>
        <v>46.8</v>
      </c>
      <c r="R34" s="5">
        <f t="shared" si="8"/>
        <v>195.19999999999993</v>
      </c>
      <c r="S34" s="5"/>
      <c r="T34" s="1"/>
      <c r="U34" s="1">
        <f t="shared" si="6"/>
        <v>14</v>
      </c>
      <c r="V34" s="1">
        <f t="shared" si="7"/>
        <v>9.8290598290598297</v>
      </c>
      <c r="W34" s="1">
        <v>47</v>
      </c>
      <c r="X34" s="1">
        <v>10.6</v>
      </c>
      <c r="Y34" s="1">
        <v>32.200000000000003</v>
      </c>
      <c r="Z34" s="1">
        <v>30.8</v>
      </c>
      <c r="AA34" s="1">
        <v>21.4</v>
      </c>
      <c r="AB34" s="1">
        <v>21</v>
      </c>
      <c r="AC34" s="1">
        <v>18.2</v>
      </c>
      <c r="AD34" s="1">
        <v>19.8</v>
      </c>
      <c r="AE34" s="1">
        <v>17.399999999999999</v>
      </c>
      <c r="AF34" s="1">
        <v>23</v>
      </c>
      <c r="AG34" s="1"/>
      <c r="AH34" s="1">
        <f t="shared" si="9"/>
        <v>78.079999999999984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41</v>
      </c>
      <c r="C35" s="1">
        <v>80.111000000000004</v>
      </c>
      <c r="D35" s="1">
        <v>102.819</v>
      </c>
      <c r="E35" s="1">
        <v>100.21599999999999</v>
      </c>
      <c r="F35" s="1">
        <v>1.0129999999999999</v>
      </c>
      <c r="G35" s="7">
        <v>1</v>
      </c>
      <c r="H35" s="1">
        <v>60</v>
      </c>
      <c r="I35" s="1" t="s">
        <v>39</v>
      </c>
      <c r="J35" s="1">
        <v>121.3</v>
      </c>
      <c r="K35" s="1">
        <f t="shared" si="2"/>
        <v>-21.084000000000003</v>
      </c>
      <c r="L35" s="1"/>
      <c r="M35" s="1"/>
      <c r="N35" s="1">
        <v>100</v>
      </c>
      <c r="O35" s="1">
        <v>140</v>
      </c>
      <c r="P35" s="1"/>
      <c r="Q35" s="1">
        <f t="shared" si="4"/>
        <v>20.043199999999999</v>
      </c>
      <c r="R35" s="5">
        <f t="shared" si="8"/>
        <v>39.591799999999957</v>
      </c>
      <c r="S35" s="5"/>
      <c r="T35" s="1"/>
      <c r="U35" s="1">
        <f t="shared" si="6"/>
        <v>13.999999999999998</v>
      </c>
      <c r="V35" s="1">
        <f t="shared" si="7"/>
        <v>12.024676698331605</v>
      </c>
      <c r="W35" s="1">
        <v>24.189599999999999</v>
      </c>
      <c r="X35" s="1">
        <v>13.9716</v>
      </c>
      <c r="Y35" s="1">
        <v>18.297599999999999</v>
      </c>
      <c r="Z35" s="1">
        <v>22.786999999999999</v>
      </c>
      <c r="AA35" s="1">
        <v>21.6188</v>
      </c>
      <c r="AB35" s="1">
        <v>15.906599999999999</v>
      </c>
      <c r="AC35" s="1">
        <v>16.2286</v>
      </c>
      <c r="AD35" s="1">
        <v>15.005599999999999</v>
      </c>
      <c r="AE35" s="1">
        <v>11.999000000000001</v>
      </c>
      <c r="AF35" s="1">
        <v>21.760999999999999</v>
      </c>
      <c r="AG35" s="1"/>
      <c r="AH35" s="1">
        <f t="shared" si="9"/>
        <v>39.591799999999957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75</v>
      </c>
      <c r="B36" s="1" t="s">
        <v>41</v>
      </c>
      <c r="C36" s="1">
        <v>121.32</v>
      </c>
      <c r="D36" s="1">
        <v>108.336</v>
      </c>
      <c r="E36" s="1">
        <v>83.759</v>
      </c>
      <c r="F36" s="1">
        <v>30.98</v>
      </c>
      <c r="G36" s="7">
        <v>1</v>
      </c>
      <c r="H36" s="1">
        <v>45</v>
      </c>
      <c r="I36" s="1" t="s">
        <v>39</v>
      </c>
      <c r="J36" s="1">
        <v>87</v>
      </c>
      <c r="K36" s="1">
        <f t="shared" si="2"/>
        <v>-3.2409999999999997</v>
      </c>
      <c r="L36" s="1"/>
      <c r="M36" s="1"/>
      <c r="N36" s="1"/>
      <c r="O36" s="1">
        <v>120</v>
      </c>
      <c r="P36" s="1"/>
      <c r="Q36" s="1">
        <f t="shared" si="4"/>
        <v>16.751799999999999</v>
      </c>
      <c r="R36" s="5">
        <f t="shared" si="8"/>
        <v>83.54519999999998</v>
      </c>
      <c r="S36" s="5"/>
      <c r="T36" s="1"/>
      <c r="U36" s="1">
        <f t="shared" si="6"/>
        <v>14</v>
      </c>
      <c r="V36" s="1">
        <f t="shared" si="7"/>
        <v>9.0127628075788859</v>
      </c>
      <c r="W36" s="1">
        <v>16.434799999999999</v>
      </c>
      <c r="X36" s="1">
        <v>11.558</v>
      </c>
      <c r="Y36" s="1">
        <v>16.487200000000001</v>
      </c>
      <c r="Z36" s="1">
        <v>13.1762</v>
      </c>
      <c r="AA36" s="1">
        <v>18.593399999999999</v>
      </c>
      <c r="AB36" s="1">
        <v>12.3454</v>
      </c>
      <c r="AC36" s="1">
        <v>11.870200000000001</v>
      </c>
      <c r="AD36" s="1">
        <v>10.557600000000001</v>
      </c>
      <c r="AE36" s="1">
        <v>12.329000000000001</v>
      </c>
      <c r="AF36" s="1">
        <v>17.172599999999999</v>
      </c>
      <c r="AG36" s="1"/>
      <c r="AH36" s="1">
        <f t="shared" si="9"/>
        <v>83.54519999999998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41</v>
      </c>
      <c r="C37" s="1">
        <v>89.152000000000001</v>
      </c>
      <c r="D37" s="1">
        <v>50.901000000000003</v>
      </c>
      <c r="E37" s="1">
        <v>66.947999999999993</v>
      </c>
      <c r="F37" s="1">
        <v>21.923999999999999</v>
      </c>
      <c r="G37" s="7">
        <v>1</v>
      </c>
      <c r="H37" s="1">
        <v>45</v>
      </c>
      <c r="I37" s="1" t="s">
        <v>39</v>
      </c>
      <c r="J37" s="1">
        <v>67</v>
      </c>
      <c r="K37" s="1">
        <f t="shared" ref="K37:K68" si="10">E37-J37</f>
        <v>-5.2000000000006708E-2</v>
      </c>
      <c r="L37" s="1"/>
      <c r="M37" s="1"/>
      <c r="N37" s="1"/>
      <c r="O37" s="1">
        <v>45</v>
      </c>
      <c r="P37" s="1"/>
      <c r="Q37" s="1">
        <f t="shared" si="4"/>
        <v>13.389599999999998</v>
      </c>
      <c r="R37" s="5">
        <f t="shared" si="8"/>
        <v>120.53039999999996</v>
      </c>
      <c r="S37" s="5"/>
      <c r="T37" s="1"/>
      <c r="U37" s="1">
        <f t="shared" si="6"/>
        <v>14</v>
      </c>
      <c r="V37" s="1">
        <f t="shared" si="7"/>
        <v>4.9982075640795856</v>
      </c>
      <c r="W37" s="1">
        <v>9.168000000000001</v>
      </c>
      <c r="X37" s="1">
        <v>9.6669999999999998</v>
      </c>
      <c r="Y37" s="1">
        <v>11.374000000000001</v>
      </c>
      <c r="Z37" s="1">
        <v>7.8360000000000003</v>
      </c>
      <c r="AA37" s="1">
        <v>11.8348</v>
      </c>
      <c r="AB37" s="1">
        <v>8.8726000000000003</v>
      </c>
      <c r="AC37" s="1">
        <v>9.0397999999999996</v>
      </c>
      <c r="AD37" s="1">
        <v>8.4184000000000001</v>
      </c>
      <c r="AE37" s="1">
        <v>8.8376000000000001</v>
      </c>
      <c r="AF37" s="1">
        <v>12.770799999999999</v>
      </c>
      <c r="AG37" s="1"/>
      <c r="AH37" s="1">
        <f t="shared" si="9"/>
        <v>120.53039999999996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77</v>
      </c>
      <c r="B38" s="1" t="s">
        <v>38</v>
      </c>
      <c r="C38" s="1">
        <v>49</v>
      </c>
      <c r="D38" s="1">
        <v>2</v>
      </c>
      <c r="E38" s="1">
        <v>32</v>
      </c>
      <c r="F38" s="1">
        <v>11</v>
      </c>
      <c r="G38" s="7">
        <v>0.09</v>
      </c>
      <c r="H38" s="1">
        <v>45</v>
      </c>
      <c r="I38" s="1" t="s">
        <v>39</v>
      </c>
      <c r="J38" s="1">
        <v>32</v>
      </c>
      <c r="K38" s="1">
        <f t="shared" si="10"/>
        <v>0</v>
      </c>
      <c r="L38" s="1"/>
      <c r="M38" s="1"/>
      <c r="N38" s="1"/>
      <c r="O38" s="1">
        <v>0</v>
      </c>
      <c r="P38" s="1"/>
      <c r="Q38" s="1">
        <f t="shared" si="4"/>
        <v>6.4</v>
      </c>
      <c r="R38" s="5">
        <f>11*Q38-P38-O38-N38-F38</f>
        <v>59.400000000000006</v>
      </c>
      <c r="S38" s="5"/>
      <c r="T38" s="1"/>
      <c r="U38" s="1">
        <f t="shared" si="6"/>
        <v>11</v>
      </c>
      <c r="V38" s="1">
        <f t="shared" si="7"/>
        <v>1.71875</v>
      </c>
      <c r="W38" s="1">
        <v>2.2000000000000002</v>
      </c>
      <c r="X38" s="1">
        <v>0</v>
      </c>
      <c r="Y38" s="1">
        <v>0</v>
      </c>
      <c r="Z38" s="1">
        <v>-0.4</v>
      </c>
      <c r="AA38" s="1">
        <v>-0.4</v>
      </c>
      <c r="AB38" s="1">
        <v>-0.6</v>
      </c>
      <c r="AC38" s="1">
        <v>-0.2</v>
      </c>
      <c r="AD38" s="1">
        <v>-0.6</v>
      </c>
      <c r="AE38" s="1">
        <v>0</v>
      </c>
      <c r="AF38" s="1">
        <v>0.4</v>
      </c>
      <c r="AG38" s="1"/>
      <c r="AH38" s="1">
        <f t="shared" si="9"/>
        <v>5.3460000000000001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38</v>
      </c>
      <c r="C39" s="1">
        <v>197</v>
      </c>
      <c r="D39" s="1">
        <v>87</v>
      </c>
      <c r="E39" s="1">
        <v>118</v>
      </c>
      <c r="F39" s="1">
        <v>77</v>
      </c>
      <c r="G39" s="7">
        <v>0.35</v>
      </c>
      <c r="H39" s="1">
        <v>45</v>
      </c>
      <c r="I39" s="1" t="s">
        <v>39</v>
      </c>
      <c r="J39" s="1">
        <v>119</v>
      </c>
      <c r="K39" s="1">
        <f t="shared" si="10"/>
        <v>-1</v>
      </c>
      <c r="L39" s="1"/>
      <c r="M39" s="1"/>
      <c r="N39" s="1"/>
      <c r="O39" s="1">
        <v>100</v>
      </c>
      <c r="P39" s="1"/>
      <c r="Q39" s="1">
        <f t="shared" si="4"/>
        <v>23.6</v>
      </c>
      <c r="R39" s="5">
        <f t="shared" si="8"/>
        <v>153.40000000000003</v>
      </c>
      <c r="S39" s="5"/>
      <c r="T39" s="1"/>
      <c r="U39" s="1">
        <f t="shared" si="6"/>
        <v>14</v>
      </c>
      <c r="V39" s="1">
        <f t="shared" si="7"/>
        <v>7.4999999999999991</v>
      </c>
      <c r="W39" s="1">
        <v>20.6</v>
      </c>
      <c r="X39" s="1">
        <v>6.4</v>
      </c>
      <c r="Y39" s="1">
        <v>17.2</v>
      </c>
      <c r="Z39" s="1">
        <v>4.4000000000000004</v>
      </c>
      <c r="AA39" s="1">
        <v>17.399999999999999</v>
      </c>
      <c r="AB39" s="1">
        <v>7.2</v>
      </c>
      <c r="AC39" s="1">
        <v>11</v>
      </c>
      <c r="AD39" s="1">
        <v>12</v>
      </c>
      <c r="AE39" s="1">
        <v>12.6</v>
      </c>
      <c r="AF39" s="1">
        <v>19.8</v>
      </c>
      <c r="AG39" s="21" t="s">
        <v>53</v>
      </c>
      <c r="AH39" s="1">
        <f t="shared" si="9"/>
        <v>53.690000000000012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41</v>
      </c>
      <c r="C40" s="1">
        <v>41.792999999999999</v>
      </c>
      <c r="D40" s="1">
        <v>48.296999999999997</v>
      </c>
      <c r="E40" s="1">
        <v>64.427000000000007</v>
      </c>
      <c r="F40" s="1">
        <v>16.300999999999998</v>
      </c>
      <c r="G40" s="7">
        <v>1</v>
      </c>
      <c r="H40" s="1">
        <v>45</v>
      </c>
      <c r="I40" s="1" t="s">
        <v>39</v>
      </c>
      <c r="J40" s="1">
        <v>63</v>
      </c>
      <c r="K40" s="1">
        <f t="shared" si="10"/>
        <v>1.4270000000000067</v>
      </c>
      <c r="L40" s="1"/>
      <c r="M40" s="1"/>
      <c r="N40" s="1"/>
      <c r="O40" s="1">
        <v>66</v>
      </c>
      <c r="P40" s="1"/>
      <c r="Q40" s="1">
        <f t="shared" si="4"/>
        <v>12.885400000000001</v>
      </c>
      <c r="R40" s="5">
        <f t="shared" si="8"/>
        <v>98.0946</v>
      </c>
      <c r="S40" s="5"/>
      <c r="T40" s="1"/>
      <c r="U40" s="1">
        <f t="shared" si="6"/>
        <v>14</v>
      </c>
      <c r="V40" s="1">
        <f t="shared" si="7"/>
        <v>6.3871513495894581</v>
      </c>
      <c r="W40" s="1">
        <v>9.9358000000000004</v>
      </c>
      <c r="X40" s="1">
        <v>9.0749999999999993</v>
      </c>
      <c r="Y40" s="1">
        <v>8.245000000000001</v>
      </c>
      <c r="Z40" s="1">
        <v>3.1347999999999998</v>
      </c>
      <c r="AA40" s="1">
        <v>13.9756</v>
      </c>
      <c r="AB40" s="1">
        <v>4.7713999999999999</v>
      </c>
      <c r="AC40" s="1">
        <v>7.2976000000000001</v>
      </c>
      <c r="AD40" s="1">
        <v>0.72599999999999998</v>
      </c>
      <c r="AE40" s="1">
        <v>2.9211999999999998</v>
      </c>
      <c r="AF40" s="1">
        <v>11.8772</v>
      </c>
      <c r="AG40" s="1" t="s">
        <v>53</v>
      </c>
      <c r="AH40" s="1">
        <f t="shared" si="9"/>
        <v>98.0946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38</v>
      </c>
      <c r="C41" s="1">
        <v>105</v>
      </c>
      <c r="D41" s="1">
        <v>130</v>
      </c>
      <c r="E41" s="1">
        <v>193</v>
      </c>
      <c r="F41" s="1"/>
      <c r="G41" s="7">
        <v>0.3</v>
      </c>
      <c r="H41" s="1" t="e">
        <v>#N/A</v>
      </c>
      <c r="I41" s="1" t="s">
        <v>39</v>
      </c>
      <c r="J41" s="1">
        <v>258</v>
      </c>
      <c r="K41" s="1">
        <f t="shared" si="10"/>
        <v>-65</v>
      </c>
      <c r="L41" s="1"/>
      <c r="M41" s="1"/>
      <c r="N41" s="1">
        <v>100</v>
      </c>
      <c r="O41" s="1">
        <v>220</v>
      </c>
      <c r="P41" s="1">
        <v>100</v>
      </c>
      <c r="Q41" s="1">
        <f t="shared" si="4"/>
        <v>38.6</v>
      </c>
      <c r="R41" s="5">
        <f t="shared" si="8"/>
        <v>120.39999999999998</v>
      </c>
      <c r="S41" s="5"/>
      <c r="T41" s="1"/>
      <c r="U41" s="1">
        <f t="shared" si="6"/>
        <v>13.999999999999998</v>
      </c>
      <c r="V41" s="1">
        <f t="shared" si="7"/>
        <v>10.880829015544041</v>
      </c>
      <c r="W41" s="1">
        <v>42.6</v>
      </c>
      <c r="X41" s="1">
        <v>29.6</v>
      </c>
      <c r="Y41" s="1">
        <v>27.6</v>
      </c>
      <c r="Z41" s="1">
        <v>10.6</v>
      </c>
      <c r="AA41" s="1">
        <v>29.6</v>
      </c>
      <c r="AB41" s="1">
        <v>27</v>
      </c>
      <c r="AC41" s="1">
        <v>36</v>
      </c>
      <c r="AD41" s="1">
        <v>23.2</v>
      </c>
      <c r="AE41" s="1">
        <v>23</v>
      </c>
      <c r="AF41" s="1">
        <v>7.4</v>
      </c>
      <c r="AG41" s="1" t="s">
        <v>81</v>
      </c>
      <c r="AH41" s="1">
        <f t="shared" si="9"/>
        <v>36.11999999999999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82</v>
      </c>
      <c r="B42" s="1" t="s">
        <v>41</v>
      </c>
      <c r="C42" s="1">
        <v>27.934000000000001</v>
      </c>
      <c r="D42" s="1"/>
      <c r="E42" s="1">
        <v>27.672000000000001</v>
      </c>
      <c r="F42" s="1">
        <v>-0.752</v>
      </c>
      <c r="G42" s="7">
        <v>1</v>
      </c>
      <c r="H42" s="1">
        <v>30</v>
      </c>
      <c r="I42" s="1" t="s">
        <v>39</v>
      </c>
      <c r="J42" s="1">
        <v>27</v>
      </c>
      <c r="K42" s="1">
        <f t="shared" si="10"/>
        <v>0.6720000000000006</v>
      </c>
      <c r="L42" s="1"/>
      <c r="M42" s="1"/>
      <c r="N42" s="1"/>
      <c r="O42" s="1">
        <v>0</v>
      </c>
      <c r="P42" s="1"/>
      <c r="Q42" s="1">
        <f t="shared" si="4"/>
        <v>5.5343999999999998</v>
      </c>
      <c r="R42" s="5">
        <f>8*Q42-P42-O42-N42-F42</f>
        <v>45.027200000000001</v>
      </c>
      <c r="S42" s="5"/>
      <c r="T42" s="1"/>
      <c r="U42" s="1">
        <f t="shared" si="6"/>
        <v>8</v>
      </c>
      <c r="V42" s="1">
        <f t="shared" si="7"/>
        <v>-0.13587742122000579</v>
      </c>
      <c r="W42" s="1">
        <v>0.18160000000000001</v>
      </c>
      <c r="X42" s="1">
        <v>1.7956000000000001</v>
      </c>
      <c r="Y42" s="1">
        <v>2.2599999999999998</v>
      </c>
      <c r="Z42" s="1">
        <v>1.5</v>
      </c>
      <c r="AA42" s="1">
        <v>-0.23400000000000001</v>
      </c>
      <c r="AB42" s="1">
        <v>2.1044</v>
      </c>
      <c r="AC42" s="1">
        <v>0.22320000000000001</v>
      </c>
      <c r="AD42" s="1">
        <v>0</v>
      </c>
      <c r="AE42" s="1">
        <v>0</v>
      </c>
      <c r="AF42" s="1">
        <v>0</v>
      </c>
      <c r="AG42" s="1"/>
      <c r="AH42" s="1">
        <f t="shared" si="9"/>
        <v>45.027200000000001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83</v>
      </c>
      <c r="B43" s="1" t="s">
        <v>41</v>
      </c>
      <c r="C43" s="1">
        <v>-5.8999999999999997E-2</v>
      </c>
      <c r="D43" s="1">
        <v>49.573999999999998</v>
      </c>
      <c r="E43" s="1">
        <v>15.427</v>
      </c>
      <c r="F43" s="1">
        <v>21.635999999999999</v>
      </c>
      <c r="G43" s="7">
        <v>1</v>
      </c>
      <c r="H43" s="1">
        <v>45</v>
      </c>
      <c r="I43" s="1" t="s">
        <v>39</v>
      </c>
      <c r="J43" s="1">
        <v>16.5</v>
      </c>
      <c r="K43" s="1">
        <f t="shared" si="10"/>
        <v>-1.0730000000000004</v>
      </c>
      <c r="L43" s="1"/>
      <c r="M43" s="1"/>
      <c r="N43" s="1"/>
      <c r="O43" s="1">
        <v>0</v>
      </c>
      <c r="P43" s="1"/>
      <c r="Q43" s="1">
        <f t="shared" si="4"/>
        <v>3.0853999999999999</v>
      </c>
      <c r="R43" s="5">
        <f t="shared" si="8"/>
        <v>21.5596</v>
      </c>
      <c r="S43" s="5"/>
      <c r="T43" s="1"/>
      <c r="U43" s="1">
        <f t="shared" si="6"/>
        <v>14</v>
      </c>
      <c r="V43" s="1">
        <f t="shared" si="7"/>
        <v>7.012380890646269</v>
      </c>
      <c r="W43" s="1">
        <v>2.4567999999999999</v>
      </c>
      <c r="X43" s="1">
        <v>3.9929999999999999</v>
      </c>
      <c r="Y43" s="1">
        <v>2.4750000000000001</v>
      </c>
      <c r="Z43" s="1">
        <v>1.2210000000000001</v>
      </c>
      <c r="AA43" s="1">
        <v>4.9432</v>
      </c>
      <c r="AB43" s="1">
        <v>2.17</v>
      </c>
      <c r="AC43" s="1">
        <v>2.4079999999999999</v>
      </c>
      <c r="AD43" s="1">
        <v>0.60160000000000002</v>
      </c>
      <c r="AE43" s="1">
        <v>2.4453999999999998</v>
      </c>
      <c r="AF43" s="1">
        <v>4.0132000000000003</v>
      </c>
      <c r="AG43" s="1"/>
      <c r="AH43" s="1">
        <f t="shared" si="9"/>
        <v>21.5596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84</v>
      </c>
      <c r="B44" s="1" t="s">
        <v>38</v>
      </c>
      <c r="C44" s="1">
        <v>-1</v>
      </c>
      <c r="D44" s="1">
        <v>804</v>
      </c>
      <c r="E44" s="1">
        <v>319</v>
      </c>
      <c r="F44" s="1">
        <v>438</v>
      </c>
      <c r="G44" s="7">
        <v>0.35</v>
      </c>
      <c r="H44" s="1">
        <v>45</v>
      </c>
      <c r="I44" s="1" t="s">
        <v>39</v>
      </c>
      <c r="J44" s="1">
        <v>423</v>
      </c>
      <c r="K44" s="1">
        <f t="shared" si="10"/>
        <v>-104</v>
      </c>
      <c r="L44" s="1"/>
      <c r="M44" s="1"/>
      <c r="N44" s="1">
        <v>200</v>
      </c>
      <c r="O44" s="1">
        <v>240</v>
      </c>
      <c r="P44" s="1">
        <v>200</v>
      </c>
      <c r="Q44" s="1">
        <f t="shared" si="4"/>
        <v>63.8</v>
      </c>
      <c r="R44" s="5"/>
      <c r="S44" s="5"/>
      <c r="T44" s="1"/>
      <c r="U44" s="1">
        <f t="shared" si="6"/>
        <v>16.896551724137932</v>
      </c>
      <c r="V44" s="1">
        <f t="shared" si="7"/>
        <v>16.896551724137932</v>
      </c>
      <c r="W44" s="1">
        <v>95</v>
      </c>
      <c r="X44" s="1">
        <v>90</v>
      </c>
      <c r="Y44" s="1">
        <v>68.400000000000006</v>
      </c>
      <c r="Z44" s="1">
        <v>62.6</v>
      </c>
      <c r="AA44" s="1">
        <v>117.2</v>
      </c>
      <c r="AB44" s="1">
        <v>63.8</v>
      </c>
      <c r="AC44" s="1">
        <v>85.2</v>
      </c>
      <c r="AD44" s="1">
        <v>64.8</v>
      </c>
      <c r="AE44" s="1">
        <v>69.2</v>
      </c>
      <c r="AF44" s="1">
        <v>90.4</v>
      </c>
      <c r="AG44" s="1" t="s">
        <v>53</v>
      </c>
      <c r="AH44" s="1">
        <f t="shared" si="9"/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85</v>
      </c>
      <c r="B45" s="1" t="s">
        <v>38</v>
      </c>
      <c r="C45" s="1">
        <v>463</v>
      </c>
      <c r="D45" s="1">
        <v>573</v>
      </c>
      <c r="E45" s="1">
        <v>858</v>
      </c>
      <c r="F45" s="1">
        <v>3</v>
      </c>
      <c r="G45" s="7">
        <v>0.41</v>
      </c>
      <c r="H45" s="1">
        <v>45</v>
      </c>
      <c r="I45" s="1" t="s">
        <v>39</v>
      </c>
      <c r="J45" s="1">
        <v>872</v>
      </c>
      <c r="K45" s="1">
        <f t="shared" si="10"/>
        <v>-14</v>
      </c>
      <c r="L45" s="1"/>
      <c r="M45" s="1"/>
      <c r="N45" s="1">
        <v>500</v>
      </c>
      <c r="O45" s="1">
        <v>600</v>
      </c>
      <c r="P45" s="1">
        <v>500</v>
      </c>
      <c r="Q45" s="1">
        <f t="shared" si="4"/>
        <v>171.6</v>
      </c>
      <c r="R45" s="5">
        <f t="shared" si="8"/>
        <v>799.40000000000009</v>
      </c>
      <c r="S45" s="5"/>
      <c r="T45" s="1"/>
      <c r="U45" s="1">
        <f t="shared" si="6"/>
        <v>14.000000000000002</v>
      </c>
      <c r="V45" s="1">
        <f t="shared" si="7"/>
        <v>9.3414918414918411</v>
      </c>
      <c r="W45" s="1">
        <v>171.8</v>
      </c>
      <c r="X45" s="1">
        <v>118</v>
      </c>
      <c r="Y45" s="1">
        <v>124.4</v>
      </c>
      <c r="Z45" s="1">
        <v>107</v>
      </c>
      <c r="AA45" s="1">
        <v>111.8</v>
      </c>
      <c r="AB45" s="1">
        <v>90.6</v>
      </c>
      <c r="AC45" s="1">
        <v>94.6</v>
      </c>
      <c r="AD45" s="1">
        <v>79</v>
      </c>
      <c r="AE45" s="1">
        <v>68.8</v>
      </c>
      <c r="AF45" s="1">
        <v>110.8</v>
      </c>
      <c r="AG45" s="1"/>
      <c r="AH45" s="1">
        <f t="shared" si="9"/>
        <v>327.75400000000002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86</v>
      </c>
      <c r="B46" s="1" t="s">
        <v>38</v>
      </c>
      <c r="C46" s="1">
        <v>2</v>
      </c>
      <c r="D46" s="1"/>
      <c r="E46" s="1">
        <v>-2</v>
      </c>
      <c r="F46" s="1"/>
      <c r="G46" s="7">
        <v>0.4</v>
      </c>
      <c r="H46" s="1">
        <v>30</v>
      </c>
      <c r="I46" s="1" t="s">
        <v>39</v>
      </c>
      <c r="J46" s="1">
        <v>7</v>
      </c>
      <c r="K46" s="1">
        <f t="shared" si="10"/>
        <v>-9</v>
      </c>
      <c r="L46" s="1"/>
      <c r="M46" s="1"/>
      <c r="N46" s="1"/>
      <c r="O46" s="1">
        <v>10</v>
      </c>
      <c r="P46" s="1"/>
      <c r="Q46" s="1">
        <f t="shared" si="4"/>
        <v>-0.4</v>
      </c>
      <c r="R46" s="5">
        <v>7</v>
      </c>
      <c r="S46" s="5"/>
      <c r="T46" s="1"/>
      <c r="U46" s="1">
        <f t="shared" si="6"/>
        <v>-42.5</v>
      </c>
      <c r="V46" s="1">
        <f t="shared" si="7"/>
        <v>-25</v>
      </c>
      <c r="W46" s="1">
        <v>0</v>
      </c>
      <c r="X46" s="1">
        <v>-0.2</v>
      </c>
      <c r="Y46" s="1">
        <v>-0.4</v>
      </c>
      <c r="Z46" s="1">
        <v>-0.2</v>
      </c>
      <c r="AA46" s="1">
        <v>0</v>
      </c>
      <c r="AB46" s="1">
        <v>1.6</v>
      </c>
      <c r="AC46" s="1">
        <v>1.6</v>
      </c>
      <c r="AD46" s="1">
        <v>0</v>
      </c>
      <c r="AE46" s="1">
        <v>0</v>
      </c>
      <c r="AF46" s="1">
        <v>3.4</v>
      </c>
      <c r="AG46" s="1" t="s">
        <v>53</v>
      </c>
      <c r="AH46" s="1">
        <f t="shared" si="9"/>
        <v>2.8000000000000003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87</v>
      </c>
      <c r="B47" s="1" t="s">
        <v>41</v>
      </c>
      <c r="C47" s="1">
        <v>12.19</v>
      </c>
      <c r="D47" s="1">
        <v>16.449000000000002</v>
      </c>
      <c r="E47" s="1"/>
      <c r="F47" s="1">
        <v>28.638999999999999</v>
      </c>
      <c r="G47" s="7">
        <v>1</v>
      </c>
      <c r="H47" s="1">
        <v>30</v>
      </c>
      <c r="I47" s="1" t="s">
        <v>39</v>
      </c>
      <c r="J47" s="1">
        <v>10</v>
      </c>
      <c r="K47" s="1">
        <f t="shared" si="10"/>
        <v>-10</v>
      </c>
      <c r="L47" s="1"/>
      <c r="M47" s="1"/>
      <c r="N47" s="1"/>
      <c r="O47" s="1">
        <v>11</v>
      </c>
      <c r="P47" s="1"/>
      <c r="Q47" s="1">
        <f t="shared" si="4"/>
        <v>0</v>
      </c>
      <c r="R47" s="5"/>
      <c r="S47" s="5"/>
      <c r="T47" s="1"/>
      <c r="U47" s="1" t="e">
        <f t="shared" si="6"/>
        <v>#DIV/0!</v>
      </c>
      <c r="V47" s="1" t="e">
        <f t="shared" si="7"/>
        <v>#DIV/0!</v>
      </c>
      <c r="W47" s="1">
        <v>1.6246</v>
      </c>
      <c r="X47" s="1">
        <v>0</v>
      </c>
      <c r="Y47" s="1">
        <v>0</v>
      </c>
      <c r="Z47" s="1">
        <v>1.6468</v>
      </c>
      <c r="AA47" s="1">
        <v>0</v>
      </c>
      <c r="AB47" s="1">
        <v>0</v>
      </c>
      <c r="AC47" s="1">
        <v>0</v>
      </c>
      <c r="AD47" s="1">
        <v>0</v>
      </c>
      <c r="AE47" s="1">
        <v>1.7263999999999999</v>
      </c>
      <c r="AF47" s="1">
        <v>0</v>
      </c>
      <c r="AG47" s="22" t="s">
        <v>157</v>
      </c>
      <c r="AH47" s="1">
        <f t="shared" si="9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88</v>
      </c>
      <c r="B48" s="1" t="s">
        <v>38</v>
      </c>
      <c r="C48" s="1"/>
      <c r="D48" s="1">
        <v>16</v>
      </c>
      <c r="E48" s="1">
        <v>16</v>
      </c>
      <c r="F48" s="1"/>
      <c r="G48" s="7">
        <v>0.41</v>
      </c>
      <c r="H48" s="1">
        <v>45</v>
      </c>
      <c r="I48" s="1" t="s">
        <v>39</v>
      </c>
      <c r="J48" s="1">
        <v>16</v>
      </c>
      <c r="K48" s="1">
        <f t="shared" si="10"/>
        <v>0</v>
      </c>
      <c r="L48" s="1"/>
      <c r="M48" s="1"/>
      <c r="N48" s="1"/>
      <c r="O48" s="1">
        <v>20</v>
      </c>
      <c r="P48" s="1"/>
      <c r="Q48" s="1">
        <f t="shared" si="4"/>
        <v>3.2</v>
      </c>
      <c r="R48" s="5">
        <f t="shared" si="8"/>
        <v>24.800000000000004</v>
      </c>
      <c r="S48" s="5"/>
      <c r="T48" s="1"/>
      <c r="U48" s="1">
        <f t="shared" si="6"/>
        <v>14</v>
      </c>
      <c r="V48" s="1">
        <f t="shared" si="7"/>
        <v>6.25</v>
      </c>
      <c r="W48" s="1">
        <v>0</v>
      </c>
      <c r="X48" s="1">
        <v>0.8</v>
      </c>
      <c r="Y48" s="1">
        <v>4.2</v>
      </c>
      <c r="Z48" s="1">
        <v>-0.4</v>
      </c>
      <c r="AA48" s="1">
        <v>1.8</v>
      </c>
      <c r="AB48" s="1">
        <v>0.6</v>
      </c>
      <c r="AC48" s="1">
        <v>0.8</v>
      </c>
      <c r="AD48" s="1">
        <v>0.8</v>
      </c>
      <c r="AE48" s="1">
        <v>1.8</v>
      </c>
      <c r="AF48" s="1">
        <v>-1</v>
      </c>
      <c r="AG48" s="1" t="s">
        <v>89</v>
      </c>
      <c r="AH48" s="1">
        <f t="shared" si="9"/>
        <v>10.168000000000001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4" t="s">
        <v>90</v>
      </c>
      <c r="B49" s="14" t="s">
        <v>41</v>
      </c>
      <c r="C49" s="14"/>
      <c r="D49" s="14"/>
      <c r="E49" s="14"/>
      <c r="F49" s="14"/>
      <c r="G49" s="15">
        <v>0</v>
      </c>
      <c r="H49" s="14">
        <v>45</v>
      </c>
      <c r="I49" s="14" t="s">
        <v>39</v>
      </c>
      <c r="J49" s="14"/>
      <c r="K49" s="14">
        <f t="shared" si="10"/>
        <v>0</v>
      </c>
      <c r="L49" s="14"/>
      <c r="M49" s="14"/>
      <c r="N49" s="14"/>
      <c r="O49" s="14">
        <v>0</v>
      </c>
      <c r="P49" s="14"/>
      <c r="Q49" s="14">
        <f t="shared" si="4"/>
        <v>0</v>
      </c>
      <c r="R49" s="16"/>
      <c r="S49" s="16"/>
      <c r="T49" s="14"/>
      <c r="U49" s="14" t="e">
        <f t="shared" si="6"/>
        <v>#DIV/0!</v>
      </c>
      <c r="V49" s="14" t="e">
        <f t="shared" si="7"/>
        <v>#DIV/0!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 t="s">
        <v>91</v>
      </c>
      <c r="AH49" s="14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92</v>
      </c>
      <c r="B50" s="1" t="s">
        <v>38</v>
      </c>
      <c r="C50" s="1">
        <v>86</v>
      </c>
      <c r="D50" s="1">
        <v>164</v>
      </c>
      <c r="E50" s="1">
        <v>214</v>
      </c>
      <c r="F50" s="1"/>
      <c r="G50" s="7">
        <v>0.36</v>
      </c>
      <c r="H50" s="1">
        <v>45</v>
      </c>
      <c r="I50" s="1" t="s">
        <v>39</v>
      </c>
      <c r="J50" s="1">
        <v>220</v>
      </c>
      <c r="K50" s="1">
        <f t="shared" si="10"/>
        <v>-6</v>
      </c>
      <c r="L50" s="1"/>
      <c r="M50" s="1"/>
      <c r="N50" s="1">
        <v>200</v>
      </c>
      <c r="O50" s="1">
        <v>170</v>
      </c>
      <c r="P50" s="1">
        <v>100</v>
      </c>
      <c r="Q50" s="1">
        <f t="shared" si="4"/>
        <v>42.8</v>
      </c>
      <c r="R50" s="5">
        <f t="shared" ref="R50:R59" si="11">14*Q50-P50-O50-N50-F50</f>
        <v>129.19999999999993</v>
      </c>
      <c r="S50" s="5"/>
      <c r="T50" s="1"/>
      <c r="U50" s="1">
        <f t="shared" si="6"/>
        <v>14</v>
      </c>
      <c r="V50" s="1">
        <f t="shared" si="7"/>
        <v>10.981308411214954</v>
      </c>
      <c r="W50" s="1">
        <v>47.2</v>
      </c>
      <c r="X50" s="1">
        <v>32.6</v>
      </c>
      <c r="Y50" s="1">
        <v>32.200000000000003</v>
      </c>
      <c r="Z50" s="1">
        <v>17.399999999999999</v>
      </c>
      <c r="AA50" s="1">
        <v>30</v>
      </c>
      <c r="AB50" s="1">
        <v>18.2</v>
      </c>
      <c r="AC50" s="1">
        <v>17.2</v>
      </c>
      <c r="AD50" s="1">
        <v>21.2</v>
      </c>
      <c r="AE50" s="1">
        <v>15</v>
      </c>
      <c r="AF50" s="1">
        <v>32</v>
      </c>
      <c r="AG50" s="1" t="s">
        <v>53</v>
      </c>
      <c r="AH50" s="1">
        <f t="shared" ref="AH50:AH60" si="12">G50*R50</f>
        <v>46.511999999999972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93</v>
      </c>
      <c r="B51" s="1" t="s">
        <v>41</v>
      </c>
      <c r="C51" s="1">
        <v>27.096</v>
      </c>
      <c r="D51" s="1">
        <v>4.2039999999999997</v>
      </c>
      <c r="E51" s="1">
        <v>1.0329999999999999</v>
      </c>
      <c r="F51" s="1">
        <v>26.062999999999999</v>
      </c>
      <c r="G51" s="7">
        <v>1</v>
      </c>
      <c r="H51" s="1">
        <v>45</v>
      </c>
      <c r="I51" s="1" t="s">
        <v>39</v>
      </c>
      <c r="J51" s="1">
        <v>11</v>
      </c>
      <c r="K51" s="1">
        <f t="shared" si="10"/>
        <v>-9.9670000000000005</v>
      </c>
      <c r="L51" s="1"/>
      <c r="M51" s="1"/>
      <c r="N51" s="1"/>
      <c r="O51" s="1">
        <v>0</v>
      </c>
      <c r="P51" s="1"/>
      <c r="Q51" s="1">
        <f t="shared" si="4"/>
        <v>0.20659999999999998</v>
      </c>
      <c r="R51" s="5"/>
      <c r="S51" s="5"/>
      <c r="T51" s="1"/>
      <c r="U51" s="1">
        <f t="shared" si="6"/>
        <v>126.15198451113262</v>
      </c>
      <c r="V51" s="1">
        <f t="shared" si="7"/>
        <v>126.15198451113262</v>
      </c>
      <c r="W51" s="1">
        <v>1.2412000000000001</v>
      </c>
      <c r="X51" s="1">
        <v>0</v>
      </c>
      <c r="Y51" s="1">
        <v>0.8548</v>
      </c>
      <c r="Z51" s="1">
        <v>2.5575999999999999</v>
      </c>
      <c r="AA51" s="1">
        <v>0.63739999999999997</v>
      </c>
      <c r="AB51" s="1">
        <v>1.0806</v>
      </c>
      <c r="AC51" s="1">
        <v>0.21679999999999999</v>
      </c>
      <c r="AD51" s="1">
        <v>-8.0000000000000002E-3</v>
      </c>
      <c r="AE51" s="1">
        <v>0.2162</v>
      </c>
      <c r="AF51" s="1">
        <v>0</v>
      </c>
      <c r="AG51" s="22" t="s">
        <v>158</v>
      </c>
      <c r="AH51" s="1">
        <f t="shared" si="12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94</v>
      </c>
      <c r="B52" s="1" t="s">
        <v>38</v>
      </c>
      <c r="C52" s="1">
        <v>10</v>
      </c>
      <c r="D52" s="1">
        <v>20</v>
      </c>
      <c r="E52" s="1">
        <v>5</v>
      </c>
      <c r="F52" s="1">
        <v>18</v>
      </c>
      <c r="G52" s="7">
        <v>0.41</v>
      </c>
      <c r="H52" s="1">
        <v>45</v>
      </c>
      <c r="I52" s="1" t="s">
        <v>39</v>
      </c>
      <c r="J52" s="1">
        <v>5</v>
      </c>
      <c r="K52" s="1">
        <f t="shared" si="10"/>
        <v>0</v>
      </c>
      <c r="L52" s="1"/>
      <c r="M52" s="1"/>
      <c r="N52" s="1"/>
      <c r="O52" s="1">
        <v>0</v>
      </c>
      <c r="P52" s="1"/>
      <c r="Q52" s="1">
        <f t="shared" si="4"/>
        <v>1</v>
      </c>
      <c r="R52" s="5"/>
      <c r="S52" s="5"/>
      <c r="T52" s="1"/>
      <c r="U52" s="1">
        <f t="shared" si="6"/>
        <v>18</v>
      </c>
      <c r="V52" s="1">
        <f t="shared" si="7"/>
        <v>18</v>
      </c>
      <c r="W52" s="1">
        <v>0.4</v>
      </c>
      <c r="X52" s="1">
        <v>1.4</v>
      </c>
      <c r="Y52" s="1">
        <v>1.2</v>
      </c>
      <c r="Z52" s="1">
        <v>0</v>
      </c>
      <c r="AA52" s="1">
        <v>1</v>
      </c>
      <c r="AB52" s="1">
        <v>1</v>
      </c>
      <c r="AC52" s="1">
        <v>0.6</v>
      </c>
      <c r="AD52" s="1">
        <v>0.6</v>
      </c>
      <c r="AE52" s="1">
        <v>1.4</v>
      </c>
      <c r="AF52" s="1">
        <v>1</v>
      </c>
      <c r="AG52" s="1" t="s">
        <v>95</v>
      </c>
      <c r="AH52" s="1">
        <f t="shared" si="12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7" t="s">
        <v>96</v>
      </c>
      <c r="B53" s="1" t="s">
        <v>38</v>
      </c>
      <c r="C53" s="1"/>
      <c r="D53" s="1"/>
      <c r="E53" s="1">
        <v>-2</v>
      </c>
      <c r="F53" s="1"/>
      <c r="G53" s="7">
        <v>0.41</v>
      </c>
      <c r="H53" s="1">
        <v>45</v>
      </c>
      <c r="I53" s="1" t="s">
        <v>39</v>
      </c>
      <c r="J53" s="1"/>
      <c r="K53" s="1">
        <f t="shared" si="10"/>
        <v>-2</v>
      </c>
      <c r="L53" s="1"/>
      <c r="M53" s="1"/>
      <c r="N53" s="1"/>
      <c r="O53" s="1">
        <v>6</v>
      </c>
      <c r="P53" s="1"/>
      <c r="Q53" s="1">
        <f t="shared" si="4"/>
        <v>-0.4</v>
      </c>
      <c r="R53" s="5">
        <v>6</v>
      </c>
      <c r="S53" s="5"/>
      <c r="T53" s="1"/>
      <c r="U53" s="1">
        <f t="shared" si="6"/>
        <v>-30</v>
      </c>
      <c r="V53" s="1">
        <f t="shared" si="7"/>
        <v>-15</v>
      </c>
      <c r="W53" s="1">
        <v>0</v>
      </c>
      <c r="X53" s="1">
        <v>0</v>
      </c>
      <c r="Y53" s="1">
        <v>-0.4</v>
      </c>
      <c r="Z53" s="1">
        <v>0.2</v>
      </c>
      <c r="AA53" s="1">
        <v>-0.8</v>
      </c>
      <c r="AB53" s="1">
        <v>1.6</v>
      </c>
      <c r="AC53" s="1">
        <v>1</v>
      </c>
      <c r="AD53" s="1">
        <v>1.6</v>
      </c>
      <c r="AE53" s="1">
        <v>1.8</v>
      </c>
      <c r="AF53" s="1">
        <v>1.6</v>
      </c>
      <c r="AG53" s="1" t="s">
        <v>97</v>
      </c>
      <c r="AH53" s="1">
        <f t="shared" si="12"/>
        <v>2.46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98</v>
      </c>
      <c r="B54" s="1" t="s">
        <v>38</v>
      </c>
      <c r="C54" s="1">
        <v>124</v>
      </c>
      <c r="D54" s="1">
        <v>15</v>
      </c>
      <c r="E54" s="1">
        <v>105</v>
      </c>
      <c r="F54" s="1">
        <v>20</v>
      </c>
      <c r="G54" s="7">
        <v>0.33</v>
      </c>
      <c r="H54" s="1" t="e">
        <v>#N/A</v>
      </c>
      <c r="I54" s="1" t="s">
        <v>39</v>
      </c>
      <c r="J54" s="1">
        <v>134</v>
      </c>
      <c r="K54" s="1">
        <f t="shared" si="10"/>
        <v>-29</v>
      </c>
      <c r="L54" s="1"/>
      <c r="M54" s="1"/>
      <c r="N54" s="1">
        <v>100</v>
      </c>
      <c r="O54" s="1">
        <v>60</v>
      </c>
      <c r="P54" s="1"/>
      <c r="Q54" s="1">
        <f t="shared" si="4"/>
        <v>21</v>
      </c>
      <c r="R54" s="5">
        <f t="shared" si="11"/>
        <v>114</v>
      </c>
      <c r="S54" s="5"/>
      <c r="T54" s="1"/>
      <c r="U54" s="1">
        <f t="shared" si="6"/>
        <v>14</v>
      </c>
      <c r="V54" s="1">
        <f t="shared" si="7"/>
        <v>8.5714285714285712</v>
      </c>
      <c r="W54" s="1">
        <v>19.2</v>
      </c>
      <c r="X54" s="1">
        <v>2.6</v>
      </c>
      <c r="Y54" s="1">
        <v>3.6</v>
      </c>
      <c r="Z54" s="1">
        <v>8.1999999999999993</v>
      </c>
      <c r="AA54" s="1">
        <v>22.6</v>
      </c>
      <c r="AB54" s="1">
        <v>3.6</v>
      </c>
      <c r="AC54" s="1">
        <v>17.399999999999999</v>
      </c>
      <c r="AD54" s="1">
        <v>0.2</v>
      </c>
      <c r="AE54" s="1">
        <v>0.6</v>
      </c>
      <c r="AF54" s="1">
        <v>12</v>
      </c>
      <c r="AG54" s="1"/>
      <c r="AH54" s="1">
        <f t="shared" si="12"/>
        <v>37.620000000000005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7" t="s">
        <v>99</v>
      </c>
      <c r="B55" s="1" t="s">
        <v>38</v>
      </c>
      <c r="C55" s="1"/>
      <c r="D55" s="1"/>
      <c r="E55" s="1"/>
      <c r="F55" s="1"/>
      <c r="G55" s="7">
        <v>0.33</v>
      </c>
      <c r="H55" s="1">
        <v>45</v>
      </c>
      <c r="I55" s="1" t="s">
        <v>39</v>
      </c>
      <c r="J55" s="1"/>
      <c r="K55" s="1">
        <f t="shared" si="10"/>
        <v>0</v>
      </c>
      <c r="L55" s="1"/>
      <c r="M55" s="1"/>
      <c r="N55" s="1"/>
      <c r="O55" s="1">
        <v>8</v>
      </c>
      <c r="P55" s="1"/>
      <c r="Q55" s="1">
        <f t="shared" si="4"/>
        <v>0</v>
      </c>
      <c r="R55" s="5">
        <v>8</v>
      </c>
      <c r="S55" s="5"/>
      <c r="T55" s="1"/>
      <c r="U55" s="1" t="e">
        <f t="shared" si="6"/>
        <v>#DIV/0!</v>
      </c>
      <c r="V55" s="1" t="e">
        <f t="shared" si="7"/>
        <v>#DIV/0!</v>
      </c>
      <c r="W55" s="1">
        <v>0.6</v>
      </c>
      <c r="X55" s="1">
        <v>0</v>
      </c>
      <c r="Y55" s="1">
        <v>0</v>
      </c>
      <c r="Z55" s="1">
        <v>1.2</v>
      </c>
      <c r="AA55" s="1">
        <v>0</v>
      </c>
      <c r="AB55" s="1">
        <v>0</v>
      </c>
      <c r="AC55" s="1">
        <v>-0.2</v>
      </c>
      <c r="AD55" s="1">
        <v>0.8</v>
      </c>
      <c r="AE55" s="1">
        <v>0.2</v>
      </c>
      <c r="AF55" s="1">
        <v>0.2</v>
      </c>
      <c r="AG55" s="1"/>
      <c r="AH55" s="1">
        <f t="shared" si="12"/>
        <v>2.64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100</v>
      </c>
      <c r="B56" s="1" t="s">
        <v>38</v>
      </c>
      <c r="C56" s="1">
        <v>46</v>
      </c>
      <c r="D56" s="1">
        <v>7</v>
      </c>
      <c r="E56" s="1">
        <v>19</v>
      </c>
      <c r="F56" s="1">
        <v>28</v>
      </c>
      <c r="G56" s="7">
        <v>0.33</v>
      </c>
      <c r="H56" s="1">
        <v>45</v>
      </c>
      <c r="I56" s="1" t="s">
        <v>39</v>
      </c>
      <c r="J56" s="1">
        <v>35</v>
      </c>
      <c r="K56" s="1">
        <f t="shared" si="10"/>
        <v>-16</v>
      </c>
      <c r="L56" s="1"/>
      <c r="M56" s="1"/>
      <c r="N56" s="1"/>
      <c r="O56" s="1">
        <v>90</v>
      </c>
      <c r="P56" s="1"/>
      <c r="Q56" s="1">
        <f t="shared" si="4"/>
        <v>3.8</v>
      </c>
      <c r="R56" s="5"/>
      <c r="S56" s="5"/>
      <c r="T56" s="1"/>
      <c r="U56" s="1">
        <f t="shared" si="6"/>
        <v>31.05263157894737</v>
      </c>
      <c r="V56" s="1">
        <f t="shared" si="7"/>
        <v>31.05263157894737</v>
      </c>
      <c r="W56" s="1">
        <v>9.4</v>
      </c>
      <c r="X56" s="1">
        <v>1</v>
      </c>
      <c r="Y56" s="1">
        <v>6.2</v>
      </c>
      <c r="Z56" s="1">
        <v>-1.2</v>
      </c>
      <c r="AA56" s="1">
        <v>4.5999999999999996</v>
      </c>
      <c r="AB56" s="1">
        <v>3.6</v>
      </c>
      <c r="AC56" s="1">
        <v>8.1999999999999993</v>
      </c>
      <c r="AD56" s="1">
        <v>6.8</v>
      </c>
      <c r="AE56" s="1">
        <v>10.4</v>
      </c>
      <c r="AF56" s="1">
        <v>15.6</v>
      </c>
      <c r="AG56" s="1"/>
      <c r="AH56" s="1">
        <f t="shared" si="12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101</v>
      </c>
      <c r="B57" s="1" t="s">
        <v>38</v>
      </c>
      <c r="C57" s="1">
        <v>18</v>
      </c>
      <c r="D57" s="1">
        <v>2</v>
      </c>
      <c r="E57" s="1">
        <v>10</v>
      </c>
      <c r="F57" s="1">
        <v>8</v>
      </c>
      <c r="G57" s="7">
        <v>0.33</v>
      </c>
      <c r="H57" s="1">
        <v>45</v>
      </c>
      <c r="I57" s="1" t="s">
        <v>39</v>
      </c>
      <c r="J57" s="1">
        <v>34</v>
      </c>
      <c r="K57" s="1">
        <f t="shared" si="10"/>
        <v>-24</v>
      </c>
      <c r="L57" s="1"/>
      <c r="M57" s="1"/>
      <c r="N57" s="1"/>
      <c r="O57" s="1">
        <v>20</v>
      </c>
      <c r="P57" s="1"/>
      <c r="Q57" s="1">
        <f t="shared" si="4"/>
        <v>2</v>
      </c>
      <c r="R57" s="5"/>
      <c r="S57" s="5"/>
      <c r="T57" s="1"/>
      <c r="U57" s="1">
        <f t="shared" si="6"/>
        <v>14</v>
      </c>
      <c r="V57" s="1">
        <f t="shared" si="7"/>
        <v>14</v>
      </c>
      <c r="W57" s="1">
        <v>2.6</v>
      </c>
      <c r="X57" s="1">
        <v>0.8</v>
      </c>
      <c r="Y57" s="1">
        <v>1.8</v>
      </c>
      <c r="Z57" s="1">
        <v>0</v>
      </c>
      <c r="AA57" s="1">
        <v>4.4000000000000004</v>
      </c>
      <c r="AB57" s="1">
        <v>1</v>
      </c>
      <c r="AC57" s="1">
        <v>0.6</v>
      </c>
      <c r="AD57" s="1">
        <v>1.4</v>
      </c>
      <c r="AE57" s="1">
        <v>1.6</v>
      </c>
      <c r="AF57" s="1">
        <v>1.8</v>
      </c>
      <c r="AG57" s="1" t="s">
        <v>53</v>
      </c>
      <c r="AH57" s="1">
        <f t="shared" si="12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102</v>
      </c>
      <c r="B58" s="1" t="s">
        <v>38</v>
      </c>
      <c r="C58" s="1">
        <v>42</v>
      </c>
      <c r="D58" s="1">
        <v>5</v>
      </c>
      <c r="E58" s="1">
        <v>42</v>
      </c>
      <c r="F58" s="1"/>
      <c r="G58" s="7">
        <v>0.36</v>
      </c>
      <c r="H58" s="1">
        <v>45</v>
      </c>
      <c r="I58" s="1" t="s">
        <v>39</v>
      </c>
      <c r="J58" s="1">
        <v>67</v>
      </c>
      <c r="K58" s="1">
        <f t="shared" si="10"/>
        <v>-25</v>
      </c>
      <c r="L58" s="1"/>
      <c r="M58" s="1"/>
      <c r="N58" s="1">
        <v>100</v>
      </c>
      <c r="O58" s="1">
        <v>80</v>
      </c>
      <c r="P58" s="1"/>
      <c r="Q58" s="1">
        <f t="shared" si="4"/>
        <v>8.4</v>
      </c>
      <c r="R58" s="5"/>
      <c r="S58" s="5"/>
      <c r="T58" s="1"/>
      <c r="U58" s="1">
        <f t="shared" si="6"/>
        <v>21.428571428571427</v>
      </c>
      <c r="V58" s="1">
        <f t="shared" si="7"/>
        <v>21.428571428571427</v>
      </c>
      <c r="W58" s="1">
        <v>16</v>
      </c>
      <c r="X58" s="1">
        <v>2.6</v>
      </c>
      <c r="Y58" s="1">
        <v>4.2</v>
      </c>
      <c r="Z58" s="1">
        <v>11.2</v>
      </c>
      <c r="AA58" s="1">
        <v>-0.6</v>
      </c>
      <c r="AB58" s="1">
        <v>8.8000000000000007</v>
      </c>
      <c r="AC58" s="1">
        <v>2</v>
      </c>
      <c r="AD58" s="1">
        <v>6.2</v>
      </c>
      <c r="AE58" s="1">
        <v>3.8</v>
      </c>
      <c r="AF58" s="1">
        <v>1.8</v>
      </c>
      <c r="AG58" s="1"/>
      <c r="AH58" s="1">
        <f t="shared" si="12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103</v>
      </c>
      <c r="B59" s="1" t="s">
        <v>41</v>
      </c>
      <c r="C59" s="1">
        <v>365.66300000000001</v>
      </c>
      <c r="D59" s="1">
        <v>276.91899999999998</v>
      </c>
      <c r="E59" s="1">
        <v>227.33699999999999</v>
      </c>
      <c r="F59" s="1">
        <v>205.04499999999999</v>
      </c>
      <c r="G59" s="7">
        <v>1</v>
      </c>
      <c r="H59" s="1">
        <v>45</v>
      </c>
      <c r="I59" s="1" t="s">
        <v>39</v>
      </c>
      <c r="J59" s="1">
        <v>221.1</v>
      </c>
      <c r="K59" s="1">
        <f t="shared" si="10"/>
        <v>6.2369999999999948</v>
      </c>
      <c r="L59" s="1"/>
      <c r="M59" s="1"/>
      <c r="N59" s="1"/>
      <c r="O59" s="1">
        <v>90</v>
      </c>
      <c r="P59" s="1"/>
      <c r="Q59" s="1">
        <f t="shared" si="4"/>
        <v>45.467399999999998</v>
      </c>
      <c r="R59" s="5">
        <f t="shared" si="11"/>
        <v>341.49860000000001</v>
      </c>
      <c r="S59" s="5"/>
      <c r="T59" s="1"/>
      <c r="U59" s="1">
        <f t="shared" si="6"/>
        <v>14</v>
      </c>
      <c r="V59" s="1">
        <f t="shared" si="7"/>
        <v>6.4891548670036112</v>
      </c>
      <c r="W59" s="1">
        <v>34.495800000000003</v>
      </c>
      <c r="X59" s="1">
        <v>39.933800000000012</v>
      </c>
      <c r="Y59" s="1">
        <v>47.3688</v>
      </c>
      <c r="Z59" s="1">
        <v>32.445599999999999</v>
      </c>
      <c r="AA59" s="1">
        <v>43.811599999999999</v>
      </c>
      <c r="AB59" s="1">
        <v>33.586199999999998</v>
      </c>
      <c r="AC59" s="1">
        <v>38.591999999999999</v>
      </c>
      <c r="AD59" s="1">
        <v>33.786000000000001</v>
      </c>
      <c r="AE59" s="1">
        <v>29.015000000000001</v>
      </c>
      <c r="AF59" s="1">
        <v>40.929000000000002</v>
      </c>
      <c r="AG59" s="1"/>
      <c r="AH59" s="1">
        <f t="shared" si="12"/>
        <v>341.49860000000001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104</v>
      </c>
      <c r="B60" s="1" t="s">
        <v>38</v>
      </c>
      <c r="C60" s="1">
        <v>1</v>
      </c>
      <c r="D60" s="1">
        <v>17</v>
      </c>
      <c r="E60" s="1">
        <v>1</v>
      </c>
      <c r="F60" s="1">
        <v>7</v>
      </c>
      <c r="G60" s="7">
        <v>0.1</v>
      </c>
      <c r="H60" s="1">
        <v>60</v>
      </c>
      <c r="I60" s="1" t="s">
        <v>39</v>
      </c>
      <c r="J60" s="1">
        <v>13</v>
      </c>
      <c r="K60" s="1">
        <f t="shared" si="10"/>
        <v>-12</v>
      </c>
      <c r="L60" s="1"/>
      <c r="M60" s="1"/>
      <c r="N60" s="1"/>
      <c r="O60" s="1">
        <v>140</v>
      </c>
      <c r="P60" s="1"/>
      <c r="Q60" s="1">
        <f t="shared" si="4"/>
        <v>0.2</v>
      </c>
      <c r="R60" s="5"/>
      <c r="S60" s="5"/>
      <c r="T60" s="1"/>
      <c r="U60" s="1">
        <f t="shared" si="6"/>
        <v>735</v>
      </c>
      <c r="V60" s="1">
        <f t="shared" si="7"/>
        <v>735</v>
      </c>
      <c r="W60" s="1">
        <v>13.4</v>
      </c>
      <c r="X60" s="1">
        <v>6.8</v>
      </c>
      <c r="Y60" s="1">
        <v>7</v>
      </c>
      <c r="Z60" s="1">
        <v>-0.6</v>
      </c>
      <c r="AA60" s="1">
        <v>9</v>
      </c>
      <c r="AB60" s="1">
        <v>1.8</v>
      </c>
      <c r="AC60" s="1">
        <v>5.2</v>
      </c>
      <c r="AD60" s="1">
        <v>1.8</v>
      </c>
      <c r="AE60" s="1">
        <v>0.4</v>
      </c>
      <c r="AF60" s="1">
        <v>1</v>
      </c>
      <c r="AG60" s="1"/>
      <c r="AH60" s="1">
        <f t="shared" si="12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1" t="s">
        <v>105</v>
      </c>
      <c r="B61" s="11" t="s">
        <v>41</v>
      </c>
      <c r="C61" s="11">
        <v>5.95</v>
      </c>
      <c r="D61" s="11"/>
      <c r="E61" s="11">
        <v>3.9649999999999999</v>
      </c>
      <c r="F61" s="11">
        <v>1.9850000000000001</v>
      </c>
      <c r="G61" s="12">
        <v>0</v>
      </c>
      <c r="H61" s="11">
        <v>60</v>
      </c>
      <c r="I61" s="11" t="s">
        <v>65</v>
      </c>
      <c r="J61" s="11">
        <v>4.5</v>
      </c>
      <c r="K61" s="11">
        <f t="shared" si="10"/>
        <v>-0.53500000000000014</v>
      </c>
      <c r="L61" s="11"/>
      <c r="M61" s="11"/>
      <c r="N61" s="11"/>
      <c r="O61" s="11">
        <v>0</v>
      </c>
      <c r="P61" s="11"/>
      <c r="Q61" s="11">
        <f t="shared" si="4"/>
        <v>0.79299999999999993</v>
      </c>
      <c r="R61" s="13"/>
      <c r="S61" s="13"/>
      <c r="T61" s="11"/>
      <c r="U61" s="11">
        <f t="shared" si="6"/>
        <v>2.5031525851197984</v>
      </c>
      <c r="V61" s="11">
        <f t="shared" si="7"/>
        <v>2.5031525851197984</v>
      </c>
      <c r="W61" s="11">
        <v>0</v>
      </c>
      <c r="X61" s="11">
        <v>0.3906</v>
      </c>
      <c r="Y61" s="11">
        <v>1.5702</v>
      </c>
      <c r="Z61" s="11">
        <v>0.78300000000000003</v>
      </c>
      <c r="AA61" s="11">
        <v>3.1381999999999999</v>
      </c>
      <c r="AB61" s="11">
        <v>3.1242000000000001</v>
      </c>
      <c r="AC61" s="11">
        <v>3.5129999999999999</v>
      </c>
      <c r="AD61" s="11">
        <v>1.9836</v>
      </c>
      <c r="AE61" s="11">
        <v>3.95</v>
      </c>
      <c r="AF61" s="11">
        <v>4.7549999999999999</v>
      </c>
      <c r="AG61" s="11"/>
      <c r="AH61" s="1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106</v>
      </c>
      <c r="B62" s="1" t="s">
        <v>41</v>
      </c>
      <c r="C62" s="1">
        <v>49.027000000000001</v>
      </c>
      <c r="D62" s="1">
        <v>3.165</v>
      </c>
      <c r="E62" s="1">
        <v>40.174999999999997</v>
      </c>
      <c r="F62" s="1">
        <v>7.3369999999999997</v>
      </c>
      <c r="G62" s="7">
        <v>1</v>
      </c>
      <c r="H62" s="1">
        <v>60</v>
      </c>
      <c r="I62" s="1" t="s">
        <v>39</v>
      </c>
      <c r="J62" s="1">
        <v>43.5</v>
      </c>
      <c r="K62" s="1">
        <f t="shared" si="10"/>
        <v>-3.3250000000000028</v>
      </c>
      <c r="L62" s="1"/>
      <c r="M62" s="1"/>
      <c r="N62" s="1"/>
      <c r="O62" s="1">
        <v>40</v>
      </c>
      <c r="P62" s="1"/>
      <c r="Q62" s="1">
        <f t="shared" si="4"/>
        <v>8.0350000000000001</v>
      </c>
      <c r="R62" s="5">
        <f t="shared" ref="R62" si="13">14*Q62-P62-O62-N62-F62</f>
        <v>65.153000000000006</v>
      </c>
      <c r="S62" s="5"/>
      <c r="T62" s="1"/>
      <c r="U62" s="1">
        <f t="shared" si="6"/>
        <v>14</v>
      </c>
      <c r="V62" s="1">
        <f t="shared" si="7"/>
        <v>5.891350342252645</v>
      </c>
      <c r="W62" s="1">
        <v>6.0060000000000002</v>
      </c>
      <c r="X62" s="1">
        <v>1.8188</v>
      </c>
      <c r="Y62" s="1">
        <v>6.6245999999999992</v>
      </c>
      <c r="Z62" s="1">
        <v>8.5234000000000005</v>
      </c>
      <c r="AA62" s="1">
        <v>4.5599999999999996</v>
      </c>
      <c r="AB62" s="1">
        <v>7.601</v>
      </c>
      <c r="AC62" s="1">
        <v>5.7640000000000002</v>
      </c>
      <c r="AD62" s="1">
        <v>5.1130000000000004</v>
      </c>
      <c r="AE62" s="1">
        <v>3.61</v>
      </c>
      <c r="AF62" s="1">
        <v>8.7370000000000001</v>
      </c>
      <c r="AG62" s="21" t="s">
        <v>159</v>
      </c>
      <c r="AH62" s="1">
        <f>G62*R62</f>
        <v>65.153000000000006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107</v>
      </c>
      <c r="B63" s="1" t="s">
        <v>41</v>
      </c>
      <c r="C63" s="1">
        <v>92.412999999999997</v>
      </c>
      <c r="D63" s="1"/>
      <c r="E63" s="1">
        <v>3.8919999999999999</v>
      </c>
      <c r="F63" s="1">
        <v>88.521000000000001</v>
      </c>
      <c r="G63" s="7">
        <v>1</v>
      </c>
      <c r="H63" s="1">
        <v>90</v>
      </c>
      <c r="I63" s="10" t="s">
        <v>108</v>
      </c>
      <c r="J63" s="1">
        <v>4</v>
      </c>
      <c r="K63" s="1">
        <f t="shared" si="10"/>
        <v>-0.1080000000000001</v>
      </c>
      <c r="L63" s="1"/>
      <c r="M63" s="1"/>
      <c r="N63" s="1"/>
      <c r="O63" s="1">
        <v>0</v>
      </c>
      <c r="P63" s="1"/>
      <c r="Q63" s="1">
        <f t="shared" si="4"/>
        <v>0.77839999999999998</v>
      </c>
      <c r="R63" s="5">
        <v>0</v>
      </c>
      <c r="S63" s="5"/>
      <c r="T63" s="1"/>
      <c r="U63" s="1">
        <f t="shared" si="6"/>
        <v>113.72173689619733</v>
      </c>
      <c r="V63" s="1">
        <f t="shared" si="7"/>
        <v>113.72173689619733</v>
      </c>
      <c r="W63" s="1">
        <v>0.76459999999999995</v>
      </c>
      <c r="X63" s="1">
        <v>0</v>
      </c>
      <c r="Y63" s="1">
        <v>0</v>
      </c>
      <c r="Z63" s="1">
        <v>0.42799999999999999</v>
      </c>
      <c r="AA63" s="1">
        <v>0</v>
      </c>
      <c r="AB63" s="1">
        <v>7.2804000000000002</v>
      </c>
      <c r="AC63" s="1">
        <v>0.38519999999999999</v>
      </c>
      <c r="AD63" s="1">
        <v>0</v>
      </c>
      <c r="AE63" s="1">
        <v>0</v>
      </c>
      <c r="AF63" s="1">
        <v>0</v>
      </c>
      <c r="AG63" s="20" t="s">
        <v>45</v>
      </c>
      <c r="AH63" s="1">
        <f>G63*R63</f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1" t="s">
        <v>109</v>
      </c>
      <c r="B64" s="11" t="s">
        <v>41</v>
      </c>
      <c r="C64" s="11">
        <v>0.89900000000000002</v>
      </c>
      <c r="D64" s="11"/>
      <c r="E64" s="11"/>
      <c r="F64" s="11"/>
      <c r="G64" s="12">
        <v>0</v>
      </c>
      <c r="H64" s="11">
        <v>60</v>
      </c>
      <c r="I64" s="11" t="s">
        <v>65</v>
      </c>
      <c r="J64" s="11"/>
      <c r="K64" s="11">
        <f t="shared" si="10"/>
        <v>0</v>
      </c>
      <c r="L64" s="11"/>
      <c r="M64" s="11"/>
      <c r="N64" s="11"/>
      <c r="O64" s="11">
        <v>0</v>
      </c>
      <c r="P64" s="11"/>
      <c r="Q64" s="11">
        <f t="shared" si="4"/>
        <v>0</v>
      </c>
      <c r="R64" s="13"/>
      <c r="S64" s="13"/>
      <c r="T64" s="11"/>
      <c r="U64" s="11" t="e">
        <f t="shared" si="6"/>
        <v>#DIV/0!</v>
      </c>
      <c r="V64" s="11" t="e">
        <f t="shared" si="7"/>
        <v>#DIV/0!</v>
      </c>
      <c r="W64" s="11">
        <v>0</v>
      </c>
      <c r="X64" s="11">
        <v>0.53639999999999999</v>
      </c>
      <c r="Y64" s="11">
        <v>1.0673999999999999</v>
      </c>
      <c r="Z64" s="11">
        <v>1.6052</v>
      </c>
      <c r="AA64" s="11">
        <v>0.53480000000000005</v>
      </c>
      <c r="AB64" s="11">
        <v>1.8948</v>
      </c>
      <c r="AC64" s="11">
        <v>4.6016000000000004</v>
      </c>
      <c r="AD64" s="11">
        <v>0</v>
      </c>
      <c r="AE64" s="11">
        <v>0</v>
      </c>
      <c r="AF64" s="11">
        <v>0</v>
      </c>
      <c r="AG64" s="11" t="s">
        <v>110</v>
      </c>
      <c r="AH64" s="1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7" t="s">
        <v>111</v>
      </c>
      <c r="B65" s="1" t="s">
        <v>38</v>
      </c>
      <c r="C65" s="1"/>
      <c r="D65" s="1"/>
      <c r="E65" s="1"/>
      <c r="F65" s="1"/>
      <c r="G65" s="7">
        <v>0.4</v>
      </c>
      <c r="H65" s="1">
        <v>30</v>
      </c>
      <c r="I65" s="1" t="s">
        <v>39</v>
      </c>
      <c r="J65" s="1"/>
      <c r="K65" s="1">
        <f t="shared" si="10"/>
        <v>0</v>
      </c>
      <c r="L65" s="1"/>
      <c r="M65" s="1"/>
      <c r="N65" s="1"/>
      <c r="O65" s="1">
        <v>8</v>
      </c>
      <c r="P65" s="1"/>
      <c r="Q65" s="1">
        <f t="shared" si="4"/>
        <v>0</v>
      </c>
      <c r="R65" s="5">
        <v>8</v>
      </c>
      <c r="S65" s="5"/>
      <c r="T65" s="1"/>
      <c r="U65" s="1" t="e">
        <f t="shared" si="6"/>
        <v>#DIV/0!</v>
      </c>
      <c r="V65" s="1" t="e">
        <f t="shared" si="7"/>
        <v>#DIV/0!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-0.2</v>
      </c>
      <c r="AD65" s="1">
        <v>0</v>
      </c>
      <c r="AE65" s="1">
        <v>0</v>
      </c>
      <c r="AF65" s="1">
        <v>-0.2</v>
      </c>
      <c r="AG65" s="1" t="s">
        <v>112</v>
      </c>
      <c r="AH65" s="1">
        <f t="shared" ref="AH65:AH80" si="14">G65*R65</f>
        <v>3.2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7" t="s">
        <v>113</v>
      </c>
      <c r="B66" s="1" t="s">
        <v>38</v>
      </c>
      <c r="C66" s="1"/>
      <c r="D66" s="1"/>
      <c r="E66" s="19">
        <f>-1+E100</f>
        <v>27</v>
      </c>
      <c r="F66" s="1"/>
      <c r="G66" s="7">
        <v>0.33</v>
      </c>
      <c r="H66" s="1">
        <v>30</v>
      </c>
      <c r="I66" s="1" t="s">
        <v>39</v>
      </c>
      <c r="J66" s="1"/>
      <c r="K66" s="1">
        <f t="shared" si="10"/>
        <v>27</v>
      </c>
      <c r="L66" s="1"/>
      <c r="M66" s="1"/>
      <c r="N66" s="1"/>
      <c r="O66" s="1">
        <v>22</v>
      </c>
      <c r="P66" s="1"/>
      <c r="Q66" s="1">
        <f t="shared" si="4"/>
        <v>5.4</v>
      </c>
      <c r="R66" s="5">
        <f>13*Q66-P66-O66-N66-F66</f>
        <v>48.2</v>
      </c>
      <c r="S66" s="5"/>
      <c r="T66" s="1"/>
      <c r="U66" s="1">
        <f t="shared" si="6"/>
        <v>13</v>
      </c>
      <c r="V66" s="1">
        <f t="shared" si="7"/>
        <v>4.0740740740740735</v>
      </c>
      <c r="W66" s="1">
        <v>3.2</v>
      </c>
      <c r="X66" s="1">
        <v>1.6</v>
      </c>
      <c r="Y66" s="1">
        <v>0.6</v>
      </c>
      <c r="Z66" s="1">
        <v>4</v>
      </c>
      <c r="AA66" s="1">
        <v>1.2</v>
      </c>
      <c r="AB66" s="1">
        <v>2.6</v>
      </c>
      <c r="AC66" s="1">
        <v>2.6</v>
      </c>
      <c r="AD66" s="1">
        <v>0.6</v>
      </c>
      <c r="AE66" s="1">
        <v>2</v>
      </c>
      <c r="AF66" s="1">
        <v>3.2</v>
      </c>
      <c r="AG66" s="1" t="s">
        <v>114</v>
      </c>
      <c r="AH66" s="1">
        <f t="shared" si="14"/>
        <v>15.906000000000002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7" t="s">
        <v>115</v>
      </c>
      <c r="B67" s="1" t="s">
        <v>41</v>
      </c>
      <c r="C67" s="1">
        <v>33.267000000000003</v>
      </c>
      <c r="D67" s="1">
        <v>4.1189999999999998</v>
      </c>
      <c r="E67" s="1">
        <v>19.731000000000002</v>
      </c>
      <c r="F67" s="1">
        <v>11.269</v>
      </c>
      <c r="G67" s="7">
        <v>1</v>
      </c>
      <c r="H67" s="1">
        <v>45</v>
      </c>
      <c r="I67" s="1" t="s">
        <v>39</v>
      </c>
      <c r="J67" s="1">
        <v>19</v>
      </c>
      <c r="K67" s="1">
        <f t="shared" si="10"/>
        <v>0.73100000000000165</v>
      </c>
      <c r="L67" s="1"/>
      <c r="M67" s="1"/>
      <c r="N67" s="1"/>
      <c r="O67" s="1">
        <v>0</v>
      </c>
      <c r="P67" s="1"/>
      <c r="Q67" s="1">
        <f t="shared" si="4"/>
        <v>3.9462000000000002</v>
      </c>
      <c r="R67" s="5">
        <f>12*Q67-P67-O67-N67-F67</f>
        <v>36.0854</v>
      </c>
      <c r="S67" s="5"/>
      <c r="T67" s="1"/>
      <c r="U67" s="1">
        <f t="shared" si="6"/>
        <v>11.999999999999998</v>
      </c>
      <c r="V67" s="1">
        <f t="shared" si="7"/>
        <v>2.8556586082813844</v>
      </c>
      <c r="W67" s="1">
        <v>2.2764000000000002</v>
      </c>
      <c r="X67" s="1">
        <v>3.5468000000000002</v>
      </c>
      <c r="Y67" s="1">
        <v>4.2960000000000003</v>
      </c>
      <c r="Z67" s="1">
        <v>1.4450000000000001</v>
      </c>
      <c r="AA67" s="1">
        <v>3.8003999999999998</v>
      </c>
      <c r="AB67" s="1">
        <v>2.879</v>
      </c>
      <c r="AC67" s="1">
        <v>2.2088000000000001</v>
      </c>
      <c r="AD67" s="1">
        <v>3.4882</v>
      </c>
      <c r="AE67" s="1">
        <v>2.4518</v>
      </c>
      <c r="AF67" s="1">
        <v>3.3382000000000001</v>
      </c>
      <c r="AG67" s="1"/>
      <c r="AH67" s="1">
        <f t="shared" si="14"/>
        <v>36.0854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116</v>
      </c>
      <c r="B68" s="1" t="s">
        <v>38</v>
      </c>
      <c r="C68" s="1">
        <v>263</v>
      </c>
      <c r="D68" s="1">
        <v>700</v>
      </c>
      <c r="E68" s="1">
        <v>765</v>
      </c>
      <c r="F68" s="1"/>
      <c r="G68" s="7">
        <v>0.41</v>
      </c>
      <c r="H68" s="1">
        <v>50</v>
      </c>
      <c r="I68" s="1" t="s">
        <v>39</v>
      </c>
      <c r="J68" s="1">
        <v>849</v>
      </c>
      <c r="K68" s="1">
        <f t="shared" si="10"/>
        <v>-84</v>
      </c>
      <c r="L68" s="1"/>
      <c r="M68" s="1"/>
      <c r="N68" s="1">
        <v>500</v>
      </c>
      <c r="O68" s="1">
        <v>600</v>
      </c>
      <c r="P68" s="1">
        <v>500</v>
      </c>
      <c r="Q68" s="1">
        <f t="shared" si="4"/>
        <v>153</v>
      </c>
      <c r="R68" s="5">
        <f t="shared" ref="R68:R75" si="15">14*Q68-P68-O68-N68-F68</f>
        <v>542</v>
      </c>
      <c r="S68" s="5"/>
      <c r="T68" s="1"/>
      <c r="U68" s="1">
        <f t="shared" si="6"/>
        <v>14</v>
      </c>
      <c r="V68" s="1">
        <f t="shared" si="7"/>
        <v>10.457516339869281</v>
      </c>
      <c r="W68" s="1">
        <v>166.6</v>
      </c>
      <c r="X68" s="1">
        <v>105.2</v>
      </c>
      <c r="Y68" s="1">
        <v>102.6</v>
      </c>
      <c r="Z68" s="1">
        <v>95.2</v>
      </c>
      <c r="AA68" s="1">
        <v>141</v>
      </c>
      <c r="AB68" s="1">
        <v>89.2</v>
      </c>
      <c r="AC68" s="1">
        <v>96</v>
      </c>
      <c r="AD68" s="1">
        <v>87.4</v>
      </c>
      <c r="AE68" s="1">
        <v>70.8</v>
      </c>
      <c r="AF68" s="1">
        <v>101.4</v>
      </c>
      <c r="AG68" s="1"/>
      <c r="AH68" s="1">
        <f t="shared" si="14"/>
        <v>222.22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117</v>
      </c>
      <c r="B69" s="1" t="s">
        <v>41</v>
      </c>
      <c r="C69" s="1">
        <v>250.51599999999999</v>
      </c>
      <c r="D69" s="1">
        <v>47.624000000000002</v>
      </c>
      <c r="E69" s="1">
        <v>184.72900000000001</v>
      </c>
      <c r="F69" s="1">
        <v>51.902000000000001</v>
      </c>
      <c r="G69" s="7">
        <v>1</v>
      </c>
      <c r="H69" s="1">
        <v>50</v>
      </c>
      <c r="I69" s="1" t="s">
        <v>39</v>
      </c>
      <c r="J69" s="1">
        <v>178</v>
      </c>
      <c r="K69" s="1">
        <f t="shared" ref="K69:K100" si="16">E69-J69</f>
        <v>6.7290000000000134</v>
      </c>
      <c r="L69" s="1"/>
      <c r="M69" s="1"/>
      <c r="N69" s="1"/>
      <c r="O69" s="1">
        <v>180</v>
      </c>
      <c r="P69" s="1"/>
      <c r="Q69" s="1">
        <f t="shared" si="4"/>
        <v>36.945800000000006</v>
      </c>
      <c r="R69" s="5">
        <f t="shared" si="15"/>
        <v>285.33920000000006</v>
      </c>
      <c r="S69" s="5"/>
      <c r="T69" s="1"/>
      <c r="U69" s="1">
        <f t="shared" si="6"/>
        <v>14</v>
      </c>
      <c r="V69" s="1">
        <f t="shared" si="7"/>
        <v>6.2768163092963194</v>
      </c>
      <c r="W69" s="1">
        <v>29.074999999999999</v>
      </c>
      <c r="X69" s="1">
        <v>19.8492</v>
      </c>
      <c r="Y69" s="1">
        <v>32.564399999999999</v>
      </c>
      <c r="Z69" s="1">
        <v>29.5304</v>
      </c>
      <c r="AA69" s="1">
        <v>30.064599999999999</v>
      </c>
      <c r="AB69" s="1">
        <v>30.265999999999998</v>
      </c>
      <c r="AC69" s="1">
        <v>29.782599999999999</v>
      </c>
      <c r="AD69" s="1">
        <v>20.537199999999999</v>
      </c>
      <c r="AE69" s="1">
        <v>25.664999999999999</v>
      </c>
      <c r="AF69" s="1">
        <v>35.5852</v>
      </c>
      <c r="AG69" s="1"/>
      <c r="AH69" s="1">
        <f t="shared" si="14"/>
        <v>285.33920000000006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118</v>
      </c>
      <c r="B70" s="1" t="s">
        <v>38</v>
      </c>
      <c r="C70" s="1">
        <v>-17</v>
      </c>
      <c r="D70" s="1">
        <v>246</v>
      </c>
      <c r="E70" s="1">
        <v>177</v>
      </c>
      <c r="F70" s="1">
        <v>38</v>
      </c>
      <c r="G70" s="7">
        <v>0.35</v>
      </c>
      <c r="H70" s="1">
        <v>50</v>
      </c>
      <c r="I70" s="1" t="s">
        <v>39</v>
      </c>
      <c r="J70" s="1">
        <v>186</v>
      </c>
      <c r="K70" s="1">
        <f t="shared" si="16"/>
        <v>-9</v>
      </c>
      <c r="L70" s="1"/>
      <c r="M70" s="1"/>
      <c r="N70" s="1">
        <v>200</v>
      </c>
      <c r="O70" s="1">
        <v>170</v>
      </c>
      <c r="P70" s="1">
        <v>150</v>
      </c>
      <c r="Q70" s="1">
        <f t="shared" ref="Q70:Q102" si="17">E70/5</f>
        <v>35.4</v>
      </c>
      <c r="R70" s="5"/>
      <c r="S70" s="5"/>
      <c r="T70" s="1"/>
      <c r="U70" s="1">
        <f t="shared" ref="U70:U102" si="18">(F70+N70+O70+P70+R70)/Q70</f>
        <v>15.76271186440678</v>
      </c>
      <c r="V70" s="1">
        <f t="shared" ref="V70:V102" si="19">(F70+N70+O70+P70)/Q70</f>
        <v>15.76271186440678</v>
      </c>
      <c r="W70" s="1">
        <v>50</v>
      </c>
      <c r="X70" s="1">
        <v>34</v>
      </c>
      <c r="Y70" s="1">
        <v>26</v>
      </c>
      <c r="Z70" s="1">
        <v>41.6</v>
      </c>
      <c r="AA70" s="1">
        <v>43</v>
      </c>
      <c r="AB70" s="1">
        <v>33.799999999999997</v>
      </c>
      <c r="AC70" s="1">
        <v>30</v>
      </c>
      <c r="AD70" s="1">
        <v>19.600000000000001</v>
      </c>
      <c r="AE70" s="1">
        <v>28.8</v>
      </c>
      <c r="AF70" s="1">
        <v>20.399999999999999</v>
      </c>
      <c r="AG70" s="1"/>
      <c r="AH70" s="1">
        <f t="shared" si="14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119</v>
      </c>
      <c r="B71" s="1" t="s">
        <v>41</v>
      </c>
      <c r="C71" s="1">
        <v>81.058999999999997</v>
      </c>
      <c r="D71" s="1">
        <v>74.241</v>
      </c>
      <c r="E71" s="1">
        <v>26.456</v>
      </c>
      <c r="F71" s="1">
        <v>58.543999999999997</v>
      </c>
      <c r="G71" s="7">
        <v>1</v>
      </c>
      <c r="H71" s="1">
        <v>50</v>
      </c>
      <c r="I71" s="1" t="s">
        <v>39</v>
      </c>
      <c r="J71" s="1">
        <v>27</v>
      </c>
      <c r="K71" s="1">
        <f t="shared" si="16"/>
        <v>-0.54400000000000048</v>
      </c>
      <c r="L71" s="1"/>
      <c r="M71" s="1"/>
      <c r="N71" s="1"/>
      <c r="O71" s="1">
        <v>0</v>
      </c>
      <c r="P71" s="1"/>
      <c r="Q71" s="1">
        <f t="shared" si="17"/>
        <v>5.2911999999999999</v>
      </c>
      <c r="R71" s="5">
        <f t="shared" si="15"/>
        <v>15.532799999999995</v>
      </c>
      <c r="S71" s="5"/>
      <c r="T71" s="1"/>
      <c r="U71" s="1">
        <f t="shared" si="18"/>
        <v>13.999999999999998</v>
      </c>
      <c r="V71" s="1">
        <f t="shared" si="19"/>
        <v>11.064408829755065</v>
      </c>
      <c r="W71" s="1">
        <v>3.7235999999999998</v>
      </c>
      <c r="X71" s="1">
        <v>1.2507999999999999</v>
      </c>
      <c r="Y71" s="1">
        <v>7.7778000000000009</v>
      </c>
      <c r="Z71" s="1">
        <v>5.6269999999999998</v>
      </c>
      <c r="AA71" s="1">
        <v>5.2767999999999997</v>
      </c>
      <c r="AB71" s="1">
        <v>6.2008000000000001</v>
      </c>
      <c r="AC71" s="1">
        <v>8.7010000000000005</v>
      </c>
      <c r="AD71" s="1">
        <v>4.3499999999999996</v>
      </c>
      <c r="AE71" s="1">
        <v>5.3018000000000001</v>
      </c>
      <c r="AF71" s="1">
        <v>8.4123999999999999</v>
      </c>
      <c r="AG71" s="18" t="s">
        <v>42</v>
      </c>
      <c r="AH71" s="1">
        <f t="shared" si="14"/>
        <v>15.532799999999995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120</v>
      </c>
      <c r="B72" s="1" t="s">
        <v>38</v>
      </c>
      <c r="C72" s="1">
        <v>407</v>
      </c>
      <c r="D72" s="1">
        <v>136</v>
      </c>
      <c r="E72" s="1">
        <v>456</v>
      </c>
      <c r="F72" s="1"/>
      <c r="G72" s="7">
        <v>0.4</v>
      </c>
      <c r="H72" s="1">
        <v>50</v>
      </c>
      <c r="I72" s="1" t="s">
        <v>39</v>
      </c>
      <c r="J72" s="1">
        <v>714</v>
      </c>
      <c r="K72" s="1">
        <f t="shared" si="16"/>
        <v>-258</v>
      </c>
      <c r="L72" s="1"/>
      <c r="M72" s="1"/>
      <c r="N72" s="1">
        <v>500</v>
      </c>
      <c r="O72" s="1">
        <v>500</v>
      </c>
      <c r="P72" s="1">
        <v>500</v>
      </c>
      <c r="Q72" s="1">
        <f t="shared" si="17"/>
        <v>91.2</v>
      </c>
      <c r="R72" s="5"/>
      <c r="S72" s="5"/>
      <c r="T72" s="1"/>
      <c r="U72" s="1">
        <f t="shared" si="18"/>
        <v>16.44736842105263</v>
      </c>
      <c r="V72" s="1">
        <f t="shared" si="19"/>
        <v>16.44736842105263</v>
      </c>
      <c r="W72" s="1">
        <v>144.4</v>
      </c>
      <c r="X72" s="1">
        <v>88</v>
      </c>
      <c r="Y72" s="1">
        <v>102</v>
      </c>
      <c r="Z72" s="1">
        <v>81.400000000000006</v>
      </c>
      <c r="AA72" s="1">
        <v>104</v>
      </c>
      <c r="AB72" s="1">
        <v>77.2</v>
      </c>
      <c r="AC72" s="1">
        <v>88.8</v>
      </c>
      <c r="AD72" s="1">
        <v>69.599999999999994</v>
      </c>
      <c r="AE72" s="1">
        <v>55</v>
      </c>
      <c r="AF72" s="1">
        <v>98.6</v>
      </c>
      <c r="AG72" s="1"/>
      <c r="AH72" s="1">
        <f t="shared" si="14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121</v>
      </c>
      <c r="B73" s="1" t="s">
        <v>38</v>
      </c>
      <c r="C73" s="1"/>
      <c r="D73" s="1">
        <v>398</v>
      </c>
      <c r="E73" s="1">
        <v>379</v>
      </c>
      <c r="F73" s="1"/>
      <c r="G73" s="7">
        <v>0.41</v>
      </c>
      <c r="H73" s="1">
        <v>50</v>
      </c>
      <c r="I73" s="1" t="s">
        <v>39</v>
      </c>
      <c r="J73" s="1">
        <v>442</v>
      </c>
      <c r="K73" s="1">
        <f t="shared" si="16"/>
        <v>-63</v>
      </c>
      <c r="L73" s="1"/>
      <c r="M73" s="1"/>
      <c r="N73" s="1">
        <v>200</v>
      </c>
      <c r="O73" s="1">
        <v>290</v>
      </c>
      <c r="P73" s="1">
        <v>200</v>
      </c>
      <c r="Q73" s="1">
        <f t="shared" si="17"/>
        <v>75.8</v>
      </c>
      <c r="R73" s="5">
        <f t="shared" si="15"/>
        <v>371.20000000000005</v>
      </c>
      <c r="S73" s="5"/>
      <c r="T73" s="1"/>
      <c r="U73" s="1">
        <f t="shared" si="18"/>
        <v>14.000000000000002</v>
      </c>
      <c r="V73" s="1">
        <f t="shared" si="19"/>
        <v>9.1029023746701849</v>
      </c>
      <c r="W73" s="1">
        <v>73</v>
      </c>
      <c r="X73" s="1">
        <v>53</v>
      </c>
      <c r="Y73" s="1">
        <v>28</v>
      </c>
      <c r="Z73" s="1">
        <v>103.4</v>
      </c>
      <c r="AA73" s="1">
        <v>106.2</v>
      </c>
      <c r="AB73" s="1">
        <v>73</v>
      </c>
      <c r="AC73" s="1">
        <v>93</v>
      </c>
      <c r="AD73" s="1">
        <v>55.8</v>
      </c>
      <c r="AE73" s="1">
        <v>70.400000000000006</v>
      </c>
      <c r="AF73" s="1">
        <v>92.4</v>
      </c>
      <c r="AG73" s="1"/>
      <c r="AH73" s="1">
        <f t="shared" si="14"/>
        <v>152.19200000000001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122</v>
      </c>
      <c r="B74" s="1" t="s">
        <v>41</v>
      </c>
      <c r="C74" s="1">
        <v>32.951000000000001</v>
      </c>
      <c r="D74" s="1">
        <v>124.648</v>
      </c>
      <c r="E74" s="1">
        <v>78.820999999999998</v>
      </c>
      <c r="F74" s="1">
        <v>58.396000000000001</v>
      </c>
      <c r="G74" s="7">
        <v>1</v>
      </c>
      <c r="H74" s="1">
        <v>50</v>
      </c>
      <c r="I74" s="1" t="s">
        <v>39</v>
      </c>
      <c r="J74" s="1">
        <v>78</v>
      </c>
      <c r="K74" s="1">
        <f t="shared" si="16"/>
        <v>0.82099999999999795</v>
      </c>
      <c r="L74" s="1"/>
      <c r="M74" s="1"/>
      <c r="N74" s="1"/>
      <c r="O74" s="1">
        <v>20</v>
      </c>
      <c r="P74" s="1"/>
      <c r="Q74" s="1">
        <f t="shared" si="17"/>
        <v>15.764199999999999</v>
      </c>
      <c r="R74" s="5">
        <f t="shared" si="15"/>
        <v>142.30279999999999</v>
      </c>
      <c r="S74" s="5"/>
      <c r="T74" s="1"/>
      <c r="U74" s="1">
        <f t="shared" si="18"/>
        <v>14.000000000000002</v>
      </c>
      <c r="V74" s="1">
        <f t="shared" si="19"/>
        <v>4.9730401796475565</v>
      </c>
      <c r="W74" s="1">
        <v>10.914400000000001</v>
      </c>
      <c r="X74" s="1">
        <v>12.6762</v>
      </c>
      <c r="Y74" s="1">
        <v>5.9314</v>
      </c>
      <c r="Z74" s="1">
        <v>-0.10440000000000001</v>
      </c>
      <c r="AA74" s="1">
        <v>8.33</v>
      </c>
      <c r="AB74" s="1">
        <v>11.237399999999999</v>
      </c>
      <c r="AC74" s="1">
        <v>5.5115999999999996</v>
      </c>
      <c r="AD74" s="1">
        <v>14.717599999999999</v>
      </c>
      <c r="AE74" s="1">
        <v>9.3919999999999995</v>
      </c>
      <c r="AF74" s="1">
        <v>9.093</v>
      </c>
      <c r="AG74" s="1"/>
      <c r="AH74" s="1">
        <f t="shared" si="14"/>
        <v>142.30279999999999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123</v>
      </c>
      <c r="B75" s="1" t="s">
        <v>38</v>
      </c>
      <c r="C75" s="1">
        <v>57</v>
      </c>
      <c r="D75" s="1">
        <v>161</v>
      </c>
      <c r="E75" s="1">
        <v>142</v>
      </c>
      <c r="F75" s="1"/>
      <c r="G75" s="7">
        <v>0.3</v>
      </c>
      <c r="H75" s="1">
        <v>50</v>
      </c>
      <c r="I75" s="1" t="s">
        <v>39</v>
      </c>
      <c r="J75" s="1">
        <v>172</v>
      </c>
      <c r="K75" s="1">
        <f t="shared" si="16"/>
        <v>-30</v>
      </c>
      <c r="L75" s="1"/>
      <c r="M75" s="1"/>
      <c r="N75" s="1">
        <v>100</v>
      </c>
      <c r="O75" s="1">
        <v>160</v>
      </c>
      <c r="P75" s="1">
        <v>100</v>
      </c>
      <c r="Q75" s="1">
        <f t="shared" si="17"/>
        <v>28.4</v>
      </c>
      <c r="R75" s="5">
        <f t="shared" si="15"/>
        <v>37.599999999999966</v>
      </c>
      <c r="S75" s="5"/>
      <c r="T75" s="1"/>
      <c r="U75" s="1">
        <f t="shared" si="18"/>
        <v>14</v>
      </c>
      <c r="V75" s="1">
        <f t="shared" si="19"/>
        <v>12.67605633802817</v>
      </c>
      <c r="W75" s="1">
        <v>36.4</v>
      </c>
      <c r="X75" s="1">
        <v>22.2</v>
      </c>
      <c r="Y75" s="1">
        <v>24.2</v>
      </c>
      <c r="Z75" s="1">
        <v>11.8</v>
      </c>
      <c r="AA75" s="1">
        <v>20.399999999999999</v>
      </c>
      <c r="AB75" s="1">
        <v>9.8000000000000007</v>
      </c>
      <c r="AC75" s="1">
        <v>19.2</v>
      </c>
      <c r="AD75" s="1">
        <v>2.8</v>
      </c>
      <c r="AE75" s="1">
        <v>5</v>
      </c>
      <c r="AF75" s="1">
        <v>18</v>
      </c>
      <c r="AG75" s="1"/>
      <c r="AH75" s="1">
        <f t="shared" si="14"/>
        <v>11.279999999999989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124</v>
      </c>
      <c r="B76" s="1" t="s">
        <v>38</v>
      </c>
      <c r="C76" s="1">
        <v>157</v>
      </c>
      <c r="D76" s="1">
        <v>65</v>
      </c>
      <c r="E76" s="1">
        <v>151</v>
      </c>
      <c r="F76" s="1">
        <v>2</v>
      </c>
      <c r="G76" s="7">
        <v>0.18</v>
      </c>
      <c r="H76" s="1">
        <v>50</v>
      </c>
      <c r="I76" s="1" t="s">
        <v>39</v>
      </c>
      <c r="J76" s="1">
        <v>180</v>
      </c>
      <c r="K76" s="1">
        <f t="shared" si="16"/>
        <v>-29</v>
      </c>
      <c r="L76" s="1"/>
      <c r="M76" s="1"/>
      <c r="N76" s="1"/>
      <c r="O76" s="1">
        <v>120</v>
      </c>
      <c r="P76" s="1"/>
      <c r="Q76" s="1">
        <f t="shared" si="17"/>
        <v>30.2</v>
      </c>
      <c r="R76" s="5">
        <f>13*Q76-P76-O76-N76-F76</f>
        <v>270.59999999999997</v>
      </c>
      <c r="S76" s="5"/>
      <c r="T76" s="1"/>
      <c r="U76" s="1">
        <f t="shared" si="18"/>
        <v>13</v>
      </c>
      <c r="V76" s="1">
        <f t="shared" si="19"/>
        <v>4.0397350993377481</v>
      </c>
      <c r="W76" s="1">
        <v>18.8</v>
      </c>
      <c r="X76" s="1">
        <v>15</v>
      </c>
      <c r="Y76" s="1">
        <v>23.2</v>
      </c>
      <c r="Z76" s="1">
        <v>-0.2</v>
      </c>
      <c r="AA76" s="1">
        <v>20</v>
      </c>
      <c r="AB76" s="1">
        <v>2.4</v>
      </c>
      <c r="AC76" s="1">
        <v>9.6</v>
      </c>
      <c r="AD76" s="1">
        <v>11.2</v>
      </c>
      <c r="AE76" s="1">
        <v>11</v>
      </c>
      <c r="AF76" s="1">
        <v>16</v>
      </c>
      <c r="AG76" s="1"/>
      <c r="AH76" s="1">
        <f t="shared" si="14"/>
        <v>48.707999999999991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125</v>
      </c>
      <c r="B77" s="1" t="s">
        <v>41</v>
      </c>
      <c r="C77" s="1">
        <v>27.338000000000001</v>
      </c>
      <c r="D77" s="1"/>
      <c r="E77" s="1"/>
      <c r="F77" s="1">
        <v>20.379000000000001</v>
      </c>
      <c r="G77" s="7">
        <v>1</v>
      </c>
      <c r="H77" s="1">
        <v>60</v>
      </c>
      <c r="I77" s="1" t="s">
        <v>39</v>
      </c>
      <c r="J77" s="1"/>
      <c r="K77" s="1">
        <f t="shared" si="16"/>
        <v>0</v>
      </c>
      <c r="L77" s="1"/>
      <c r="M77" s="1"/>
      <c r="N77" s="1"/>
      <c r="O77" s="1">
        <v>0</v>
      </c>
      <c r="P77" s="1"/>
      <c r="Q77" s="1">
        <f t="shared" si="17"/>
        <v>0</v>
      </c>
      <c r="R77" s="5"/>
      <c r="S77" s="5"/>
      <c r="T77" s="1"/>
      <c r="U77" s="1" t="e">
        <f t="shared" si="18"/>
        <v>#DIV/0!</v>
      </c>
      <c r="V77" s="1" t="e">
        <f t="shared" si="19"/>
        <v>#DIV/0!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0.27360000000000001</v>
      </c>
      <c r="AF77" s="1">
        <v>1.6377999999999999</v>
      </c>
      <c r="AG77" s="20" t="s">
        <v>45</v>
      </c>
      <c r="AH77" s="1">
        <f t="shared" si="14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126</v>
      </c>
      <c r="B78" s="1" t="s">
        <v>38</v>
      </c>
      <c r="C78" s="1">
        <v>40</v>
      </c>
      <c r="D78" s="1">
        <v>9</v>
      </c>
      <c r="E78" s="1">
        <v>36</v>
      </c>
      <c r="F78" s="1"/>
      <c r="G78" s="7">
        <v>0.4</v>
      </c>
      <c r="H78" s="1">
        <v>60</v>
      </c>
      <c r="I78" s="1" t="s">
        <v>39</v>
      </c>
      <c r="J78" s="1">
        <v>68</v>
      </c>
      <c r="K78" s="1">
        <f t="shared" si="16"/>
        <v>-32</v>
      </c>
      <c r="L78" s="1"/>
      <c r="M78" s="1"/>
      <c r="N78" s="1"/>
      <c r="O78" s="1">
        <v>140</v>
      </c>
      <c r="P78" s="1"/>
      <c r="Q78" s="1">
        <f t="shared" si="17"/>
        <v>7.2</v>
      </c>
      <c r="R78" s="5"/>
      <c r="S78" s="5"/>
      <c r="T78" s="1"/>
      <c r="U78" s="1">
        <f t="shared" si="18"/>
        <v>19.444444444444443</v>
      </c>
      <c r="V78" s="1">
        <f t="shared" si="19"/>
        <v>19.444444444444443</v>
      </c>
      <c r="W78" s="1">
        <v>13.2</v>
      </c>
      <c r="X78" s="1">
        <v>7</v>
      </c>
      <c r="Y78" s="1">
        <v>10</v>
      </c>
      <c r="Z78" s="1">
        <v>7.4</v>
      </c>
      <c r="AA78" s="1">
        <v>5.2</v>
      </c>
      <c r="AB78" s="1">
        <v>15.2</v>
      </c>
      <c r="AC78" s="1">
        <v>8.1999999999999993</v>
      </c>
      <c r="AD78" s="1">
        <v>8.6</v>
      </c>
      <c r="AE78" s="1">
        <v>4.2</v>
      </c>
      <c r="AF78" s="1">
        <v>5.4</v>
      </c>
      <c r="AG78" s="1"/>
      <c r="AH78" s="1">
        <f t="shared" si="14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127</v>
      </c>
      <c r="B79" s="1" t="s">
        <v>41</v>
      </c>
      <c r="C79" s="1">
        <v>5.133</v>
      </c>
      <c r="D79" s="1">
        <v>13.500999999999999</v>
      </c>
      <c r="E79" s="1">
        <v>10.186999999999999</v>
      </c>
      <c r="F79" s="1">
        <v>5.0890000000000004</v>
      </c>
      <c r="G79" s="7">
        <v>1</v>
      </c>
      <c r="H79" s="1" t="e">
        <v>#N/A</v>
      </c>
      <c r="I79" s="1" t="s">
        <v>39</v>
      </c>
      <c r="J79" s="1">
        <v>9.4</v>
      </c>
      <c r="K79" s="1">
        <f t="shared" si="16"/>
        <v>0.78699999999999903</v>
      </c>
      <c r="L79" s="1"/>
      <c r="M79" s="1"/>
      <c r="N79" s="1"/>
      <c r="O79" s="1">
        <v>23</v>
      </c>
      <c r="P79" s="1"/>
      <c r="Q79" s="1">
        <f t="shared" si="17"/>
        <v>2.0373999999999999</v>
      </c>
      <c r="R79" s="5"/>
      <c r="S79" s="5"/>
      <c r="T79" s="1"/>
      <c r="U79" s="1">
        <f t="shared" si="18"/>
        <v>13.786688917247472</v>
      </c>
      <c r="V79" s="1">
        <f t="shared" si="19"/>
        <v>13.786688917247472</v>
      </c>
      <c r="W79" s="1">
        <v>2.7602000000000002</v>
      </c>
      <c r="X79" s="1">
        <v>2.0354000000000001</v>
      </c>
      <c r="Y79" s="1">
        <v>1.865</v>
      </c>
      <c r="Z79" s="1">
        <v>1.8593999999999999</v>
      </c>
      <c r="AA79" s="1">
        <v>3.2038000000000002</v>
      </c>
      <c r="AB79" s="1">
        <v>4.0388000000000002</v>
      </c>
      <c r="AC79" s="1">
        <v>0</v>
      </c>
      <c r="AD79" s="1">
        <v>0.3332</v>
      </c>
      <c r="AE79" s="1">
        <v>3.7044000000000001</v>
      </c>
      <c r="AF79" s="1">
        <v>0.33539999999999998</v>
      </c>
      <c r="AG79" s="1"/>
      <c r="AH79" s="1">
        <f t="shared" si="14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128</v>
      </c>
      <c r="B80" s="1" t="s">
        <v>38</v>
      </c>
      <c r="C80" s="1">
        <v>16</v>
      </c>
      <c r="D80" s="1">
        <v>8</v>
      </c>
      <c r="E80" s="1"/>
      <c r="F80" s="1">
        <v>16</v>
      </c>
      <c r="G80" s="7">
        <v>0.33</v>
      </c>
      <c r="H80" s="1" t="e">
        <v>#N/A</v>
      </c>
      <c r="I80" s="1" t="s">
        <v>39</v>
      </c>
      <c r="J80" s="1"/>
      <c r="K80" s="1">
        <f t="shared" si="16"/>
        <v>0</v>
      </c>
      <c r="L80" s="1"/>
      <c r="M80" s="1"/>
      <c r="N80" s="1"/>
      <c r="O80" s="1">
        <v>0</v>
      </c>
      <c r="P80" s="1"/>
      <c r="Q80" s="1">
        <f t="shared" si="17"/>
        <v>0</v>
      </c>
      <c r="R80" s="5"/>
      <c r="S80" s="5"/>
      <c r="T80" s="1"/>
      <c r="U80" s="1" t="e">
        <f t="shared" si="18"/>
        <v>#DIV/0!</v>
      </c>
      <c r="V80" s="1" t="e">
        <f t="shared" si="19"/>
        <v>#DIV/0!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-1.2</v>
      </c>
      <c r="AE80" s="1">
        <v>-0.8</v>
      </c>
      <c r="AF80" s="1">
        <v>1.2</v>
      </c>
      <c r="AG80" s="20" t="s">
        <v>45</v>
      </c>
      <c r="AH80" s="1">
        <f t="shared" si="14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4" t="s">
        <v>129</v>
      </c>
      <c r="B81" s="14" t="s">
        <v>41</v>
      </c>
      <c r="C81" s="14"/>
      <c r="D81" s="14"/>
      <c r="E81" s="14"/>
      <c r="F81" s="14"/>
      <c r="G81" s="15">
        <v>0</v>
      </c>
      <c r="H81" s="14">
        <v>45</v>
      </c>
      <c r="I81" s="14" t="s">
        <v>39</v>
      </c>
      <c r="J81" s="14"/>
      <c r="K81" s="14">
        <f t="shared" si="16"/>
        <v>0</v>
      </c>
      <c r="L81" s="14"/>
      <c r="M81" s="14"/>
      <c r="N81" s="14"/>
      <c r="O81" s="14">
        <v>0</v>
      </c>
      <c r="P81" s="14"/>
      <c r="Q81" s="14">
        <f t="shared" si="17"/>
        <v>0</v>
      </c>
      <c r="R81" s="16"/>
      <c r="S81" s="16"/>
      <c r="T81" s="14"/>
      <c r="U81" s="14" t="e">
        <f t="shared" si="18"/>
        <v>#DIV/0!</v>
      </c>
      <c r="V81" s="14" t="e">
        <f t="shared" si="19"/>
        <v>#DIV/0!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 t="s">
        <v>91</v>
      </c>
      <c r="AH81" s="14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130</v>
      </c>
      <c r="B82" s="1" t="s">
        <v>38</v>
      </c>
      <c r="C82" s="1">
        <v>38</v>
      </c>
      <c r="D82" s="1">
        <v>10</v>
      </c>
      <c r="E82" s="1">
        <v>17</v>
      </c>
      <c r="F82" s="1">
        <v>29</v>
      </c>
      <c r="G82" s="7">
        <v>0.22</v>
      </c>
      <c r="H82" s="1" t="e">
        <v>#N/A</v>
      </c>
      <c r="I82" s="1" t="s">
        <v>39</v>
      </c>
      <c r="J82" s="1">
        <v>18</v>
      </c>
      <c r="K82" s="1">
        <f t="shared" si="16"/>
        <v>-1</v>
      </c>
      <c r="L82" s="1"/>
      <c r="M82" s="1"/>
      <c r="N82" s="1"/>
      <c r="O82" s="1">
        <v>0</v>
      </c>
      <c r="P82" s="1"/>
      <c r="Q82" s="1">
        <f t="shared" si="17"/>
        <v>3.4</v>
      </c>
      <c r="R82" s="5">
        <f t="shared" ref="R82:R97" si="20">14*Q82-P82-O82-N82-F82</f>
        <v>18.600000000000001</v>
      </c>
      <c r="S82" s="5"/>
      <c r="T82" s="1"/>
      <c r="U82" s="1">
        <f t="shared" si="18"/>
        <v>14</v>
      </c>
      <c r="V82" s="1">
        <f t="shared" si="19"/>
        <v>8.5294117647058822</v>
      </c>
      <c r="W82" s="1">
        <v>0.8</v>
      </c>
      <c r="X82" s="1">
        <v>0.8</v>
      </c>
      <c r="Y82" s="1">
        <v>1.6</v>
      </c>
      <c r="Z82" s="1">
        <v>4.8</v>
      </c>
      <c r="AA82" s="1">
        <v>3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22" t="s">
        <v>160</v>
      </c>
      <c r="AH82" s="1">
        <f t="shared" ref="AH82:AH97" si="21">G82*R82</f>
        <v>4.0920000000000005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131</v>
      </c>
      <c r="B83" s="1" t="s">
        <v>38</v>
      </c>
      <c r="C83" s="1">
        <v>12</v>
      </c>
      <c r="D83" s="1"/>
      <c r="E83" s="1"/>
      <c r="F83" s="1">
        <v>12</v>
      </c>
      <c r="G83" s="7">
        <v>0.84</v>
      </c>
      <c r="H83" s="1">
        <v>50</v>
      </c>
      <c r="I83" s="1" t="s">
        <v>39</v>
      </c>
      <c r="J83" s="1"/>
      <c r="K83" s="1">
        <f t="shared" si="16"/>
        <v>0</v>
      </c>
      <c r="L83" s="1"/>
      <c r="M83" s="1"/>
      <c r="N83" s="1"/>
      <c r="O83" s="1">
        <v>0</v>
      </c>
      <c r="P83" s="1"/>
      <c r="Q83" s="1">
        <f t="shared" si="17"/>
        <v>0</v>
      </c>
      <c r="R83" s="5"/>
      <c r="S83" s="5"/>
      <c r="T83" s="1"/>
      <c r="U83" s="1" t="e">
        <f t="shared" si="18"/>
        <v>#DIV/0!</v>
      </c>
      <c r="V83" s="1" t="e">
        <f t="shared" si="19"/>
        <v>#DIV/0!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1.8</v>
      </c>
      <c r="AG83" s="20" t="s">
        <v>45</v>
      </c>
      <c r="AH83" s="1">
        <f t="shared" si="21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132</v>
      </c>
      <c r="B84" s="1" t="s">
        <v>41</v>
      </c>
      <c r="C84" s="1">
        <v>11.648</v>
      </c>
      <c r="D84" s="1"/>
      <c r="E84" s="1">
        <v>0.495</v>
      </c>
      <c r="F84" s="1">
        <v>11.153</v>
      </c>
      <c r="G84" s="7">
        <v>1</v>
      </c>
      <c r="H84" s="1">
        <v>120</v>
      </c>
      <c r="I84" s="1" t="s">
        <v>39</v>
      </c>
      <c r="J84" s="1">
        <v>0.5</v>
      </c>
      <c r="K84" s="1">
        <f t="shared" si="16"/>
        <v>-5.0000000000000044E-3</v>
      </c>
      <c r="L84" s="1"/>
      <c r="M84" s="1"/>
      <c r="N84" s="1"/>
      <c r="O84" s="1">
        <v>0</v>
      </c>
      <c r="P84" s="1"/>
      <c r="Q84" s="1">
        <f t="shared" si="17"/>
        <v>9.9000000000000005E-2</v>
      </c>
      <c r="R84" s="5"/>
      <c r="S84" s="5"/>
      <c r="T84" s="1"/>
      <c r="U84" s="1">
        <f t="shared" si="18"/>
        <v>112.65656565656566</v>
      </c>
      <c r="V84" s="1">
        <f t="shared" si="19"/>
        <v>112.65656565656566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20" t="s">
        <v>45</v>
      </c>
      <c r="AH84" s="1">
        <f t="shared" si="21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133</v>
      </c>
      <c r="B85" s="1" t="s">
        <v>38</v>
      </c>
      <c r="C85" s="1">
        <v>342</v>
      </c>
      <c r="D85" s="1">
        <v>357</v>
      </c>
      <c r="E85" s="1">
        <v>381</v>
      </c>
      <c r="F85" s="19">
        <f>107+F29</f>
        <v>101</v>
      </c>
      <c r="G85" s="7">
        <v>0.35</v>
      </c>
      <c r="H85" s="1">
        <v>50</v>
      </c>
      <c r="I85" s="1" t="s">
        <v>39</v>
      </c>
      <c r="J85" s="1">
        <v>391</v>
      </c>
      <c r="K85" s="1">
        <f t="shared" si="16"/>
        <v>-10</v>
      </c>
      <c r="L85" s="1"/>
      <c r="M85" s="1"/>
      <c r="N85" s="1">
        <v>300</v>
      </c>
      <c r="O85" s="1">
        <v>250</v>
      </c>
      <c r="P85" s="1">
        <v>250</v>
      </c>
      <c r="Q85" s="1">
        <f t="shared" si="17"/>
        <v>76.2</v>
      </c>
      <c r="R85" s="5">
        <f t="shared" si="20"/>
        <v>165.79999999999995</v>
      </c>
      <c r="S85" s="5"/>
      <c r="T85" s="1"/>
      <c r="U85" s="1">
        <f t="shared" si="18"/>
        <v>13.999999999999998</v>
      </c>
      <c r="V85" s="1">
        <f t="shared" si="19"/>
        <v>11.824146981627296</v>
      </c>
      <c r="W85" s="1">
        <v>92.2</v>
      </c>
      <c r="X85" s="1">
        <v>67.599999999999994</v>
      </c>
      <c r="Y85" s="1">
        <v>68.400000000000006</v>
      </c>
      <c r="Z85" s="1">
        <v>68.2</v>
      </c>
      <c r="AA85" s="1">
        <v>83</v>
      </c>
      <c r="AB85" s="1">
        <v>61</v>
      </c>
      <c r="AC85" s="1">
        <v>80.8</v>
      </c>
      <c r="AD85" s="1">
        <v>55.2</v>
      </c>
      <c r="AE85" s="1">
        <v>62.8</v>
      </c>
      <c r="AF85" s="1">
        <v>57</v>
      </c>
      <c r="AG85" s="1" t="s">
        <v>134</v>
      </c>
      <c r="AH85" s="1">
        <f t="shared" si="21"/>
        <v>58.02999999999998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135</v>
      </c>
      <c r="B86" s="1" t="s">
        <v>41</v>
      </c>
      <c r="C86" s="1">
        <v>131.43100000000001</v>
      </c>
      <c r="D86" s="1">
        <v>465.57299999999998</v>
      </c>
      <c r="E86" s="1">
        <v>235.155</v>
      </c>
      <c r="F86" s="1">
        <v>225.054</v>
      </c>
      <c r="G86" s="7">
        <v>1</v>
      </c>
      <c r="H86" s="1">
        <v>50</v>
      </c>
      <c r="I86" s="1" t="s">
        <v>39</v>
      </c>
      <c r="J86" s="1">
        <v>224.7</v>
      </c>
      <c r="K86" s="1">
        <f t="shared" si="16"/>
        <v>10.455000000000013</v>
      </c>
      <c r="L86" s="1"/>
      <c r="M86" s="1"/>
      <c r="N86" s="1"/>
      <c r="O86" s="1">
        <v>130</v>
      </c>
      <c r="P86" s="1"/>
      <c r="Q86" s="1">
        <f t="shared" si="17"/>
        <v>47.030999999999999</v>
      </c>
      <c r="R86" s="5">
        <f t="shared" si="20"/>
        <v>303.38</v>
      </c>
      <c r="S86" s="5"/>
      <c r="T86" s="1"/>
      <c r="U86" s="1">
        <f t="shared" si="18"/>
        <v>14</v>
      </c>
      <c r="V86" s="1">
        <f t="shared" si="19"/>
        <v>7.5493610597265626</v>
      </c>
      <c r="W86" s="1">
        <v>38.0852</v>
      </c>
      <c r="X86" s="1">
        <v>39.777799999999999</v>
      </c>
      <c r="Y86" s="1">
        <v>32.478999999999999</v>
      </c>
      <c r="Z86" s="1">
        <v>30.944400000000002</v>
      </c>
      <c r="AA86" s="1">
        <v>48.823599999999999</v>
      </c>
      <c r="AB86" s="1">
        <v>38.619</v>
      </c>
      <c r="AC86" s="1">
        <v>35.741</v>
      </c>
      <c r="AD86" s="1">
        <v>32.384999999999998</v>
      </c>
      <c r="AE86" s="1">
        <v>29.474799999999998</v>
      </c>
      <c r="AF86" s="1">
        <v>30.470800000000001</v>
      </c>
      <c r="AG86" s="1"/>
      <c r="AH86" s="1">
        <f t="shared" si="21"/>
        <v>303.38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136</v>
      </c>
      <c r="B87" s="1" t="s">
        <v>38</v>
      </c>
      <c r="C87" s="1">
        <v>306</v>
      </c>
      <c r="D87" s="1">
        <v>774</v>
      </c>
      <c r="E87" s="1">
        <v>527</v>
      </c>
      <c r="F87" s="1">
        <v>347</v>
      </c>
      <c r="G87" s="7">
        <v>0.35</v>
      </c>
      <c r="H87" s="1">
        <v>50</v>
      </c>
      <c r="I87" s="1" t="s">
        <v>39</v>
      </c>
      <c r="J87" s="1">
        <v>540</v>
      </c>
      <c r="K87" s="1">
        <f t="shared" si="16"/>
        <v>-13</v>
      </c>
      <c r="L87" s="1"/>
      <c r="M87" s="1"/>
      <c r="N87" s="1">
        <v>300</v>
      </c>
      <c r="O87" s="1">
        <v>280</v>
      </c>
      <c r="P87" s="1">
        <v>200</v>
      </c>
      <c r="Q87" s="1">
        <f t="shared" si="17"/>
        <v>105.4</v>
      </c>
      <c r="R87" s="5">
        <f t="shared" si="20"/>
        <v>348.60000000000014</v>
      </c>
      <c r="S87" s="5"/>
      <c r="T87" s="1"/>
      <c r="U87" s="1">
        <f t="shared" si="18"/>
        <v>14</v>
      </c>
      <c r="V87" s="1">
        <f t="shared" si="19"/>
        <v>10.692599620493358</v>
      </c>
      <c r="W87" s="1">
        <v>111.6</v>
      </c>
      <c r="X87" s="1">
        <v>99</v>
      </c>
      <c r="Y87" s="1">
        <v>93.6</v>
      </c>
      <c r="Z87" s="1">
        <v>91.6</v>
      </c>
      <c r="AA87" s="1">
        <v>101.2</v>
      </c>
      <c r="AB87" s="1">
        <v>72.400000000000006</v>
      </c>
      <c r="AC87" s="1">
        <v>52.4</v>
      </c>
      <c r="AD87" s="1">
        <v>78.400000000000006</v>
      </c>
      <c r="AE87" s="1">
        <v>53.2</v>
      </c>
      <c r="AF87" s="1">
        <v>44.6</v>
      </c>
      <c r="AG87" s="1"/>
      <c r="AH87" s="1">
        <f t="shared" si="21"/>
        <v>122.01000000000003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137</v>
      </c>
      <c r="B88" s="1" t="s">
        <v>38</v>
      </c>
      <c r="C88" s="1">
        <v>92</v>
      </c>
      <c r="D88" s="1"/>
      <c r="E88" s="1">
        <v>29</v>
      </c>
      <c r="F88" s="1">
        <v>62</v>
      </c>
      <c r="G88" s="7">
        <v>0.3</v>
      </c>
      <c r="H88" s="1">
        <v>45</v>
      </c>
      <c r="I88" s="1" t="s">
        <v>39</v>
      </c>
      <c r="J88" s="1">
        <v>30</v>
      </c>
      <c r="K88" s="1">
        <f t="shared" si="16"/>
        <v>-1</v>
      </c>
      <c r="L88" s="1"/>
      <c r="M88" s="1"/>
      <c r="N88" s="1"/>
      <c r="O88" s="1">
        <v>0</v>
      </c>
      <c r="P88" s="1"/>
      <c r="Q88" s="1">
        <f t="shared" si="17"/>
        <v>5.8</v>
      </c>
      <c r="R88" s="5">
        <f t="shared" si="20"/>
        <v>19.200000000000003</v>
      </c>
      <c r="S88" s="5"/>
      <c r="T88" s="1"/>
      <c r="U88" s="1">
        <f t="shared" si="18"/>
        <v>14.000000000000002</v>
      </c>
      <c r="V88" s="1">
        <f t="shared" si="19"/>
        <v>10.689655172413794</v>
      </c>
      <c r="W88" s="1">
        <v>1.6</v>
      </c>
      <c r="X88" s="1">
        <v>3.6</v>
      </c>
      <c r="Y88" s="1">
        <v>7.2</v>
      </c>
      <c r="Z88" s="1">
        <v>1.8</v>
      </c>
      <c r="AA88" s="1">
        <v>7.2</v>
      </c>
      <c r="AB88" s="1">
        <v>0</v>
      </c>
      <c r="AC88" s="1">
        <v>4.8</v>
      </c>
      <c r="AD88" s="1">
        <v>0</v>
      </c>
      <c r="AE88" s="1">
        <v>0</v>
      </c>
      <c r="AF88" s="1">
        <v>0</v>
      </c>
      <c r="AG88" s="22" t="s">
        <v>160</v>
      </c>
      <c r="AH88" s="1">
        <f t="shared" si="21"/>
        <v>5.7600000000000007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7" t="s">
        <v>138</v>
      </c>
      <c r="B89" s="1" t="s">
        <v>38</v>
      </c>
      <c r="C89" s="1"/>
      <c r="D89" s="1"/>
      <c r="E89" s="1"/>
      <c r="F89" s="1"/>
      <c r="G89" s="7">
        <v>0.18</v>
      </c>
      <c r="H89" s="1" t="e">
        <v>#N/A</v>
      </c>
      <c r="I89" s="1" t="s">
        <v>39</v>
      </c>
      <c r="J89" s="1"/>
      <c r="K89" s="1">
        <f t="shared" si="16"/>
        <v>0</v>
      </c>
      <c r="L89" s="1"/>
      <c r="M89" s="1"/>
      <c r="N89" s="1"/>
      <c r="O89" s="1">
        <v>0</v>
      </c>
      <c r="P89" s="1"/>
      <c r="Q89" s="1">
        <f t="shared" si="17"/>
        <v>0</v>
      </c>
      <c r="R89" s="5">
        <v>20</v>
      </c>
      <c r="S89" s="5"/>
      <c r="T89" s="1"/>
      <c r="U89" s="1" t="e">
        <f t="shared" si="18"/>
        <v>#DIV/0!</v>
      </c>
      <c r="V89" s="1" t="e">
        <f t="shared" si="19"/>
        <v>#DIV/0!</v>
      </c>
      <c r="W89" s="1">
        <v>0</v>
      </c>
      <c r="X89" s="1">
        <v>0</v>
      </c>
      <c r="Y89" s="1">
        <v>0</v>
      </c>
      <c r="Z89" s="1">
        <v>5</v>
      </c>
      <c r="AA89" s="1">
        <v>6.4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 t="s">
        <v>139</v>
      </c>
      <c r="AH89" s="1">
        <f t="shared" si="21"/>
        <v>3.5999999999999996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7" t="s">
        <v>140</v>
      </c>
      <c r="B90" s="1" t="s">
        <v>38</v>
      </c>
      <c r="C90" s="1"/>
      <c r="D90" s="1"/>
      <c r="E90" s="1"/>
      <c r="F90" s="1"/>
      <c r="G90" s="7">
        <v>0.18</v>
      </c>
      <c r="H90" s="1" t="e">
        <v>#N/A</v>
      </c>
      <c r="I90" s="1" t="s">
        <v>39</v>
      </c>
      <c r="J90" s="1"/>
      <c r="K90" s="1">
        <f t="shared" si="16"/>
        <v>0</v>
      </c>
      <c r="L90" s="1"/>
      <c r="M90" s="1"/>
      <c r="N90" s="1"/>
      <c r="O90" s="1">
        <v>0</v>
      </c>
      <c r="P90" s="1"/>
      <c r="Q90" s="1">
        <f t="shared" si="17"/>
        <v>0</v>
      </c>
      <c r="R90" s="5">
        <v>20</v>
      </c>
      <c r="S90" s="5"/>
      <c r="T90" s="1"/>
      <c r="U90" s="1" t="e">
        <f t="shared" si="18"/>
        <v>#DIV/0!</v>
      </c>
      <c r="V90" s="1" t="e">
        <f t="shared" si="19"/>
        <v>#DIV/0!</v>
      </c>
      <c r="W90" s="1">
        <v>0</v>
      </c>
      <c r="X90" s="1">
        <v>0</v>
      </c>
      <c r="Y90" s="1">
        <v>0</v>
      </c>
      <c r="Z90" s="1">
        <v>5.2</v>
      </c>
      <c r="AA90" s="1">
        <v>5.8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 t="s">
        <v>139</v>
      </c>
      <c r="AH90" s="1">
        <f t="shared" si="21"/>
        <v>3.5999999999999996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7" t="s">
        <v>141</v>
      </c>
      <c r="B91" s="1" t="s">
        <v>38</v>
      </c>
      <c r="C91" s="1">
        <v>23</v>
      </c>
      <c r="D91" s="1">
        <v>9</v>
      </c>
      <c r="E91" s="1">
        <v>22</v>
      </c>
      <c r="F91" s="1">
        <v>9</v>
      </c>
      <c r="G91" s="7">
        <v>0.18</v>
      </c>
      <c r="H91" s="1" t="e">
        <v>#N/A</v>
      </c>
      <c r="I91" s="1" t="s">
        <v>39</v>
      </c>
      <c r="J91" s="1">
        <v>23</v>
      </c>
      <c r="K91" s="1">
        <f t="shared" si="16"/>
        <v>-1</v>
      </c>
      <c r="L91" s="1"/>
      <c r="M91" s="1"/>
      <c r="N91" s="1"/>
      <c r="O91" s="1">
        <v>0</v>
      </c>
      <c r="P91" s="1"/>
      <c r="Q91" s="1">
        <f t="shared" si="17"/>
        <v>4.4000000000000004</v>
      </c>
      <c r="R91" s="5">
        <f>11*Q91-P91-O91-N91-F91</f>
        <v>39.400000000000006</v>
      </c>
      <c r="S91" s="5"/>
      <c r="T91" s="1"/>
      <c r="U91" s="1">
        <f t="shared" si="18"/>
        <v>11</v>
      </c>
      <c r="V91" s="1">
        <f t="shared" si="19"/>
        <v>2.0454545454545454</v>
      </c>
      <c r="W91" s="1">
        <v>1.8</v>
      </c>
      <c r="X91" s="1">
        <v>0</v>
      </c>
      <c r="Y91" s="1">
        <v>0</v>
      </c>
      <c r="Z91" s="1">
        <v>4.4000000000000004</v>
      </c>
      <c r="AA91" s="1">
        <v>8.4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 t="s">
        <v>81</v>
      </c>
      <c r="AH91" s="1">
        <f t="shared" si="21"/>
        <v>7.0920000000000005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7" t="s">
        <v>142</v>
      </c>
      <c r="B92" s="1" t="s">
        <v>38</v>
      </c>
      <c r="C92" s="1"/>
      <c r="D92" s="1"/>
      <c r="E92" s="1"/>
      <c r="F92" s="1"/>
      <c r="G92" s="7">
        <v>0.18</v>
      </c>
      <c r="H92" s="1" t="e">
        <v>#N/A</v>
      </c>
      <c r="I92" s="1" t="s">
        <v>39</v>
      </c>
      <c r="J92" s="1"/>
      <c r="K92" s="1">
        <f t="shared" si="16"/>
        <v>0</v>
      </c>
      <c r="L92" s="1"/>
      <c r="M92" s="1"/>
      <c r="N92" s="1"/>
      <c r="O92" s="1">
        <v>0</v>
      </c>
      <c r="P92" s="1"/>
      <c r="Q92" s="1">
        <f t="shared" si="17"/>
        <v>0</v>
      </c>
      <c r="R92" s="5">
        <v>20</v>
      </c>
      <c r="S92" s="5"/>
      <c r="T92" s="1"/>
      <c r="U92" s="1" t="e">
        <f t="shared" si="18"/>
        <v>#DIV/0!</v>
      </c>
      <c r="V92" s="1" t="e">
        <f t="shared" si="19"/>
        <v>#DIV/0!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 t="s">
        <v>139</v>
      </c>
      <c r="AH92" s="1">
        <f t="shared" si="21"/>
        <v>3.5999999999999996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7" t="s">
        <v>143</v>
      </c>
      <c r="B93" s="1" t="s">
        <v>38</v>
      </c>
      <c r="C93" s="1"/>
      <c r="D93" s="1"/>
      <c r="E93" s="1"/>
      <c r="F93" s="1"/>
      <c r="G93" s="7">
        <v>0.18</v>
      </c>
      <c r="H93" s="1">
        <v>120</v>
      </c>
      <c r="I93" s="1" t="s">
        <v>39</v>
      </c>
      <c r="J93" s="1"/>
      <c r="K93" s="1">
        <f t="shared" si="16"/>
        <v>0</v>
      </c>
      <c r="L93" s="1"/>
      <c r="M93" s="1"/>
      <c r="N93" s="1"/>
      <c r="O93" s="1">
        <v>30</v>
      </c>
      <c r="P93" s="1"/>
      <c r="Q93" s="1">
        <f t="shared" si="17"/>
        <v>0</v>
      </c>
      <c r="R93" s="5">
        <v>20</v>
      </c>
      <c r="S93" s="5"/>
      <c r="T93" s="1"/>
      <c r="U93" s="1" t="e">
        <f t="shared" si="18"/>
        <v>#DIV/0!</v>
      </c>
      <c r="V93" s="1" t="e">
        <f t="shared" si="19"/>
        <v>#DIV/0!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 t="s">
        <v>144</v>
      </c>
      <c r="AH93" s="1">
        <f t="shared" si="21"/>
        <v>3.5999999999999996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145</v>
      </c>
      <c r="B94" s="1" t="s">
        <v>38</v>
      </c>
      <c r="C94" s="1">
        <v>22</v>
      </c>
      <c r="D94" s="1">
        <v>292</v>
      </c>
      <c r="E94" s="1">
        <v>282</v>
      </c>
      <c r="F94" s="1"/>
      <c r="G94" s="7">
        <v>0.28000000000000003</v>
      </c>
      <c r="H94" s="1">
        <v>45</v>
      </c>
      <c r="I94" s="1" t="s">
        <v>39</v>
      </c>
      <c r="J94" s="1">
        <v>393</v>
      </c>
      <c r="K94" s="1">
        <f t="shared" si="16"/>
        <v>-111</v>
      </c>
      <c r="L94" s="1"/>
      <c r="M94" s="1"/>
      <c r="N94" s="1">
        <v>430</v>
      </c>
      <c r="O94" s="1">
        <v>270</v>
      </c>
      <c r="P94" s="1">
        <v>300</v>
      </c>
      <c r="Q94" s="1">
        <f t="shared" si="17"/>
        <v>56.4</v>
      </c>
      <c r="R94" s="5"/>
      <c r="S94" s="5"/>
      <c r="T94" s="1"/>
      <c r="U94" s="1">
        <f t="shared" si="18"/>
        <v>17.730496453900709</v>
      </c>
      <c r="V94" s="1">
        <f t="shared" si="19"/>
        <v>17.730496453900709</v>
      </c>
      <c r="W94" s="1">
        <v>95</v>
      </c>
      <c r="X94" s="1">
        <v>52.4</v>
      </c>
      <c r="Y94" s="1">
        <v>42.6</v>
      </c>
      <c r="Z94" s="1">
        <v>55.6</v>
      </c>
      <c r="AA94" s="1">
        <v>65.400000000000006</v>
      </c>
      <c r="AB94" s="1">
        <v>42</v>
      </c>
      <c r="AC94" s="1">
        <v>50.8</v>
      </c>
      <c r="AD94" s="1">
        <v>29</v>
      </c>
      <c r="AE94" s="1">
        <v>17</v>
      </c>
      <c r="AF94" s="1">
        <v>0</v>
      </c>
      <c r="AG94" s="1"/>
      <c r="AH94" s="1">
        <f t="shared" si="21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146</v>
      </c>
      <c r="B95" s="1" t="s">
        <v>38</v>
      </c>
      <c r="C95" s="1">
        <v>190</v>
      </c>
      <c r="D95" s="1">
        <v>380</v>
      </c>
      <c r="E95" s="1">
        <v>402</v>
      </c>
      <c r="F95" s="1">
        <v>28</v>
      </c>
      <c r="G95" s="7">
        <v>0.28000000000000003</v>
      </c>
      <c r="H95" s="1">
        <v>45</v>
      </c>
      <c r="I95" s="1" t="s">
        <v>39</v>
      </c>
      <c r="J95" s="1">
        <v>415</v>
      </c>
      <c r="K95" s="1">
        <f t="shared" si="16"/>
        <v>-13</v>
      </c>
      <c r="L95" s="1"/>
      <c r="M95" s="1"/>
      <c r="N95" s="1">
        <v>300</v>
      </c>
      <c r="O95" s="1">
        <v>310</v>
      </c>
      <c r="P95" s="1">
        <v>300</v>
      </c>
      <c r="Q95" s="1">
        <f t="shared" si="17"/>
        <v>80.400000000000006</v>
      </c>
      <c r="R95" s="5">
        <f t="shared" si="20"/>
        <v>187.60000000000014</v>
      </c>
      <c r="S95" s="5"/>
      <c r="T95" s="1"/>
      <c r="U95" s="1">
        <f t="shared" si="18"/>
        <v>14</v>
      </c>
      <c r="V95" s="1">
        <f t="shared" si="19"/>
        <v>11.666666666666666</v>
      </c>
      <c r="W95" s="1">
        <v>90.6</v>
      </c>
      <c r="X95" s="1">
        <v>62.4</v>
      </c>
      <c r="Y95" s="1">
        <v>63</v>
      </c>
      <c r="Z95" s="1">
        <v>61.2</v>
      </c>
      <c r="AA95" s="1">
        <v>78.2</v>
      </c>
      <c r="AB95" s="1">
        <v>66.2</v>
      </c>
      <c r="AC95" s="1">
        <v>54</v>
      </c>
      <c r="AD95" s="1">
        <v>0</v>
      </c>
      <c r="AE95" s="1">
        <v>0</v>
      </c>
      <c r="AF95" s="1">
        <v>0</v>
      </c>
      <c r="AG95" s="1" t="s">
        <v>147</v>
      </c>
      <c r="AH95" s="1">
        <f t="shared" si="21"/>
        <v>52.528000000000041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148</v>
      </c>
      <c r="B96" s="1" t="s">
        <v>38</v>
      </c>
      <c r="C96" s="1">
        <v>96</v>
      </c>
      <c r="D96" s="1">
        <v>65</v>
      </c>
      <c r="E96" s="1">
        <v>97</v>
      </c>
      <c r="F96" s="1"/>
      <c r="G96" s="7">
        <v>0.28000000000000003</v>
      </c>
      <c r="H96" s="1">
        <v>45</v>
      </c>
      <c r="I96" s="1" t="s">
        <v>39</v>
      </c>
      <c r="J96" s="1">
        <v>155</v>
      </c>
      <c r="K96" s="1">
        <f t="shared" si="16"/>
        <v>-58</v>
      </c>
      <c r="L96" s="1"/>
      <c r="M96" s="1"/>
      <c r="N96" s="1">
        <v>100</v>
      </c>
      <c r="O96" s="1">
        <v>200</v>
      </c>
      <c r="P96" s="1">
        <v>100</v>
      </c>
      <c r="Q96" s="1">
        <f t="shared" si="17"/>
        <v>19.399999999999999</v>
      </c>
      <c r="R96" s="5"/>
      <c r="S96" s="5"/>
      <c r="T96" s="1"/>
      <c r="U96" s="1">
        <f t="shared" si="18"/>
        <v>20.618556701030929</v>
      </c>
      <c r="V96" s="1">
        <f t="shared" si="19"/>
        <v>20.618556701030929</v>
      </c>
      <c r="W96" s="1">
        <v>42.6</v>
      </c>
      <c r="X96" s="1">
        <v>10.199999999999999</v>
      </c>
      <c r="Y96" s="1">
        <v>27.8</v>
      </c>
      <c r="Z96" s="1">
        <v>16.600000000000001</v>
      </c>
      <c r="AA96" s="1">
        <v>17.399999999999999</v>
      </c>
      <c r="AB96" s="1">
        <v>14.6</v>
      </c>
      <c r="AC96" s="1">
        <v>16.2</v>
      </c>
      <c r="AD96" s="1">
        <v>13.6</v>
      </c>
      <c r="AE96" s="1">
        <v>4.8</v>
      </c>
      <c r="AF96" s="1">
        <v>0</v>
      </c>
      <c r="AG96" s="1"/>
      <c r="AH96" s="1">
        <f t="shared" si="21"/>
        <v>0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149</v>
      </c>
      <c r="B97" s="1" t="s">
        <v>38</v>
      </c>
      <c r="C97" s="1">
        <v>106</v>
      </c>
      <c r="D97" s="1">
        <v>199</v>
      </c>
      <c r="E97" s="1">
        <v>242</v>
      </c>
      <c r="F97" s="1"/>
      <c r="G97" s="7">
        <v>0.28000000000000003</v>
      </c>
      <c r="H97" s="1">
        <v>50</v>
      </c>
      <c r="I97" s="1" t="s">
        <v>39</v>
      </c>
      <c r="J97" s="1">
        <v>263</v>
      </c>
      <c r="K97" s="1">
        <f t="shared" si="16"/>
        <v>-21</v>
      </c>
      <c r="L97" s="1"/>
      <c r="M97" s="1"/>
      <c r="N97" s="1">
        <v>200</v>
      </c>
      <c r="O97" s="1">
        <v>200</v>
      </c>
      <c r="P97" s="1">
        <v>190</v>
      </c>
      <c r="Q97" s="1">
        <f t="shared" si="17"/>
        <v>48.4</v>
      </c>
      <c r="R97" s="5">
        <f t="shared" si="20"/>
        <v>87.600000000000023</v>
      </c>
      <c r="S97" s="5"/>
      <c r="T97" s="1"/>
      <c r="U97" s="1">
        <f t="shared" si="18"/>
        <v>14</v>
      </c>
      <c r="V97" s="1">
        <f t="shared" si="19"/>
        <v>12.190082644628099</v>
      </c>
      <c r="W97" s="1">
        <v>58.2</v>
      </c>
      <c r="X97" s="1">
        <v>37.4</v>
      </c>
      <c r="Y97" s="1">
        <v>40</v>
      </c>
      <c r="Z97" s="1">
        <v>38.6</v>
      </c>
      <c r="AA97" s="1">
        <v>36.200000000000003</v>
      </c>
      <c r="AB97" s="1">
        <v>36.6</v>
      </c>
      <c r="AC97" s="1">
        <v>31.6</v>
      </c>
      <c r="AD97" s="1">
        <v>23.6</v>
      </c>
      <c r="AE97" s="1">
        <v>6.6</v>
      </c>
      <c r="AF97" s="1">
        <v>0</v>
      </c>
      <c r="AG97" s="1" t="s">
        <v>150</v>
      </c>
      <c r="AH97" s="1">
        <f t="shared" si="21"/>
        <v>24.528000000000009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4" t="s">
        <v>151</v>
      </c>
      <c r="B98" s="14" t="s">
        <v>38</v>
      </c>
      <c r="C98" s="14"/>
      <c r="D98" s="14"/>
      <c r="E98" s="14"/>
      <c r="F98" s="14"/>
      <c r="G98" s="15">
        <v>0</v>
      </c>
      <c r="H98" s="14">
        <v>45</v>
      </c>
      <c r="I98" s="14" t="s">
        <v>39</v>
      </c>
      <c r="J98" s="14"/>
      <c r="K98" s="14">
        <f t="shared" si="16"/>
        <v>0</v>
      </c>
      <c r="L98" s="14"/>
      <c r="M98" s="14"/>
      <c r="N98" s="14"/>
      <c r="O98" s="14">
        <v>0</v>
      </c>
      <c r="P98" s="14"/>
      <c r="Q98" s="14">
        <f t="shared" si="17"/>
        <v>0</v>
      </c>
      <c r="R98" s="16"/>
      <c r="S98" s="16"/>
      <c r="T98" s="14"/>
      <c r="U98" s="14" t="e">
        <f t="shared" si="18"/>
        <v>#DIV/0!</v>
      </c>
      <c r="V98" s="14" t="e">
        <f t="shared" si="19"/>
        <v>#DIV/0!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 t="s">
        <v>91</v>
      </c>
      <c r="AH98" s="14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152</v>
      </c>
      <c r="B99" s="1" t="s">
        <v>38</v>
      </c>
      <c r="C99" s="1">
        <v>475</v>
      </c>
      <c r="D99" s="1">
        <v>27</v>
      </c>
      <c r="E99" s="1">
        <v>295</v>
      </c>
      <c r="F99" s="1">
        <v>179</v>
      </c>
      <c r="G99" s="7">
        <v>0.3</v>
      </c>
      <c r="H99" s="1" t="e">
        <v>#N/A</v>
      </c>
      <c r="I99" s="1" t="s">
        <v>39</v>
      </c>
      <c r="J99" s="1">
        <v>309</v>
      </c>
      <c r="K99" s="1">
        <f t="shared" si="16"/>
        <v>-14</v>
      </c>
      <c r="L99" s="1"/>
      <c r="M99" s="1"/>
      <c r="N99" s="1"/>
      <c r="O99" s="1">
        <v>0</v>
      </c>
      <c r="P99" s="1"/>
      <c r="Q99" s="1">
        <f t="shared" si="17"/>
        <v>59</v>
      </c>
      <c r="R99" s="5">
        <f>11*Q99-P99-O99-N99-F99</f>
        <v>470</v>
      </c>
      <c r="S99" s="5"/>
      <c r="T99" s="1"/>
      <c r="U99" s="1">
        <f t="shared" si="18"/>
        <v>11</v>
      </c>
      <c r="V99" s="1">
        <f t="shared" si="19"/>
        <v>3.0338983050847457</v>
      </c>
      <c r="W99" s="1">
        <v>14</v>
      </c>
      <c r="X99" s="1">
        <v>5.8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21" t="s">
        <v>81</v>
      </c>
      <c r="AH99" s="1">
        <f>G99*R99</f>
        <v>141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1" t="s">
        <v>153</v>
      </c>
      <c r="B100" s="11" t="s">
        <v>38</v>
      </c>
      <c r="C100" s="11">
        <v>29</v>
      </c>
      <c r="D100" s="11">
        <v>5</v>
      </c>
      <c r="E100" s="19">
        <v>28</v>
      </c>
      <c r="F100" s="11"/>
      <c r="G100" s="12">
        <v>0</v>
      </c>
      <c r="H100" s="11" t="e">
        <v>#N/A</v>
      </c>
      <c r="I100" s="11" t="s">
        <v>65</v>
      </c>
      <c r="J100" s="11">
        <v>34</v>
      </c>
      <c r="K100" s="11">
        <f t="shared" si="16"/>
        <v>-6</v>
      </c>
      <c r="L100" s="11"/>
      <c r="M100" s="11"/>
      <c r="N100" s="11"/>
      <c r="O100" s="11">
        <v>0</v>
      </c>
      <c r="P100" s="11"/>
      <c r="Q100" s="11">
        <f t="shared" si="17"/>
        <v>5.6</v>
      </c>
      <c r="R100" s="13"/>
      <c r="S100" s="13"/>
      <c r="T100" s="11"/>
      <c r="U100" s="11">
        <f t="shared" si="18"/>
        <v>0</v>
      </c>
      <c r="V100" s="11">
        <f t="shared" si="19"/>
        <v>0</v>
      </c>
      <c r="W100" s="11">
        <v>3.2</v>
      </c>
      <c r="X100" s="11">
        <v>1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 t="s">
        <v>154</v>
      </c>
      <c r="AH100" s="1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1" t="s">
        <v>155</v>
      </c>
      <c r="B101" s="11" t="s">
        <v>41</v>
      </c>
      <c r="C101" s="11">
        <v>-0.83299999999999996</v>
      </c>
      <c r="D101" s="11">
        <v>0.83299999999999996</v>
      </c>
      <c r="E101" s="11">
        <v>0.83199999999999996</v>
      </c>
      <c r="F101" s="11">
        <v>-0.83199999999999996</v>
      </c>
      <c r="G101" s="12">
        <v>0</v>
      </c>
      <c r="H101" s="11" t="e">
        <v>#N/A</v>
      </c>
      <c r="I101" s="11" t="s">
        <v>65</v>
      </c>
      <c r="J101" s="11">
        <v>0.83199999999999996</v>
      </c>
      <c r="K101" s="11">
        <f t="shared" ref="K101:K102" si="22">E101-J101</f>
        <v>0</v>
      </c>
      <c r="L101" s="11"/>
      <c r="M101" s="11"/>
      <c r="N101" s="11"/>
      <c r="O101" s="11">
        <v>0</v>
      </c>
      <c r="P101" s="11"/>
      <c r="Q101" s="11">
        <f t="shared" si="17"/>
        <v>0.16639999999999999</v>
      </c>
      <c r="R101" s="13"/>
      <c r="S101" s="13"/>
      <c r="T101" s="11"/>
      <c r="U101" s="11">
        <f t="shared" si="18"/>
        <v>-5</v>
      </c>
      <c r="V101" s="11">
        <f t="shared" si="19"/>
        <v>-5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/>
      <c r="AH101" s="1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1" t="s">
        <v>156</v>
      </c>
      <c r="B102" s="11" t="s">
        <v>41</v>
      </c>
      <c r="C102" s="11">
        <v>-1.43</v>
      </c>
      <c r="D102" s="11"/>
      <c r="E102" s="11"/>
      <c r="F102" s="11">
        <v>-1.43</v>
      </c>
      <c r="G102" s="12">
        <v>0</v>
      </c>
      <c r="H102" s="11" t="e">
        <v>#N/A</v>
      </c>
      <c r="I102" s="11" t="s">
        <v>65</v>
      </c>
      <c r="J102" s="11"/>
      <c r="K102" s="11">
        <f t="shared" si="22"/>
        <v>0</v>
      </c>
      <c r="L102" s="11"/>
      <c r="M102" s="11"/>
      <c r="N102" s="11"/>
      <c r="O102" s="11">
        <v>0</v>
      </c>
      <c r="P102" s="11"/>
      <c r="Q102" s="11">
        <f t="shared" si="17"/>
        <v>0</v>
      </c>
      <c r="R102" s="13"/>
      <c r="S102" s="13"/>
      <c r="T102" s="11"/>
      <c r="U102" s="11" t="e">
        <f t="shared" si="18"/>
        <v>#DIV/0!</v>
      </c>
      <c r="V102" s="11" t="e">
        <f t="shared" si="19"/>
        <v>#DIV/0!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/>
      <c r="AH102" s="1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H102" xr:uid="{21CD50B0-C765-451F-9AF1-87C928604D6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2025-06-24T10:53:55Z</dcterms:created>
  <dcterms:modified xsi:type="dcterms:W3CDTF">2025-06-24T12:07:24Z</dcterms:modified>
</cp:coreProperties>
</file>